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730"/>
  <workbookPr/>
  <mc:AlternateContent xmlns:mc="http://schemas.openxmlformats.org/markup-compatibility/2006">
    <mc:Choice Requires="x15">
      <x15ac:absPath xmlns:x15ac="http://schemas.microsoft.com/office/spreadsheetml/2010/11/ac" url="D:\3rd Year Automotive Engineering\Major Project\Final Project submission files\"/>
    </mc:Choice>
  </mc:AlternateContent>
  <xr:revisionPtr revIDLastSave="0" documentId="13_ncr:1_{E42A613F-12F0-4D3E-B1C6-D150058A7BE2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7" i="1" l="1"/>
  <c r="I10" i="1" l="1"/>
  <c r="F10" i="1"/>
  <c r="G10" i="1" s="1"/>
  <c r="J10" i="1" s="1"/>
  <c r="I9" i="1"/>
  <c r="F9" i="1"/>
  <c r="G9" i="1" s="1"/>
  <c r="J9" i="1" s="1"/>
  <c r="I8" i="1"/>
  <c r="F8" i="1"/>
  <c r="G8" i="1" s="1"/>
  <c r="J8" i="1" s="1"/>
  <c r="F7" i="1"/>
  <c r="G7" i="1" s="1"/>
  <c r="J7" i="1" s="1"/>
  <c r="I192" i="1" l="1"/>
  <c r="F192" i="1"/>
  <c r="G192" i="1" s="1"/>
  <c r="J192" i="1" s="1"/>
  <c r="I191" i="1"/>
  <c r="F191" i="1"/>
  <c r="G191" i="1" s="1"/>
  <c r="J191" i="1" s="1"/>
  <c r="I190" i="1"/>
  <c r="F190" i="1"/>
  <c r="G190" i="1" s="1"/>
  <c r="J190" i="1" s="1"/>
  <c r="I189" i="1"/>
  <c r="F189" i="1"/>
  <c r="G189" i="1" s="1"/>
  <c r="J189" i="1" s="1"/>
  <c r="I185" i="1"/>
  <c r="F185" i="1"/>
  <c r="G185" i="1" s="1"/>
  <c r="J185" i="1" s="1"/>
  <c r="I184" i="1"/>
  <c r="F184" i="1"/>
  <c r="G184" i="1" s="1"/>
  <c r="J184" i="1" s="1"/>
  <c r="I183" i="1"/>
  <c r="F183" i="1"/>
  <c r="G183" i="1" s="1"/>
  <c r="J183" i="1" s="1"/>
  <c r="I182" i="1"/>
  <c r="F182" i="1"/>
  <c r="G182" i="1" s="1"/>
  <c r="J182" i="1" s="1"/>
  <c r="I178" i="1"/>
  <c r="F178" i="1"/>
  <c r="G178" i="1" s="1"/>
  <c r="J178" i="1" s="1"/>
  <c r="I177" i="1"/>
  <c r="F177" i="1"/>
  <c r="G177" i="1" s="1"/>
  <c r="J177" i="1" s="1"/>
  <c r="I176" i="1"/>
  <c r="F176" i="1"/>
  <c r="G176" i="1" s="1"/>
  <c r="J176" i="1" s="1"/>
  <c r="I175" i="1"/>
  <c r="F175" i="1"/>
  <c r="G175" i="1" s="1"/>
  <c r="J175" i="1" s="1"/>
  <c r="I157" i="1" l="1"/>
  <c r="F157" i="1"/>
  <c r="G157" i="1" s="1"/>
  <c r="J157" i="1" s="1"/>
  <c r="I156" i="1"/>
  <c r="F156" i="1"/>
  <c r="G156" i="1" s="1"/>
  <c r="J156" i="1" s="1"/>
  <c r="I155" i="1"/>
  <c r="F155" i="1"/>
  <c r="G155" i="1" s="1"/>
  <c r="J155" i="1" s="1"/>
  <c r="I154" i="1"/>
  <c r="F154" i="1"/>
  <c r="G154" i="1" s="1"/>
  <c r="J154" i="1" s="1"/>
  <c r="I171" i="1"/>
  <c r="F171" i="1"/>
  <c r="G171" i="1" s="1"/>
  <c r="J171" i="1" s="1"/>
  <c r="I170" i="1"/>
  <c r="F170" i="1"/>
  <c r="G170" i="1" s="1"/>
  <c r="J170" i="1" s="1"/>
  <c r="I169" i="1"/>
  <c r="F169" i="1"/>
  <c r="G169" i="1" s="1"/>
  <c r="J169" i="1" s="1"/>
  <c r="I168" i="1"/>
  <c r="F168" i="1"/>
  <c r="G168" i="1" s="1"/>
  <c r="J168" i="1" s="1"/>
  <c r="I164" i="1"/>
  <c r="F164" i="1"/>
  <c r="G164" i="1" s="1"/>
  <c r="J164" i="1" s="1"/>
  <c r="I163" i="1"/>
  <c r="F163" i="1"/>
  <c r="G163" i="1" s="1"/>
  <c r="J163" i="1" s="1"/>
  <c r="I162" i="1"/>
  <c r="F162" i="1"/>
  <c r="G162" i="1" s="1"/>
  <c r="J162" i="1" s="1"/>
  <c r="I161" i="1"/>
  <c r="F161" i="1"/>
  <c r="G161" i="1" s="1"/>
  <c r="J161" i="1" s="1"/>
  <c r="E33" i="1" l="1"/>
  <c r="E34" i="1" l="1"/>
  <c r="K7" i="1" s="1"/>
  <c r="L7" i="1" s="1"/>
  <c r="N7" i="1" s="1"/>
  <c r="K8" i="1" l="1"/>
  <c r="K9" i="1"/>
  <c r="K10" i="1"/>
  <c r="K178" i="1"/>
  <c r="K191" i="1"/>
  <c r="K183" i="1"/>
  <c r="K176" i="1"/>
  <c r="K175" i="1"/>
  <c r="K185" i="1"/>
  <c r="K182" i="1"/>
  <c r="K192" i="1"/>
  <c r="K189" i="1"/>
  <c r="K184" i="1"/>
  <c r="K190" i="1"/>
  <c r="K177" i="1"/>
  <c r="K155" i="1"/>
  <c r="K156" i="1"/>
  <c r="K157" i="1"/>
  <c r="K154" i="1"/>
  <c r="K169" i="1"/>
  <c r="K170" i="1"/>
  <c r="K171" i="1"/>
  <c r="K168" i="1"/>
  <c r="K163" i="1"/>
  <c r="K164" i="1"/>
  <c r="K162" i="1"/>
  <c r="K161" i="1"/>
  <c r="L10" i="1" l="1"/>
  <c r="N10" i="1" s="1"/>
  <c r="L9" i="1"/>
  <c r="N9" i="1" s="1"/>
  <c r="L8" i="1"/>
  <c r="N8" i="1" s="1"/>
  <c r="L192" i="1"/>
  <c r="N192" i="1" s="1"/>
  <c r="L182" i="1"/>
  <c r="N182" i="1" s="1"/>
  <c r="L190" i="1"/>
  <c r="N190" i="1" s="1"/>
  <c r="L185" i="1"/>
  <c r="N185" i="1" s="1"/>
  <c r="L175" i="1"/>
  <c r="N175" i="1" s="1"/>
  <c r="L177" i="1"/>
  <c r="N177" i="1" s="1"/>
  <c r="L176" i="1"/>
  <c r="N176" i="1" s="1"/>
  <c r="L183" i="1"/>
  <c r="N183" i="1" s="1"/>
  <c r="L184" i="1"/>
  <c r="N184" i="1" s="1"/>
  <c r="L191" i="1"/>
  <c r="N191" i="1" s="1"/>
  <c r="L189" i="1"/>
  <c r="N189" i="1" s="1"/>
  <c r="L178" i="1"/>
  <c r="N178" i="1" s="1"/>
  <c r="L154" i="1"/>
  <c r="N154" i="1" s="1"/>
  <c r="L157" i="1"/>
  <c r="N157" i="1" s="1"/>
  <c r="L156" i="1"/>
  <c r="N156" i="1" s="1"/>
  <c r="L155" i="1"/>
  <c r="N155" i="1" s="1"/>
  <c r="L168" i="1"/>
  <c r="N168" i="1" s="1"/>
  <c r="L171" i="1"/>
  <c r="N171" i="1" s="1"/>
  <c r="L170" i="1"/>
  <c r="N170" i="1" s="1"/>
  <c r="L169" i="1"/>
  <c r="N169" i="1" s="1"/>
  <c r="L161" i="1"/>
  <c r="N161" i="1" s="1"/>
  <c r="L162" i="1"/>
  <c r="N162" i="1" s="1"/>
  <c r="L164" i="1"/>
  <c r="N164" i="1" s="1"/>
  <c r="L163" i="1"/>
  <c r="N163" i="1" s="1"/>
  <c r="M15" i="1" l="1"/>
  <c r="M14" i="1"/>
  <c r="M18" i="1"/>
  <c r="M17" i="1"/>
  <c r="M21" i="1"/>
  <c r="M20" i="1"/>
  <c r="M24" i="1"/>
  <c r="M23" i="1"/>
  <c r="N24" i="1" l="1"/>
  <c r="O23" i="1" s="1"/>
  <c r="N21" i="1"/>
  <c r="O20" i="1" s="1"/>
  <c r="N15" i="1"/>
  <c r="O14" i="1" s="1"/>
  <c r="N18" i="1"/>
  <c r="O17" i="1" s="1"/>
  <c r="O26" i="1" l="1"/>
</calcChain>
</file>

<file path=xl/sharedStrings.xml><?xml version="1.0" encoding="utf-8"?>
<sst xmlns="http://schemas.openxmlformats.org/spreadsheetml/2006/main" count="244" uniqueCount="103">
  <si>
    <t>Flow (%)</t>
  </si>
  <si>
    <t xml:space="preserve">Orifices </t>
  </si>
  <si>
    <t>T2 (°C)</t>
  </si>
  <si>
    <t>Avg T (°C)</t>
  </si>
  <si>
    <t xml:space="preserve">1+2+3 </t>
  </si>
  <si>
    <t>1+2+3+4</t>
  </si>
  <si>
    <t>T1 (°C)</t>
  </si>
  <si>
    <t>Ru</t>
  </si>
  <si>
    <t>inch to mm</t>
  </si>
  <si>
    <t>mm to meter</t>
  </si>
  <si>
    <t>Inlet Pressure (Pascal)</t>
  </si>
  <si>
    <t>Outlet Pressure (Pascal)</t>
  </si>
  <si>
    <t>Average Pressure (Pascal)</t>
  </si>
  <si>
    <t>Avg T (K)</t>
  </si>
  <si>
    <t>Tempreture in Kelvin</t>
  </si>
  <si>
    <t>Gravity</t>
  </si>
  <si>
    <t>Pressure drop Hight (inch)</t>
  </si>
  <si>
    <t>Density of water</t>
  </si>
  <si>
    <t>Valve Lift (mm)</t>
  </si>
  <si>
    <t>CFM to M^3/s conversion rate</t>
  </si>
  <si>
    <t>Mass Flow (Kg/s)</t>
  </si>
  <si>
    <t>Ru * T</t>
  </si>
  <si>
    <t>Volumetric Flow (CFM)</t>
  </si>
  <si>
    <t>Volumetric Flow (m^3/s)</t>
  </si>
  <si>
    <t xml:space="preserve">Mass Flow = Volumetric Flow * Air Density </t>
  </si>
  <si>
    <t>Equations Used</t>
  </si>
  <si>
    <r>
      <t>Air Density (</t>
    </r>
    <r>
      <rPr>
        <b/>
        <sz val="11"/>
        <color theme="1"/>
        <rFont val="GreekC"/>
      </rPr>
      <t>r</t>
    </r>
    <r>
      <rPr>
        <b/>
        <sz val="11"/>
        <color theme="1"/>
        <rFont val="Bookman Old Style"/>
        <family val="1"/>
      </rPr>
      <t>)</t>
    </r>
  </si>
  <si>
    <r>
      <t>Air Density (</t>
    </r>
    <r>
      <rPr>
        <sz val="11"/>
        <color theme="1"/>
        <rFont val="GreekC"/>
      </rPr>
      <t>r</t>
    </r>
    <r>
      <rPr>
        <sz val="11"/>
        <color theme="1"/>
        <rFont val="Bookman Old Style"/>
        <family val="1"/>
      </rPr>
      <t>) = Pressure / (Ru*T)</t>
    </r>
  </si>
  <si>
    <t xml:space="preserve">Ideal Gas Low: P*V = n*Ru*T  &gt;   [P/(Ru*T)]= [n/v]    </t>
  </si>
  <si>
    <t>CFD Mass Flow (Kg/s)</t>
  </si>
  <si>
    <t xml:space="preserve">Test Cylinder Length (mm) </t>
  </si>
  <si>
    <t>1 Port / Mass Flow (Kg/s)</t>
  </si>
  <si>
    <t>N° of Valve</t>
  </si>
  <si>
    <t>Combustion Chamber (ml) Real</t>
  </si>
  <si>
    <t>Combustion Chamber (ml) CAD</t>
  </si>
  <si>
    <t>98% accurate</t>
  </si>
  <si>
    <t xml:space="preserve">Total accuracy of Mass Flow (kg/s)  = </t>
  </si>
  <si>
    <t>Vl 1 + Vl 2 + Vl3 + Vl4</t>
  </si>
  <si>
    <r>
      <t xml:space="preserve">                                                         Experimental Bench Flow Measurment Results </t>
    </r>
    <r>
      <rPr>
        <b/>
        <sz val="18"/>
        <color rgb="FFFF0000"/>
        <rFont val="Bookman Old Style"/>
        <family val="1"/>
      </rPr>
      <t>Versus</t>
    </r>
    <r>
      <rPr>
        <b/>
        <sz val="18"/>
        <color theme="1"/>
        <rFont val="Bookman Old Style"/>
        <family val="1"/>
      </rPr>
      <t xml:space="preserve"> ANSYS ICE simulation Flow Results</t>
    </r>
  </si>
  <si>
    <t xml:space="preserve">Accuracy Percentage </t>
  </si>
  <si>
    <t>Experemental Mass Flow</t>
  </si>
  <si>
    <t>99% accurate</t>
  </si>
  <si>
    <t>96% accurate</t>
  </si>
  <si>
    <t>ICE CFD 1</t>
  </si>
  <si>
    <r>
      <t>K-</t>
    </r>
    <r>
      <rPr>
        <sz val="11"/>
        <color theme="1"/>
        <rFont val="GreekC"/>
      </rPr>
      <t>e</t>
    </r>
    <r>
      <rPr>
        <sz val="11"/>
        <color theme="1"/>
        <rFont val="Bookman Old Style"/>
        <family val="1"/>
      </rPr>
      <t xml:space="preserve"> RNG non-equilibrium (max inflation layers = 12)</t>
    </r>
  </si>
  <si>
    <r>
      <t>K-</t>
    </r>
    <r>
      <rPr>
        <sz val="11"/>
        <color theme="1"/>
        <rFont val="GreekC"/>
      </rPr>
      <t>e</t>
    </r>
    <r>
      <rPr>
        <sz val="11"/>
        <color theme="1"/>
        <rFont val="Bookman Old Style"/>
        <family val="1"/>
      </rPr>
      <t xml:space="preserve"> RNG enhanced wall t (max inflation layers = 12)</t>
    </r>
  </si>
  <si>
    <t>Overall 96.59%</t>
  </si>
  <si>
    <r>
      <t>K-</t>
    </r>
    <r>
      <rPr>
        <sz val="11"/>
        <color theme="1"/>
        <rFont val="GreekC"/>
      </rPr>
      <t>e</t>
    </r>
    <r>
      <rPr>
        <sz val="11"/>
        <color theme="1"/>
        <rFont val="Bookman Old Style"/>
        <family val="1"/>
      </rPr>
      <t xml:space="preserve"> Realisable non-equilibrium (max layer = 12)</t>
    </r>
  </si>
  <si>
    <r>
      <t>K-</t>
    </r>
    <r>
      <rPr>
        <sz val="11"/>
        <color theme="1"/>
        <rFont val="GreekC"/>
      </rPr>
      <t>e</t>
    </r>
    <r>
      <rPr>
        <sz val="11"/>
        <color theme="1"/>
        <rFont val="Bookman Old Style"/>
        <family val="1"/>
      </rPr>
      <t xml:space="preserve"> Realisable enhanced wall t (max layer = 12)</t>
    </r>
  </si>
  <si>
    <r>
      <t>K-</t>
    </r>
    <r>
      <rPr>
        <sz val="11"/>
        <color theme="1"/>
        <rFont val="GreekC"/>
      </rPr>
      <t>e</t>
    </r>
    <r>
      <rPr>
        <sz val="11"/>
        <color theme="1"/>
        <rFont val="Bookman Old Style"/>
        <family val="1"/>
      </rPr>
      <t xml:space="preserve"> Realisable standard (max layer = 12)</t>
    </r>
  </si>
  <si>
    <t>99.7% accurate</t>
  </si>
  <si>
    <t>99.5% accurate</t>
  </si>
  <si>
    <t>98.7% accurate</t>
  </si>
  <si>
    <t>96.2% accurate</t>
  </si>
  <si>
    <t>Overall 98.55 %</t>
  </si>
  <si>
    <t>CFD ICE Test</t>
  </si>
  <si>
    <t>Experiment Test</t>
  </si>
  <si>
    <t>98.5% accurate</t>
  </si>
  <si>
    <t>Overall 98.5 %</t>
  </si>
  <si>
    <r>
      <t xml:space="preserve">                                            EcoBoost GDI Intake Port Flow Results/ Base-model Port </t>
    </r>
    <r>
      <rPr>
        <b/>
        <sz val="22"/>
        <color rgb="FFFFFF00"/>
        <rFont val="Bookman Old Style"/>
        <family val="1"/>
      </rPr>
      <t>Versus</t>
    </r>
    <r>
      <rPr>
        <b/>
        <sz val="20"/>
        <color theme="1"/>
        <rFont val="Bookman Old Style"/>
        <family val="1"/>
      </rPr>
      <t xml:space="preserve"> Optimised-model Design</t>
    </r>
  </si>
  <si>
    <t>Temp (K)</t>
  </si>
  <si>
    <t>Pressure</t>
  </si>
  <si>
    <t>Outlet:</t>
  </si>
  <si>
    <t>Inlet:</t>
  </si>
  <si>
    <t>101325-151150</t>
  </si>
  <si>
    <t>101325-177100</t>
  </si>
  <si>
    <t xml:space="preserve">Gauge Pressure </t>
  </si>
  <si>
    <t>Turbulence Model</t>
  </si>
  <si>
    <t>K-epsilon</t>
  </si>
  <si>
    <t>Realisable</t>
  </si>
  <si>
    <t>Enhanced Wall Trtmnt</t>
  </si>
  <si>
    <t>Max Inf Layer = 12</t>
  </si>
  <si>
    <t>ICE/CFD Mass Flow (Kg/S)</t>
  </si>
  <si>
    <t>Base-model Port</t>
  </si>
  <si>
    <t>Optimised-model Port</t>
  </si>
  <si>
    <t>Overall mass flow Reduction =  2.3%</t>
  </si>
  <si>
    <t>4.9% Decrease</t>
  </si>
  <si>
    <t>7.2% Decrease</t>
  </si>
  <si>
    <t>3.0% Increase</t>
  </si>
  <si>
    <t>2.4% Decrease</t>
  </si>
  <si>
    <t>Iteration</t>
  </si>
  <si>
    <t>Base-Model T I</t>
  </si>
  <si>
    <t>Base-Model T K E</t>
  </si>
  <si>
    <t>Optimised T I</t>
  </si>
  <si>
    <t>Optimised T K E</t>
  </si>
  <si>
    <t xml:space="preserve">Turbulent Intensity </t>
  </si>
  <si>
    <t xml:space="preserve">Intake Port Volume (ml) Real </t>
  </si>
  <si>
    <t xml:space="preserve">Intake Port Volume (ml) CAD  </t>
  </si>
  <si>
    <r>
      <rPr>
        <b/>
        <sz val="11"/>
        <color theme="1"/>
        <rFont val="Bookman Old Style"/>
        <family val="1"/>
      </rPr>
      <t>99%</t>
    </r>
    <r>
      <rPr>
        <sz val="11"/>
        <color theme="1"/>
        <rFont val="Bookman Old Style"/>
        <family val="1"/>
      </rPr>
      <t xml:space="preserve"> accurate to real life model</t>
    </r>
  </si>
  <si>
    <r>
      <rPr>
        <b/>
        <sz val="11"/>
        <color theme="1"/>
        <rFont val="Bookman Old Style"/>
        <family val="1"/>
      </rPr>
      <t>93%</t>
    </r>
    <r>
      <rPr>
        <sz val="11"/>
        <color theme="1"/>
        <rFont val="Bookman Old Style"/>
        <family val="1"/>
      </rPr>
      <t xml:space="preserve"> accurate to real life model</t>
    </r>
  </si>
  <si>
    <r>
      <t>K-</t>
    </r>
    <r>
      <rPr>
        <sz val="11"/>
        <color theme="1"/>
        <rFont val="GreekC"/>
      </rPr>
      <t>e</t>
    </r>
    <r>
      <rPr>
        <sz val="11"/>
        <color theme="1"/>
        <rFont val="Bookman Old Style"/>
        <family val="1"/>
      </rPr>
      <t xml:space="preserve"> RNG standard (max inflation layers = 12)</t>
    </r>
  </si>
  <si>
    <r>
      <t xml:space="preserve">   </t>
    </r>
    <r>
      <rPr>
        <b/>
        <sz val="10"/>
        <color theme="1"/>
        <rFont val="Bookman Old Style"/>
        <family val="1"/>
      </rPr>
      <t xml:space="preserve">                                   </t>
    </r>
  </si>
  <si>
    <r>
      <t xml:space="preserve">     </t>
    </r>
    <r>
      <rPr>
        <b/>
        <sz val="18"/>
        <color theme="1"/>
        <rFont val="Bookman Old Style"/>
        <family val="1"/>
      </rPr>
      <t xml:space="preserve">                             Turbulence Model Variation Results / ANSYS ICE Flow Simulation / K-epsilon RNG Versus K-epsilon Realisable Model  </t>
    </r>
  </si>
  <si>
    <t>Overall 96.69 %</t>
  </si>
  <si>
    <t>Overall 96.78 %</t>
  </si>
  <si>
    <t>Overall 96.83 %</t>
  </si>
  <si>
    <t>Overall 96.67 %</t>
  </si>
  <si>
    <t>Mass Flow Rate  Percentage</t>
  </si>
  <si>
    <t>Increase</t>
  </si>
  <si>
    <t>Turbulent Kinetic Energy</t>
  </si>
  <si>
    <t>Complete CAD Model</t>
  </si>
  <si>
    <t>(Assembly)</t>
  </si>
  <si>
    <t>96% Accuracy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</si>
</sst>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1"/>
      <color theme="1"/>
      <name val="Calibri"/>
      <family val="2"/>
      <scheme val="minor"/>
    </font>
    <font>
      <sz val="11"/>
      <color theme="1"/>
      <name val="GreekC"/>
    </font>
    <font>
      <b/>
      <sz val="11"/>
      <color theme="1"/>
      <name val="GreekC"/>
    </font>
    <font>
      <sz val="11"/>
      <color theme="1"/>
      <name val="Bookman Old Style"/>
      <family val="1"/>
    </font>
    <font>
      <b/>
      <sz val="11"/>
      <color theme="1"/>
      <name val="Bookman Old Style"/>
      <family val="1"/>
    </font>
    <font>
      <b/>
      <u/>
      <sz val="11"/>
      <color theme="1"/>
      <name val="Bookman Old Style"/>
      <family val="1"/>
    </font>
    <font>
      <b/>
      <u/>
      <sz val="11"/>
      <color rgb="FFFF0000"/>
      <name val="Bookman Old Style"/>
      <family val="1"/>
    </font>
    <font>
      <sz val="11"/>
      <color rgb="FFFF0000"/>
      <name val="Bookman Old Style"/>
      <family val="1"/>
    </font>
    <font>
      <b/>
      <sz val="11"/>
      <color rgb="FFFF0000"/>
      <name val="Bookman Old Style"/>
      <family val="1"/>
    </font>
    <font>
      <b/>
      <sz val="18"/>
      <color theme="1"/>
      <name val="Bookman Old Style"/>
      <family val="1"/>
    </font>
    <font>
      <b/>
      <sz val="18"/>
      <color rgb="FFFF0000"/>
      <name val="Bookman Old Style"/>
      <family val="1"/>
    </font>
    <font>
      <b/>
      <sz val="11"/>
      <color rgb="FF00B0F0"/>
      <name val="Bookman Old Style"/>
      <family val="1"/>
    </font>
    <font>
      <b/>
      <sz val="11"/>
      <color rgb="FFFF572F"/>
      <name val="Bookman Old Style"/>
      <family val="1"/>
    </font>
    <font>
      <b/>
      <sz val="11"/>
      <color theme="0"/>
      <name val="Bookman Old Style"/>
      <family val="1"/>
    </font>
    <font>
      <b/>
      <sz val="12"/>
      <name val="Bookman Old Style"/>
      <family val="1"/>
    </font>
    <font>
      <b/>
      <sz val="22"/>
      <color rgb="FFFF0000"/>
      <name val="Bookman Old Style"/>
      <family val="1"/>
    </font>
    <font>
      <sz val="12"/>
      <color theme="1"/>
      <name val="Bookman Old Style"/>
      <family val="1"/>
    </font>
    <font>
      <sz val="10"/>
      <color theme="1"/>
      <name val="Bookman Old Style"/>
      <family val="1"/>
    </font>
    <font>
      <b/>
      <sz val="10"/>
      <color theme="1"/>
      <name val="Bookman Old Style"/>
      <family val="1"/>
    </font>
    <font>
      <b/>
      <sz val="20"/>
      <color theme="1"/>
      <name val="Bookman Old Style"/>
      <family val="1"/>
    </font>
    <font>
      <b/>
      <sz val="22"/>
      <color rgb="FFFFFF00"/>
      <name val="Bookman Old Style"/>
      <family val="1"/>
    </font>
    <font>
      <b/>
      <sz val="12"/>
      <color theme="1"/>
      <name val="Bookman Old Style"/>
      <family val="1"/>
    </font>
    <font>
      <b/>
      <sz val="12"/>
      <color rgb="FFFF572F"/>
      <name val="Bookman Old Style"/>
      <family val="1"/>
    </font>
    <font>
      <sz val="22"/>
      <color theme="1"/>
      <name val="Bookman Old Style"/>
      <family val="1"/>
    </font>
    <font>
      <b/>
      <sz val="22"/>
      <color theme="1"/>
      <name val="Bookman Old Style"/>
      <family val="1"/>
    </font>
  </fonts>
  <fills count="16">
    <fill>
      <patternFill patternType="none"/>
    </fill>
    <fill>
      <patternFill patternType="gray125"/>
    </fill>
    <fill>
      <patternFill patternType="solid">
        <fgColor rgb="FF00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572F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11C1FF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D5003"/>
        <bgColor indexed="64"/>
      </patternFill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2">
    <xf numFmtId="0" fontId="0" fillId="0" borderId="0" xfId="0"/>
    <xf numFmtId="0" fontId="3" fillId="0" borderId="0" xfId="0" applyFont="1"/>
    <xf numFmtId="0" fontId="4" fillId="2" borderId="0" xfId="0" applyFont="1" applyFill="1"/>
    <xf numFmtId="0" fontId="4" fillId="2" borderId="0" xfId="0" applyFont="1" applyFill="1" applyAlignment="1">
      <alignment horizontal="left"/>
    </xf>
    <xf numFmtId="0" fontId="3" fillId="3" borderId="0" xfId="0" applyFont="1" applyFill="1" applyAlignment="1">
      <alignment horizontal="left"/>
    </xf>
    <xf numFmtId="0" fontId="3" fillId="3" borderId="0" xfId="0" applyFont="1" applyFill="1"/>
    <xf numFmtId="0" fontId="5" fillId="2" borderId="0" xfId="0" applyFont="1" applyFill="1"/>
    <xf numFmtId="0" fontId="6" fillId="2" borderId="0" xfId="0" applyFont="1" applyFill="1"/>
    <xf numFmtId="0" fontId="7" fillId="2" borderId="0" xfId="0" applyFont="1" applyFill="1"/>
    <xf numFmtId="0" fontId="7" fillId="3" borderId="0" xfId="0" applyFont="1" applyFill="1"/>
    <xf numFmtId="0" fontId="4" fillId="0" borderId="0" xfId="0" applyFont="1" applyFill="1"/>
    <xf numFmtId="0" fontId="8" fillId="0" borderId="0" xfId="0" applyFont="1" applyFill="1"/>
    <xf numFmtId="0" fontId="7" fillId="0" borderId="0" xfId="0" applyFont="1" applyFill="1"/>
    <xf numFmtId="0" fontId="3" fillId="2" borderId="0" xfId="0" applyFont="1" applyFill="1"/>
    <xf numFmtId="0" fontId="3" fillId="0" borderId="0" xfId="0" applyFont="1" applyFill="1"/>
    <xf numFmtId="0" fontId="4" fillId="2" borderId="0" xfId="0" applyFont="1" applyFill="1" applyAlignment="1">
      <alignment horizontal="right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right"/>
    </xf>
    <xf numFmtId="0" fontId="3" fillId="3" borderId="0" xfId="0" applyFont="1" applyFill="1" applyAlignment="1">
      <alignment horizontal="right"/>
    </xf>
    <xf numFmtId="0" fontId="3" fillId="4" borderId="0" xfId="0" applyFont="1" applyFill="1"/>
    <xf numFmtId="0" fontId="3" fillId="4" borderId="0" xfId="0" applyFont="1" applyFill="1" applyAlignment="1">
      <alignment horizontal="left"/>
    </xf>
    <xf numFmtId="0" fontId="3" fillId="4" borderId="0" xfId="0" applyFont="1" applyFill="1" applyAlignment="1">
      <alignment horizontal="right"/>
    </xf>
    <xf numFmtId="0" fontId="9" fillId="5" borderId="0" xfId="0" applyFont="1" applyFill="1"/>
    <xf numFmtId="0" fontId="3" fillId="5" borderId="0" xfId="0" applyFont="1" applyFill="1"/>
    <xf numFmtId="0" fontId="11" fillId="3" borderId="0" xfId="0" applyFont="1" applyFill="1" applyAlignment="1">
      <alignment horizontal="left"/>
    </xf>
    <xf numFmtId="0" fontId="12" fillId="3" borderId="0" xfId="0" applyFont="1" applyFill="1" applyAlignment="1">
      <alignment horizontal="left"/>
    </xf>
    <xf numFmtId="0" fontId="4" fillId="0" borderId="0" xfId="0" applyFont="1" applyFill="1" applyAlignment="1">
      <alignment horizontal="right"/>
    </xf>
    <xf numFmtId="0" fontId="1" fillId="0" borderId="0" xfId="0" applyFont="1"/>
    <xf numFmtId="0" fontId="3" fillId="0" borderId="0" xfId="0" applyFont="1" applyFill="1" applyAlignment="1">
      <alignment horizontal="left"/>
    </xf>
    <xf numFmtId="0" fontId="13" fillId="4" borderId="0" xfId="0" applyFont="1" applyFill="1" applyAlignment="1">
      <alignment horizontal="right"/>
    </xf>
    <xf numFmtId="0" fontId="3" fillId="6" borderId="0" xfId="0" applyFont="1" applyFill="1"/>
    <xf numFmtId="0" fontId="13" fillId="0" borderId="0" xfId="0" applyFont="1" applyFill="1" applyAlignment="1">
      <alignment horizontal="right"/>
    </xf>
    <xf numFmtId="0" fontId="14" fillId="3" borderId="0" xfId="0" applyFont="1" applyFill="1" applyAlignment="1">
      <alignment horizontal="left"/>
    </xf>
    <xf numFmtId="0" fontId="8" fillId="3" borderId="0" xfId="0" applyFont="1" applyFill="1" applyAlignment="1">
      <alignment horizontal="left"/>
    </xf>
    <xf numFmtId="0" fontId="3" fillId="7" borderId="0" xfId="0" applyFont="1" applyFill="1"/>
    <xf numFmtId="0" fontId="15" fillId="7" borderId="0" xfId="0" applyFont="1" applyFill="1"/>
    <xf numFmtId="0" fontId="3" fillId="0" borderId="0" xfId="0" applyFont="1" applyFill="1" applyAlignment="1">
      <alignment horizontal="right"/>
    </xf>
    <xf numFmtId="0" fontId="17" fillId="6" borderId="0" xfId="0" applyFont="1" applyFill="1"/>
    <xf numFmtId="0" fontId="18" fillId="6" borderId="0" xfId="0" applyFont="1" applyFill="1"/>
    <xf numFmtId="0" fontId="19" fillId="7" borderId="0" xfId="0" applyFont="1" applyFill="1"/>
    <xf numFmtId="0" fontId="4" fillId="0" borderId="0" xfId="0" applyFont="1" applyFill="1" applyAlignment="1">
      <alignment horizontal="left"/>
    </xf>
    <xf numFmtId="0" fontId="21" fillId="5" borderId="0" xfId="0" applyFont="1" applyFill="1"/>
    <xf numFmtId="0" fontId="21" fillId="5" borderId="0" xfId="0" applyFont="1" applyFill="1" applyAlignment="1">
      <alignment horizontal="left"/>
    </xf>
    <xf numFmtId="0" fontId="21" fillId="5" borderId="0" xfId="0" applyFont="1" applyFill="1" applyAlignment="1">
      <alignment horizontal="right"/>
    </xf>
    <xf numFmtId="0" fontId="21" fillId="8" borderId="0" xfId="0" applyFont="1" applyFill="1"/>
    <xf numFmtId="0" fontId="21" fillId="8" borderId="0" xfId="0" applyFont="1" applyFill="1" applyAlignment="1">
      <alignment horizontal="left"/>
    </xf>
    <xf numFmtId="0" fontId="21" fillId="8" borderId="0" xfId="0" applyFont="1" applyFill="1" applyAlignment="1">
      <alignment horizontal="right"/>
    </xf>
    <xf numFmtId="0" fontId="16" fillId="8" borderId="0" xfId="0" applyFont="1" applyFill="1" applyAlignment="1">
      <alignment horizontal="left"/>
    </xf>
    <xf numFmtId="0" fontId="22" fillId="8" borderId="0" xfId="0" applyFont="1" applyFill="1" applyAlignment="1">
      <alignment horizontal="left"/>
    </xf>
    <xf numFmtId="9" fontId="4" fillId="0" borderId="0" xfId="0" applyNumberFormat="1" applyFont="1" applyFill="1"/>
    <xf numFmtId="0" fontId="14" fillId="5" borderId="0" xfId="0" applyFont="1" applyFill="1" applyAlignment="1">
      <alignment horizontal="left"/>
    </xf>
    <xf numFmtId="0" fontId="13" fillId="5" borderId="0" xfId="0" applyFont="1" applyFill="1" applyAlignment="1">
      <alignment horizontal="right"/>
    </xf>
    <xf numFmtId="1" fontId="4" fillId="0" borderId="0" xfId="0" applyNumberFormat="1" applyFont="1" applyFill="1"/>
    <xf numFmtId="0" fontId="14" fillId="9" borderId="0" xfId="0" applyFont="1" applyFill="1" applyAlignment="1">
      <alignment horizontal="left"/>
    </xf>
    <xf numFmtId="0" fontId="14" fillId="0" borderId="0" xfId="0" applyFont="1" applyFill="1" applyAlignment="1">
      <alignment horizontal="left"/>
    </xf>
    <xf numFmtId="0" fontId="14" fillId="2" borderId="0" xfId="0" applyFont="1" applyFill="1" applyAlignment="1">
      <alignment horizontal="left"/>
    </xf>
    <xf numFmtId="0" fontId="21" fillId="2" borderId="0" xfId="0" applyFont="1" applyFill="1" applyAlignment="1">
      <alignment horizontal="left"/>
    </xf>
    <xf numFmtId="0" fontId="21" fillId="9" borderId="0" xfId="0" applyFont="1" applyFill="1" applyAlignment="1">
      <alignment horizontal="left"/>
    </xf>
    <xf numFmtId="0" fontId="3" fillId="9" borderId="0" xfId="0" applyFont="1" applyFill="1"/>
    <xf numFmtId="0" fontId="3" fillId="10" borderId="0" xfId="0" applyFont="1" applyFill="1"/>
    <xf numFmtId="0" fontId="3" fillId="11" borderId="0" xfId="0" applyFont="1" applyFill="1"/>
    <xf numFmtId="0" fontId="3" fillId="12" borderId="0" xfId="0" applyFont="1" applyFill="1"/>
    <xf numFmtId="0" fontId="3" fillId="13" borderId="0" xfId="0" applyFont="1" applyFill="1"/>
    <xf numFmtId="0" fontId="4" fillId="10" borderId="0" xfId="0" applyFont="1" applyFill="1"/>
    <xf numFmtId="0" fontId="4" fillId="9" borderId="0" xfId="0" applyFont="1" applyFill="1"/>
    <xf numFmtId="0" fontId="3" fillId="12" borderId="0" xfId="0" applyFont="1" applyFill="1" applyAlignment="1">
      <alignment horizontal="left"/>
    </xf>
    <xf numFmtId="10" fontId="4" fillId="10" borderId="0" xfId="0" applyNumberFormat="1" applyFont="1" applyFill="1" applyAlignment="1">
      <alignment horizontal="right"/>
    </xf>
    <xf numFmtId="0" fontId="16" fillId="0" borderId="0" xfId="0" applyFont="1"/>
    <xf numFmtId="0" fontId="4" fillId="3" borderId="0" xfId="0" applyFont="1" applyFill="1"/>
    <xf numFmtId="10" fontId="4" fillId="2" borderId="0" xfId="0" applyNumberFormat="1" applyFont="1" applyFill="1" applyAlignment="1">
      <alignment horizontal="right"/>
    </xf>
    <xf numFmtId="0" fontId="23" fillId="0" borderId="0" xfId="0" applyFont="1" applyFill="1"/>
    <xf numFmtId="0" fontId="24" fillId="0" borderId="0" xfId="0" applyFont="1" applyFill="1" applyAlignment="1">
      <alignment horizontal="right"/>
    </xf>
    <xf numFmtId="0" fontId="24" fillId="0" borderId="0" xfId="0" applyFont="1" applyFill="1"/>
    <xf numFmtId="0" fontId="16" fillId="0" borderId="0" xfId="0" applyFont="1" applyFill="1"/>
    <xf numFmtId="0" fontId="5" fillId="0" borderId="0" xfId="0" applyFont="1" applyFill="1"/>
    <xf numFmtId="0" fontId="6" fillId="0" borderId="0" xfId="0" applyFont="1" applyFill="1"/>
    <xf numFmtId="1" fontId="4" fillId="0" borderId="0" xfId="0" applyNumberFormat="1" applyFont="1" applyFill="1" applyAlignment="1">
      <alignment horizontal="right"/>
    </xf>
    <xf numFmtId="9" fontId="4" fillId="0" borderId="0" xfId="0" applyNumberFormat="1" applyFont="1" applyFill="1" applyAlignment="1">
      <alignment horizontal="right"/>
    </xf>
    <xf numFmtId="10" fontId="4" fillId="0" borderId="0" xfId="0" applyNumberFormat="1" applyFont="1" applyFill="1" applyAlignment="1">
      <alignment horizontal="right"/>
    </xf>
    <xf numFmtId="0" fontId="9" fillId="0" borderId="0" xfId="0" applyFont="1" applyFill="1"/>
    <xf numFmtId="0" fontId="11" fillId="0" borderId="0" xfId="0" applyFont="1" applyFill="1" applyAlignment="1">
      <alignment horizontal="left"/>
    </xf>
    <xf numFmtId="0" fontId="8" fillId="0" borderId="0" xfId="0" applyFont="1" applyFill="1" applyAlignment="1">
      <alignment horizontal="left"/>
    </xf>
    <xf numFmtId="0" fontId="0" fillId="0" borderId="0" xfId="0" applyFill="1"/>
    <xf numFmtId="0" fontId="21" fillId="0" borderId="0" xfId="0" applyFont="1" applyFill="1"/>
    <xf numFmtId="0" fontId="21" fillId="0" borderId="0" xfId="0" applyFont="1" applyFill="1" applyAlignment="1">
      <alignment horizontal="left"/>
    </xf>
    <xf numFmtId="0" fontId="16" fillId="0" borderId="0" xfId="0" applyFont="1" applyFill="1" applyAlignment="1">
      <alignment horizontal="left"/>
    </xf>
    <xf numFmtId="0" fontId="22" fillId="0" borderId="0" xfId="0" applyFont="1" applyFill="1" applyAlignment="1">
      <alignment horizontal="left"/>
    </xf>
    <xf numFmtId="0" fontId="3" fillId="14" borderId="0" xfId="0" applyFont="1" applyFill="1"/>
    <xf numFmtId="0" fontId="16" fillId="2" borderId="0" xfId="0" applyFont="1" applyFill="1" applyAlignment="1">
      <alignment horizontal="left"/>
    </xf>
    <xf numFmtId="0" fontId="4" fillId="15" borderId="0" xfId="0" applyFont="1" applyFill="1"/>
    <xf numFmtId="0" fontId="4" fillId="15" borderId="0" xfId="0" applyFont="1" applyFill="1" applyAlignment="1">
      <alignment horizontal="right"/>
    </xf>
    <xf numFmtId="0" fontId="4" fillId="3" borderId="0" xfId="0" applyFont="1" applyFill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FF00"/>
      <color rgb="FFFD5003"/>
      <color rgb="FF00FFFF"/>
      <color rgb="FFFF572F"/>
      <color rgb="FF11C1FF"/>
      <color rgb="FFF828DF"/>
      <color rgb="FF00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Mass</a:t>
            </a:r>
            <a:r>
              <a:rPr lang="en-US" baseline="0"/>
              <a:t>-Flow versus Valve Lift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Experimental Mass Flow</c:v>
          </c:tx>
          <c:spPr>
            <a:ln w="19050" cap="rnd">
              <a:solidFill>
                <a:schemeClr val="accent1"/>
              </a:solidFill>
              <a:prstDash val="dashDot"/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solidFill>
                <a:srgbClr val="0070C0"/>
              </a:solidFill>
              <a:ln w="9525" cap="rnd">
                <a:solidFill>
                  <a:srgbClr val="0070C0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xVal>
            <c:numRef>
              <c:f>Sheet1!$A$7:$A$10</c:f>
              <c:numCache>
                <c:formatCode>General</c:formatCode>
                <c:ptCount val="4"/>
                <c:pt idx="0">
                  <c:v>2</c:v>
                </c:pt>
                <c:pt idx="1">
                  <c:v>4</c:v>
                </c:pt>
                <c:pt idx="2">
                  <c:v>6</c:v>
                </c:pt>
                <c:pt idx="3">
                  <c:v>8</c:v>
                </c:pt>
              </c:numCache>
            </c:numRef>
          </c:xVal>
          <c:yVal>
            <c:numRef>
              <c:f>Sheet1!$N$7:$N$10</c:f>
              <c:numCache>
                <c:formatCode>General</c:formatCode>
                <c:ptCount val="4"/>
                <c:pt idx="0">
                  <c:v>1.1657429134380047E-2</c:v>
                </c:pt>
                <c:pt idx="1">
                  <c:v>2.1206234861390581E-2</c:v>
                </c:pt>
                <c:pt idx="2">
                  <c:v>2.5315833241933199E-2</c:v>
                </c:pt>
                <c:pt idx="3">
                  <c:v>2.5854467991761568E-2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AB9C-4890-9C45-15EA1D97B6E8}"/>
            </c:ext>
          </c:extLst>
        </c:ser>
        <c:ser>
          <c:idx val="1"/>
          <c:order val="1"/>
          <c:tx>
            <c:v>CFD Mass Flow</c:v>
          </c:tx>
          <c:spPr>
            <a:ln w="19050" cap="rnd">
              <a:solidFill>
                <a:srgbClr val="FF0000"/>
              </a:solidFill>
              <a:prstDash val="dashDot"/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solidFill>
                <a:srgbClr val="FF0000"/>
              </a:solidFill>
              <a:ln w="9525" cap="rnd">
                <a:solidFill>
                  <a:srgbClr val="FF0000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xVal>
            <c:numRef>
              <c:f>Sheet1!$A$7:$A$10</c:f>
              <c:numCache>
                <c:formatCode>General</c:formatCode>
                <c:ptCount val="4"/>
                <c:pt idx="0">
                  <c:v>2</c:v>
                </c:pt>
                <c:pt idx="1">
                  <c:v>4</c:v>
                </c:pt>
                <c:pt idx="2">
                  <c:v>6</c:v>
                </c:pt>
                <c:pt idx="3">
                  <c:v>8</c:v>
                </c:pt>
              </c:numCache>
              <c:extLst xmlns:c15="http://schemas.microsoft.com/office/drawing/2012/chart"/>
            </c:numRef>
          </c:xVal>
          <c:yVal>
            <c:numRef>
              <c:f>Sheet1!$O$7:$O$10</c:f>
              <c:numCache>
                <c:formatCode>General</c:formatCode>
                <c:ptCount val="4"/>
                <c:pt idx="0">
                  <c:v>1.1599999999999999E-2</c:v>
                </c:pt>
                <c:pt idx="1">
                  <c:v>2.1430000000000001E-2</c:v>
                </c:pt>
                <c:pt idx="2">
                  <c:v>2.5961000000000001E-2</c:v>
                </c:pt>
                <c:pt idx="3">
                  <c:v>2.7872000000000001E-2</c:v>
                </c:pt>
              </c:numCache>
              <c:extLst xmlns:c15="http://schemas.microsoft.com/office/drawing/2012/chart"/>
            </c:numRef>
          </c:y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1-AB9C-4890-9C45-15EA1D97B6E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18087272"/>
        <c:axId val="518088912"/>
        <c:extLst/>
      </c:scatterChart>
      <c:valAx>
        <c:axId val="518087272"/>
        <c:scaling>
          <c:orientation val="minMax"/>
          <c:min val="1.5"/>
        </c:scaling>
        <c:delete val="0"/>
        <c:axPos val="b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100" b="1" i="0" u="none" strike="noStrike" kern="1200" cap="all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100">
                    <a:solidFill>
                      <a:schemeClr val="bg1"/>
                    </a:solidFill>
                  </a:rPr>
                  <a:t>Valve</a:t>
                </a:r>
                <a:r>
                  <a:rPr lang="en-US" sz="1100" baseline="0">
                    <a:solidFill>
                      <a:schemeClr val="bg1"/>
                    </a:solidFill>
                  </a:rPr>
                  <a:t> lift (mm)</a:t>
                </a:r>
                <a:endParaRPr lang="en-US" sz="1100">
                  <a:solidFill>
                    <a:schemeClr val="bg1"/>
                  </a:solidFill>
                </a:endParaRP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100" b="1" i="0" u="none" strike="noStrike" kern="1200" cap="all" baseline="0">
                  <a:solidFill>
                    <a:schemeClr val="bg1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18088912"/>
        <c:crosses val="autoZero"/>
        <c:crossBetween val="midCat"/>
        <c:majorUnit val="0.5"/>
      </c:valAx>
      <c:valAx>
        <c:axId val="518088912"/>
        <c:scaling>
          <c:orientation val="minMax"/>
          <c:max val="3.0000000000000006E-2"/>
          <c:min val="0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prstDash val="sysDash"/>
              <a:round/>
            </a:ln>
            <a:effectLst/>
          </c:spPr>
        </c:majorGridlines>
        <c:minorGridlines>
          <c:spPr>
            <a:ln>
              <a:solidFill>
                <a:schemeClr val="lt1">
                  <a:lumMod val="95000"/>
                  <a:alpha val="5000"/>
                </a:schemeClr>
              </a:solidFill>
            </a:ln>
            <a:effectLst/>
          </c:spPr>
        </c:min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100" b="1" i="0" u="none" strike="noStrike" kern="1200" cap="all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100">
                    <a:solidFill>
                      <a:schemeClr val="bg1"/>
                    </a:solidFill>
                  </a:rPr>
                  <a:t>Mass Flow (kg/s)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100" b="1" i="0" u="none" strike="noStrike" kern="1200" cap="all" baseline="0">
                  <a:solidFill>
                    <a:schemeClr val="bg1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18087272"/>
        <c:crosses val="autoZero"/>
        <c:crossBetween val="midCat"/>
        <c:majorUnit val="2.0000000000000005E-3"/>
        <c:minorUnit val="1.0000000000000002E-3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0" i="0" u="none" strike="noStrike" kern="1200" baseline="0">
              <a:solidFill>
                <a:schemeClr val="bg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solidFill>
        <a:srgbClr val="7030A0"/>
      </a:solidFill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CFD Mass</a:t>
            </a:r>
            <a:r>
              <a:rPr lang="en-US" baseline="0"/>
              <a:t> Flow Validation RNG Results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Experimental Mass Flow</c:v>
          </c:tx>
          <c:spPr>
            <a:ln w="25400" cap="rnd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solidFill>
                <a:srgbClr val="0070C0"/>
              </a:solidFill>
              <a:ln w="9525" cap="rnd">
                <a:solidFill>
                  <a:srgbClr val="0070C0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xVal>
            <c:numRef>
              <c:f>Sheet1!$A$161:$A$164</c:f>
              <c:numCache>
                <c:formatCode>General</c:formatCode>
                <c:ptCount val="4"/>
                <c:pt idx="0">
                  <c:v>2</c:v>
                </c:pt>
                <c:pt idx="1">
                  <c:v>4</c:v>
                </c:pt>
                <c:pt idx="2">
                  <c:v>6</c:v>
                </c:pt>
                <c:pt idx="3">
                  <c:v>8</c:v>
                </c:pt>
              </c:numCache>
            </c:numRef>
          </c:xVal>
          <c:yVal>
            <c:numRef>
              <c:f>Sheet1!$N$161:$N$164</c:f>
              <c:numCache>
                <c:formatCode>General</c:formatCode>
                <c:ptCount val="4"/>
                <c:pt idx="0">
                  <c:v>1.1657429134380047E-2</c:v>
                </c:pt>
                <c:pt idx="1">
                  <c:v>2.1206234861390581E-2</c:v>
                </c:pt>
                <c:pt idx="2">
                  <c:v>2.5315833241933199E-2</c:v>
                </c:pt>
                <c:pt idx="3">
                  <c:v>2.5854467991761568E-2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9889-459B-8C21-C815927496B5}"/>
            </c:ext>
          </c:extLst>
        </c:ser>
        <c:ser>
          <c:idx val="2"/>
          <c:order val="1"/>
          <c:tx>
            <c:v>CFD K-epsilon RNG standard</c:v>
          </c:tx>
          <c:spPr>
            <a:ln w="25400" cap="rnd">
              <a:solidFill>
                <a:srgbClr val="00FF00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solidFill>
                <a:srgbClr val="00FF00"/>
              </a:solidFill>
              <a:ln w="9525" cap="rnd">
                <a:solidFill>
                  <a:srgbClr val="00FF00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xVal>
            <c:numRef>
              <c:f>Sheet1!$A$161:$A$164</c:f>
              <c:numCache>
                <c:formatCode>General</c:formatCode>
                <c:ptCount val="4"/>
                <c:pt idx="0">
                  <c:v>2</c:v>
                </c:pt>
                <c:pt idx="1">
                  <c:v>4</c:v>
                </c:pt>
                <c:pt idx="2">
                  <c:v>6</c:v>
                </c:pt>
                <c:pt idx="3">
                  <c:v>8</c:v>
                </c:pt>
              </c:numCache>
            </c:numRef>
          </c:xVal>
          <c:yVal>
            <c:numRef>
              <c:f>Sheet1!$O$154:$O$157</c:f>
              <c:numCache>
                <c:formatCode>General</c:formatCode>
                <c:ptCount val="4"/>
                <c:pt idx="0">
                  <c:v>1.0259000000000001E-2</c:v>
                </c:pt>
                <c:pt idx="1">
                  <c:v>2.0586E-2</c:v>
                </c:pt>
                <c:pt idx="2">
                  <c:v>2.5956E-2</c:v>
                </c:pt>
                <c:pt idx="3">
                  <c:v>2.8077000000000001E-2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9889-459B-8C21-C815927496B5}"/>
            </c:ext>
          </c:extLst>
        </c:ser>
        <c:ser>
          <c:idx val="1"/>
          <c:order val="2"/>
          <c:tx>
            <c:v>CFD K-epsilon RNG non-equilibrium</c:v>
          </c:tx>
          <c:spPr>
            <a:ln w="25400" cap="rnd">
              <a:solidFill>
                <a:srgbClr val="FD5003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solidFill>
                <a:srgbClr val="FD5003"/>
              </a:solidFill>
              <a:ln w="9525" cap="rnd">
                <a:solidFill>
                  <a:srgbClr val="FD5003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xVal>
            <c:numRef>
              <c:f>Sheet1!$A$161:$A$164</c:f>
              <c:numCache>
                <c:formatCode>General</c:formatCode>
                <c:ptCount val="4"/>
                <c:pt idx="0">
                  <c:v>2</c:v>
                </c:pt>
                <c:pt idx="1">
                  <c:v>4</c:v>
                </c:pt>
                <c:pt idx="2">
                  <c:v>6</c:v>
                </c:pt>
                <c:pt idx="3">
                  <c:v>8</c:v>
                </c:pt>
              </c:numCache>
            </c:numRef>
          </c:xVal>
          <c:yVal>
            <c:numRef>
              <c:f>Sheet1!$O$161:$O$164</c:f>
              <c:numCache>
                <c:formatCode>General</c:formatCode>
                <c:ptCount val="4"/>
                <c:pt idx="0">
                  <c:v>1.0059999999999999E-2</c:v>
                </c:pt>
                <c:pt idx="1">
                  <c:v>2.0449999999999999E-2</c:v>
                </c:pt>
                <c:pt idx="2">
                  <c:v>2.5569999999999999E-2</c:v>
                </c:pt>
                <c:pt idx="3">
                  <c:v>2.7560000000000001E-2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9889-459B-8C21-C815927496B5}"/>
            </c:ext>
          </c:extLst>
        </c:ser>
        <c:ser>
          <c:idx val="3"/>
          <c:order val="3"/>
          <c:tx>
            <c:v>CFD K-epsilon RNG enhanced wall treatment </c:v>
          </c:tx>
          <c:spPr>
            <a:ln w="25400" cap="rnd">
              <a:solidFill>
                <a:srgbClr val="FFFF00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solidFill>
                <a:srgbClr val="FFFF00"/>
              </a:solidFill>
              <a:ln w="9525" cap="rnd">
                <a:solidFill>
                  <a:srgbClr val="FFFF00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xVal>
            <c:numRef>
              <c:f>Sheet1!$A$168:$A$171</c:f>
              <c:numCache>
                <c:formatCode>General</c:formatCode>
                <c:ptCount val="4"/>
                <c:pt idx="0">
                  <c:v>2</c:v>
                </c:pt>
                <c:pt idx="1">
                  <c:v>4</c:v>
                </c:pt>
                <c:pt idx="2">
                  <c:v>6</c:v>
                </c:pt>
                <c:pt idx="3">
                  <c:v>8</c:v>
                </c:pt>
              </c:numCache>
            </c:numRef>
          </c:xVal>
          <c:yVal>
            <c:numRef>
              <c:f>Sheet1!$O$168:$O$171</c:f>
              <c:numCache>
                <c:formatCode>General</c:formatCode>
                <c:ptCount val="4"/>
                <c:pt idx="0">
                  <c:v>1.0559000000000001E-2</c:v>
                </c:pt>
                <c:pt idx="1">
                  <c:v>2.1491E-2</c:v>
                </c:pt>
                <c:pt idx="2">
                  <c:v>2.665E-2</c:v>
                </c:pt>
                <c:pt idx="3">
                  <c:v>2.8840000000000001E-2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9889-459B-8C21-C815927496B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18087272"/>
        <c:axId val="518088912"/>
        <c:extLst>
          <c:ext xmlns:c15="http://schemas.microsoft.com/office/drawing/2012/chart" uri="{02D57815-91ED-43cb-92C2-25804820EDAC}">
            <c15:filteredScatterSeries>
              <c15:ser>
                <c:idx val="4"/>
                <c:order val="4"/>
                <c:tx>
                  <c:v>CFD K-epsilon Realisable standard</c:v>
                </c:tx>
                <c:spPr>
                  <a:ln w="25400" cap="rnd">
                    <a:solidFill>
                      <a:srgbClr val="7030A0"/>
                    </a:solidFill>
                    <a:round/>
                  </a:ln>
                  <a:effectLst>
                    <a:outerShdw blurRad="57150" dist="19050" dir="5400000" algn="ctr" rotWithShape="0">
                      <a:srgbClr val="000000">
                        <a:alpha val="63000"/>
                      </a:srgbClr>
                    </a:outerShdw>
                  </a:effectLst>
                </c:spPr>
                <c:marker>
                  <c:symbol val="circle"/>
                  <c:size val="6"/>
                  <c:spPr>
                    <a:solidFill>
                      <a:srgbClr val="7030A0"/>
                    </a:solidFill>
                    <a:ln w="9525" cap="rnd">
                      <a:solidFill>
                        <a:srgbClr val="7030A0"/>
                      </a:solidFill>
                      <a:round/>
                    </a:ln>
                    <a:effectLst>
                      <a:outerShdw blurRad="57150" dist="19050" dir="5400000" algn="ctr" rotWithShape="0">
                        <a:srgbClr val="000000">
                          <a:alpha val="63000"/>
                        </a:srgbClr>
                      </a:outerShdw>
                    </a:effectLst>
                  </c:spPr>
                </c:marker>
                <c:xVal>
                  <c:numRef>
                    <c:extLst>
                      <c:ext uri="{02D57815-91ED-43cb-92C2-25804820EDAC}">
                        <c15:formulaRef>
                          <c15:sqref>Sheet1!$A$175:$A$178</c15:sqref>
                        </c15:formulaRef>
                      </c:ext>
                    </c:extLst>
                    <c:numCache>
                      <c:formatCode>General</c:formatCode>
                      <c:ptCount val="4"/>
                      <c:pt idx="0">
                        <c:v>2</c:v>
                      </c:pt>
                      <c:pt idx="1">
                        <c:v>4</c:v>
                      </c:pt>
                      <c:pt idx="2">
                        <c:v>6</c:v>
                      </c:pt>
                      <c:pt idx="3">
                        <c:v>8</c:v>
                      </c:pt>
                    </c:numCache>
                  </c:numRef>
                </c:xVal>
                <c:yVal>
                  <c:numRef>
                    <c:extLst>
                      <c:ext uri="{02D57815-91ED-43cb-92C2-25804820EDAC}">
                        <c15:formulaRef>
                          <c15:sqref>Sheet1!$O$175:$O$178</c15:sqref>
                        </c15:formulaRef>
                      </c:ext>
                    </c:extLst>
                    <c:numCache>
                      <c:formatCode>General</c:formatCode>
                      <c:ptCount val="4"/>
                      <c:pt idx="0">
                        <c:v>1.0279999999999999E-2</c:v>
                      </c:pt>
                      <c:pt idx="1">
                        <c:v>2.0667000000000001E-2</c:v>
                      </c:pt>
                      <c:pt idx="2">
                        <c:v>2.5870000000000001E-2</c:v>
                      </c:pt>
                      <c:pt idx="3">
                        <c:v>2.8376999999999999E-2</c:v>
                      </c:pt>
                    </c:numCache>
                  </c:numRef>
                </c:yVal>
                <c:smooth val="0"/>
                <c:extLst>
                  <c:ext xmlns:c16="http://schemas.microsoft.com/office/drawing/2014/chart" uri="{C3380CC4-5D6E-409C-BE32-E72D297353CC}">
                    <c16:uniqueId val="{00000000-7B47-4EBB-A4D6-6879D825845E}"/>
                  </c:ext>
                </c:extLst>
              </c15:ser>
            </c15:filteredScatterSeries>
            <c15:filteredScatterSeries>
              <c15:ser>
                <c:idx val="5"/>
                <c:order val="5"/>
                <c:tx>
                  <c:v>CFD K-epsilon Realisable non-equilibrium</c:v>
                </c:tx>
                <c:spPr>
                  <a:ln w="22225" cap="rnd">
                    <a:solidFill>
                      <a:srgbClr val="F828DF"/>
                    </a:solidFill>
                    <a:round/>
                  </a:ln>
                  <a:effectLst>
                    <a:outerShdw blurRad="57150" dist="19050" dir="5400000" algn="ctr" rotWithShape="0">
                      <a:srgbClr val="000000">
                        <a:alpha val="63000"/>
                      </a:srgbClr>
                    </a:outerShdw>
                  </a:effectLst>
                </c:spPr>
                <c:marker>
                  <c:symbol val="circle"/>
                  <c:size val="6"/>
                  <c:spPr>
                    <a:solidFill>
                      <a:srgbClr val="F828DF"/>
                    </a:solidFill>
                    <a:ln w="9525" cap="rnd">
                      <a:solidFill>
                        <a:srgbClr val="F828DF"/>
                      </a:solidFill>
                      <a:round/>
                    </a:ln>
                    <a:effectLst>
                      <a:outerShdw blurRad="57150" dist="19050" dir="5400000" algn="ctr" rotWithShape="0">
                        <a:srgbClr val="000000">
                          <a:alpha val="63000"/>
                        </a:srgbClr>
                      </a:outerShdw>
                    </a:effectLst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Sheet1!$A$182:$A$185</c15:sqref>
                        </c15:formulaRef>
                      </c:ext>
                    </c:extLst>
                    <c:numCache>
                      <c:formatCode>General</c:formatCode>
                      <c:ptCount val="4"/>
                      <c:pt idx="0">
                        <c:v>2</c:v>
                      </c:pt>
                      <c:pt idx="1">
                        <c:v>4</c:v>
                      </c:pt>
                      <c:pt idx="2">
                        <c:v>6</c:v>
                      </c:pt>
                      <c:pt idx="3">
                        <c:v>8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Sheet1!$O$182:$O$185</c15:sqref>
                        </c15:formulaRef>
                      </c:ext>
                    </c:extLst>
                    <c:numCache>
                      <c:formatCode>General</c:formatCode>
                      <c:ptCount val="4"/>
                      <c:pt idx="0">
                        <c:v>9.9936999999999995E-3</c:v>
                      </c:pt>
                      <c:pt idx="1">
                        <c:v>2.0365999999999999E-2</c:v>
                      </c:pt>
                      <c:pt idx="2">
                        <c:v>2.5440000000000001E-2</c:v>
                      </c:pt>
                      <c:pt idx="3">
                        <c:v>2.7303000000000001E-2</c:v>
                      </c:pt>
                    </c:numCache>
                  </c:numRef>
                </c:y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7B47-4EBB-A4D6-6879D825845E}"/>
                  </c:ext>
                </c:extLst>
              </c15:ser>
            </c15:filteredScatterSeries>
            <c15:filteredScatterSeries>
              <c15:ser>
                <c:idx val="6"/>
                <c:order val="6"/>
                <c:tx>
                  <c:v>CFD K-epsilon Realisable enhanced wall treatment</c:v>
                </c:tx>
                <c:spPr>
                  <a:ln w="25400" cap="rnd">
                    <a:solidFill>
                      <a:srgbClr val="FF0000"/>
                    </a:solidFill>
                    <a:round/>
                  </a:ln>
                  <a:effectLst>
                    <a:outerShdw blurRad="57150" dist="19050" dir="5400000" algn="ctr" rotWithShape="0">
                      <a:srgbClr val="000000">
                        <a:alpha val="63000"/>
                      </a:srgbClr>
                    </a:outerShdw>
                  </a:effectLst>
                </c:spPr>
                <c:marker>
                  <c:symbol val="circle"/>
                  <c:size val="6"/>
                  <c:spPr>
                    <a:solidFill>
                      <a:srgbClr val="FF0000"/>
                    </a:solidFill>
                    <a:ln w="9525" cap="rnd">
                      <a:solidFill>
                        <a:srgbClr val="FF0000"/>
                      </a:solidFill>
                      <a:round/>
                    </a:ln>
                    <a:effectLst>
                      <a:outerShdw blurRad="57150" dist="19050" dir="5400000" algn="ctr" rotWithShape="0">
                        <a:srgbClr val="000000">
                          <a:alpha val="63000"/>
                        </a:srgbClr>
                      </a:outerShdw>
                    </a:effectLst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Sheet1!$A$189:$A$192</c15:sqref>
                        </c15:formulaRef>
                      </c:ext>
                    </c:extLst>
                    <c:numCache>
                      <c:formatCode>General</c:formatCode>
                      <c:ptCount val="4"/>
                      <c:pt idx="0">
                        <c:v>2</c:v>
                      </c:pt>
                      <c:pt idx="1">
                        <c:v>4</c:v>
                      </c:pt>
                      <c:pt idx="2">
                        <c:v>6</c:v>
                      </c:pt>
                      <c:pt idx="3">
                        <c:v>8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Sheet1!$O$189:$O$192</c15:sqref>
                        </c15:formulaRef>
                      </c:ext>
                    </c:extLst>
                    <c:numCache>
                      <c:formatCode>General</c:formatCode>
                      <c:ptCount val="4"/>
                      <c:pt idx="0">
                        <c:v>1.1599999999999999E-2</c:v>
                      </c:pt>
                      <c:pt idx="1">
                        <c:v>2.1430000000000001E-2</c:v>
                      </c:pt>
                      <c:pt idx="2">
                        <c:v>2.5961000000000001E-2</c:v>
                      </c:pt>
                      <c:pt idx="3">
                        <c:v>2.7872000000000001E-2</c:v>
                      </c:pt>
                    </c:numCache>
                  </c:numRef>
                </c:y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7B47-4EBB-A4D6-6879D825845E}"/>
                  </c:ext>
                </c:extLst>
              </c15:ser>
            </c15:filteredScatterSeries>
          </c:ext>
        </c:extLst>
      </c:scatterChart>
      <c:valAx>
        <c:axId val="518087272"/>
        <c:scaling>
          <c:orientation val="minMax"/>
          <c:min val="1.5"/>
        </c:scaling>
        <c:delete val="0"/>
        <c:axPos val="b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cap="all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Valve</a:t>
                </a:r>
                <a:r>
                  <a:rPr lang="en-US" sz="1600" baseline="0"/>
                  <a:t> lift (mm)</a:t>
                </a:r>
                <a:endParaRPr lang="en-US" sz="1600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600" b="1" i="0" u="none" strike="noStrike" kern="1200" cap="all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18088912"/>
        <c:crosses val="autoZero"/>
        <c:crossBetween val="midCat"/>
        <c:majorUnit val="0.5"/>
      </c:valAx>
      <c:valAx>
        <c:axId val="518088912"/>
        <c:scaling>
          <c:orientation val="minMax"/>
          <c:max val="2.9900000000000006E-2"/>
          <c:min val="5.000000000000001E-3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minorGridlines>
          <c:spPr>
            <a:ln>
              <a:solidFill>
                <a:schemeClr val="lt1">
                  <a:lumMod val="95000"/>
                  <a:alpha val="5000"/>
                </a:schemeClr>
              </a:solidFill>
            </a:ln>
            <a:effectLst/>
          </c:spPr>
        </c:min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cap="all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600"/>
                  <a:t>Mass Flow (kg/s)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1" i="0" u="none" strike="noStrike" kern="1200" cap="all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18087272"/>
        <c:crosses val="autoZero"/>
        <c:crossBetween val="midCat"/>
        <c:majorUnit val="1.0000000000000002E-3"/>
        <c:minorUnit val="1.0000000000000002E-3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0.100615156614658"/>
          <c:y val="5.4676336100510974E-2"/>
          <c:w val="0.80188638425473846"/>
          <c:h val="5.255513003345693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solidFill>
        <a:srgbClr val="7030A0"/>
      </a:solidFill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CFD Mass</a:t>
            </a:r>
            <a:r>
              <a:rPr lang="en-US" baseline="0"/>
              <a:t> Flow Validation REALISABLE Results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Experimental Mass Flow</c:v>
          </c:tx>
          <c:spPr>
            <a:ln w="25400" cap="rnd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solidFill>
                <a:srgbClr val="0070C0"/>
              </a:solidFill>
              <a:ln w="9525" cap="rnd">
                <a:solidFill>
                  <a:srgbClr val="0070C0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xVal>
            <c:numRef>
              <c:f>Sheet1!$A$161:$A$164</c:f>
              <c:numCache>
                <c:formatCode>General</c:formatCode>
                <c:ptCount val="4"/>
                <c:pt idx="0">
                  <c:v>2</c:v>
                </c:pt>
                <c:pt idx="1">
                  <c:v>4</c:v>
                </c:pt>
                <c:pt idx="2">
                  <c:v>6</c:v>
                </c:pt>
                <c:pt idx="3">
                  <c:v>8</c:v>
                </c:pt>
              </c:numCache>
            </c:numRef>
          </c:xVal>
          <c:yVal>
            <c:numRef>
              <c:f>Sheet1!$N$161:$N$164</c:f>
              <c:numCache>
                <c:formatCode>General</c:formatCode>
                <c:ptCount val="4"/>
                <c:pt idx="0">
                  <c:v>1.1657429134380047E-2</c:v>
                </c:pt>
                <c:pt idx="1">
                  <c:v>2.1206234861390581E-2</c:v>
                </c:pt>
                <c:pt idx="2">
                  <c:v>2.5315833241933199E-2</c:v>
                </c:pt>
                <c:pt idx="3">
                  <c:v>2.5854467991761568E-2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DB78-4679-8659-1091BE39C3BE}"/>
            </c:ext>
          </c:extLst>
        </c:ser>
        <c:ser>
          <c:idx val="4"/>
          <c:order val="4"/>
          <c:tx>
            <c:v>CFD K-epsilon Realisable standard</c:v>
          </c:tx>
          <c:spPr>
            <a:ln w="25400" cap="rnd">
              <a:solidFill>
                <a:schemeClr val="bg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solidFill>
                <a:schemeClr val="bg1"/>
              </a:solidFill>
              <a:ln w="9525" cap="rnd">
                <a:solidFill>
                  <a:schemeClr val="bg1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xVal>
            <c:numRef>
              <c:f>Sheet1!$A$175:$A$178</c:f>
              <c:numCache>
                <c:formatCode>General</c:formatCode>
                <c:ptCount val="4"/>
                <c:pt idx="0">
                  <c:v>2</c:v>
                </c:pt>
                <c:pt idx="1">
                  <c:v>4</c:v>
                </c:pt>
                <c:pt idx="2">
                  <c:v>6</c:v>
                </c:pt>
                <c:pt idx="3">
                  <c:v>8</c:v>
                </c:pt>
              </c:numCache>
            </c:numRef>
          </c:xVal>
          <c:yVal>
            <c:numRef>
              <c:f>Sheet1!$O$175:$O$178</c:f>
              <c:numCache>
                <c:formatCode>General</c:formatCode>
                <c:ptCount val="4"/>
                <c:pt idx="0">
                  <c:v>1.0279999999999999E-2</c:v>
                </c:pt>
                <c:pt idx="1">
                  <c:v>2.0667000000000001E-2</c:v>
                </c:pt>
                <c:pt idx="2">
                  <c:v>2.5870000000000001E-2</c:v>
                </c:pt>
                <c:pt idx="3">
                  <c:v>2.8376999999999999E-2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DB78-4679-8659-1091BE39C3BE}"/>
            </c:ext>
          </c:extLst>
        </c:ser>
        <c:ser>
          <c:idx val="5"/>
          <c:order val="5"/>
          <c:tx>
            <c:v>CFD K-epsilon Realisable non-equilibrium</c:v>
          </c:tx>
          <c:spPr>
            <a:ln w="22225" cap="rnd">
              <a:solidFill>
                <a:srgbClr val="F828DF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solidFill>
                <a:srgbClr val="F828DF"/>
              </a:solidFill>
              <a:ln w="9525" cap="rnd">
                <a:solidFill>
                  <a:srgbClr val="F828DF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xVal>
            <c:numRef>
              <c:f>Sheet1!$A$182:$A$185</c:f>
              <c:numCache>
                <c:formatCode>General</c:formatCode>
                <c:ptCount val="4"/>
                <c:pt idx="0">
                  <c:v>2</c:v>
                </c:pt>
                <c:pt idx="1">
                  <c:v>4</c:v>
                </c:pt>
                <c:pt idx="2">
                  <c:v>6</c:v>
                </c:pt>
                <c:pt idx="3">
                  <c:v>8</c:v>
                </c:pt>
              </c:numCache>
            </c:numRef>
          </c:xVal>
          <c:yVal>
            <c:numRef>
              <c:f>Sheet1!$O$182:$O$185</c:f>
              <c:numCache>
                <c:formatCode>General</c:formatCode>
                <c:ptCount val="4"/>
                <c:pt idx="0">
                  <c:v>9.9936999999999995E-3</c:v>
                </c:pt>
                <c:pt idx="1">
                  <c:v>2.0365999999999999E-2</c:v>
                </c:pt>
                <c:pt idx="2">
                  <c:v>2.5440000000000001E-2</c:v>
                </c:pt>
                <c:pt idx="3">
                  <c:v>2.7303000000000001E-2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DB78-4679-8659-1091BE39C3BE}"/>
            </c:ext>
          </c:extLst>
        </c:ser>
        <c:ser>
          <c:idx val="6"/>
          <c:order val="6"/>
          <c:tx>
            <c:v>CFD K-epsilon Realisable enhanced wall treatment</c:v>
          </c:tx>
          <c:spPr>
            <a:ln w="25400" cap="rnd">
              <a:solidFill>
                <a:srgbClr val="FF0000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solidFill>
                <a:srgbClr val="FF0000"/>
              </a:solidFill>
              <a:ln w="9525" cap="rnd">
                <a:solidFill>
                  <a:srgbClr val="FF0000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xVal>
            <c:numRef>
              <c:f>Sheet1!$A$189:$A$192</c:f>
              <c:numCache>
                <c:formatCode>General</c:formatCode>
                <c:ptCount val="4"/>
                <c:pt idx="0">
                  <c:v>2</c:v>
                </c:pt>
                <c:pt idx="1">
                  <c:v>4</c:v>
                </c:pt>
                <c:pt idx="2">
                  <c:v>6</c:v>
                </c:pt>
                <c:pt idx="3">
                  <c:v>8</c:v>
                </c:pt>
              </c:numCache>
            </c:numRef>
          </c:xVal>
          <c:yVal>
            <c:numRef>
              <c:f>Sheet1!$O$189:$O$192</c:f>
              <c:numCache>
                <c:formatCode>General</c:formatCode>
                <c:ptCount val="4"/>
                <c:pt idx="0">
                  <c:v>1.1599999999999999E-2</c:v>
                </c:pt>
                <c:pt idx="1">
                  <c:v>2.1430000000000001E-2</c:v>
                </c:pt>
                <c:pt idx="2">
                  <c:v>2.5961000000000001E-2</c:v>
                </c:pt>
                <c:pt idx="3">
                  <c:v>2.7872000000000001E-2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DB78-4679-8659-1091BE39C3B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18087272"/>
        <c:axId val="518088912"/>
        <c:extLst>
          <c:ext xmlns:c15="http://schemas.microsoft.com/office/drawing/2012/chart" uri="{02D57815-91ED-43cb-92C2-25804820EDAC}">
            <c15:filteredScatterSeries>
              <c15:ser>
                <c:idx val="2"/>
                <c:order val="1"/>
                <c:tx>
                  <c:v>CFD K-epsilon RNG standard</c:v>
                </c:tx>
                <c:spPr>
                  <a:ln w="25400" cap="rnd">
                    <a:solidFill>
                      <a:srgbClr val="00FF00"/>
                    </a:solidFill>
                    <a:round/>
                  </a:ln>
                  <a:effectLst>
                    <a:outerShdw blurRad="57150" dist="19050" dir="5400000" algn="ctr" rotWithShape="0">
                      <a:srgbClr val="000000">
                        <a:alpha val="63000"/>
                      </a:srgbClr>
                    </a:outerShdw>
                  </a:effectLst>
                </c:spPr>
                <c:marker>
                  <c:symbol val="circle"/>
                  <c:size val="6"/>
                  <c:spPr>
                    <a:solidFill>
                      <a:srgbClr val="00FF00"/>
                    </a:solidFill>
                    <a:ln w="9525" cap="rnd">
                      <a:solidFill>
                        <a:srgbClr val="00FF00"/>
                      </a:solidFill>
                      <a:round/>
                    </a:ln>
                    <a:effectLst>
                      <a:outerShdw blurRad="57150" dist="19050" dir="5400000" algn="ctr" rotWithShape="0">
                        <a:srgbClr val="000000">
                          <a:alpha val="63000"/>
                        </a:srgbClr>
                      </a:outerShdw>
                    </a:effectLst>
                  </c:spPr>
                </c:marker>
                <c:xVal>
                  <c:numRef>
                    <c:extLst>
                      <c:ext uri="{02D57815-91ED-43cb-92C2-25804820EDAC}">
                        <c15:formulaRef>
                          <c15:sqref>Sheet1!$A$161:$A$164</c15:sqref>
                        </c15:formulaRef>
                      </c:ext>
                    </c:extLst>
                    <c:numCache>
                      <c:formatCode>General</c:formatCode>
                      <c:ptCount val="4"/>
                      <c:pt idx="0">
                        <c:v>2</c:v>
                      </c:pt>
                      <c:pt idx="1">
                        <c:v>4</c:v>
                      </c:pt>
                      <c:pt idx="2">
                        <c:v>6</c:v>
                      </c:pt>
                      <c:pt idx="3">
                        <c:v>8</c:v>
                      </c:pt>
                    </c:numCache>
                  </c:numRef>
                </c:xVal>
                <c:yVal>
                  <c:numRef>
                    <c:extLst>
                      <c:ext uri="{02D57815-91ED-43cb-92C2-25804820EDAC}">
                        <c15:formulaRef>
                          <c15:sqref>Sheet1!$O$7:$O$10</c15:sqref>
                        </c15:formulaRef>
                      </c:ext>
                    </c:extLst>
                    <c:numCache>
                      <c:formatCode>General</c:formatCode>
                      <c:ptCount val="4"/>
                      <c:pt idx="0">
                        <c:v>1.1599999999999999E-2</c:v>
                      </c:pt>
                      <c:pt idx="1">
                        <c:v>2.1430000000000001E-2</c:v>
                      </c:pt>
                      <c:pt idx="2">
                        <c:v>2.5961000000000001E-2</c:v>
                      </c:pt>
                      <c:pt idx="3">
                        <c:v>2.7872000000000001E-2</c:v>
                      </c:pt>
                    </c:numCache>
                  </c:numRef>
                </c:yVal>
                <c:smooth val="0"/>
                <c:extLst>
                  <c:ext xmlns:c16="http://schemas.microsoft.com/office/drawing/2014/chart" uri="{C3380CC4-5D6E-409C-BE32-E72D297353CC}">
                    <c16:uniqueId val="{00000001-DB78-4679-8659-1091BE39C3BE}"/>
                  </c:ext>
                </c:extLst>
              </c15:ser>
            </c15:filteredScatterSeries>
            <c15:filteredScatterSeries>
              <c15:ser>
                <c:idx val="1"/>
                <c:order val="2"/>
                <c:tx>
                  <c:v>CFD K-epsilon RNG non-equilibrium</c:v>
                </c:tx>
                <c:spPr>
                  <a:ln w="25400" cap="rnd">
                    <a:solidFill>
                      <a:srgbClr val="FD5003"/>
                    </a:solidFill>
                    <a:round/>
                  </a:ln>
                  <a:effectLst>
                    <a:outerShdw blurRad="57150" dist="19050" dir="5400000" algn="ctr" rotWithShape="0">
                      <a:srgbClr val="000000">
                        <a:alpha val="63000"/>
                      </a:srgbClr>
                    </a:outerShdw>
                  </a:effectLst>
                </c:spPr>
                <c:marker>
                  <c:symbol val="circle"/>
                  <c:size val="6"/>
                  <c:spPr>
                    <a:solidFill>
                      <a:srgbClr val="FD5003"/>
                    </a:solidFill>
                    <a:ln w="9525" cap="rnd">
                      <a:solidFill>
                        <a:srgbClr val="FD5003"/>
                      </a:solidFill>
                      <a:round/>
                    </a:ln>
                    <a:effectLst>
                      <a:outerShdw blurRad="57150" dist="19050" dir="5400000" algn="ctr" rotWithShape="0">
                        <a:srgbClr val="000000">
                          <a:alpha val="63000"/>
                        </a:srgbClr>
                      </a:outerShdw>
                    </a:effectLst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Sheet1!$A$161:$A$164</c15:sqref>
                        </c15:formulaRef>
                      </c:ext>
                    </c:extLst>
                    <c:numCache>
                      <c:formatCode>General</c:formatCode>
                      <c:ptCount val="4"/>
                      <c:pt idx="0">
                        <c:v>2</c:v>
                      </c:pt>
                      <c:pt idx="1">
                        <c:v>4</c:v>
                      </c:pt>
                      <c:pt idx="2">
                        <c:v>6</c:v>
                      </c:pt>
                      <c:pt idx="3">
                        <c:v>8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Sheet1!$O$161:$O$164</c15:sqref>
                        </c15:formulaRef>
                      </c:ext>
                    </c:extLst>
                    <c:numCache>
                      <c:formatCode>General</c:formatCode>
                      <c:ptCount val="4"/>
                      <c:pt idx="0">
                        <c:v>1.0059999999999999E-2</c:v>
                      </c:pt>
                      <c:pt idx="1">
                        <c:v>2.0449999999999999E-2</c:v>
                      </c:pt>
                      <c:pt idx="2">
                        <c:v>2.5569999999999999E-2</c:v>
                      </c:pt>
                      <c:pt idx="3">
                        <c:v>2.7560000000000001E-2</c:v>
                      </c:pt>
                    </c:numCache>
                  </c:numRef>
                </c:y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DB78-4679-8659-1091BE39C3BE}"/>
                  </c:ext>
                </c:extLst>
              </c15:ser>
            </c15:filteredScatterSeries>
            <c15:filteredScatterSeries>
              <c15:ser>
                <c:idx val="3"/>
                <c:order val="3"/>
                <c:tx>
                  <c:v>CFD K-epsilon RNG enhanced wall treatment </c:v>
                </c:tx>
                <c:spPr>
                  <a:ln w="25400" cap="rnd">
                    <a:solidFill>
                      <a:srgbClr val="FFFF00"/>
                    </a:solidFill>
                    <a:round/>
                  </a:ln>
                  <a:effectLst>
                    <a:outerShdw blurRad="57150" dist="19050" dir="5400000" algn="ctr" rotWithShape="0">
                      <a:srgbClr val="000000">
                        <a:alpha val="63000"/>
                      </a:srgbClr>
                    </a:outerShdw>
                  </a:effectLst>
                </c:spPr>
                <c:marker>
                  <c:symbol val="circle"/>
                  <c:size val="6"/>
                  <c:spPr>
                    <a:solidFill>
                      <a:srgbClr val="FFFF00"/>
                    </a:solidFill>
                    <a:ln w="9525" cap="rnd">
                      <a:solidFill>
                        <a:srgbClr val="FFFF00"/>
                      </a:solidFill>
                      <a:round/>
                    </a:ln>
                    <a:effectLst>
                      <a:outerShdw blurRad="57150" dist="19050" dir="5400000" algn="ctr" rotWithShape="0">
                        <a:srgbClr val="000000">
                          <a:alpha val="63000"/>
                        </a:srgbClr>
                      </a:outerShdw>
                    </a:effectLst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Sheet1!$A$168:$A$171</c15:sqref>
                        </c15:formulaRef>
                      </c:ext>
                    </c:extLst>
                    <c:numCache>
                      <c:formatCode>General</c:formatCode>
                      <c:ptCount val="4"/>
                      <c:pt idx="0">
                        <c:v>2</c:v>
                      </c:pt>
                      <c:pt idx="1">
                        <c:v>4</c:v>
                      </c:pt>
                      <c:pt idx="2">
                        <c:v>6</c:v>
                      </c:pt>
                      <c:pt idx="3">
                        <c:v>8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Sheet1!$O$168:$O$171</c15:sqref>
                        </c15:formulaRef>
                      </c:ext>
                    </c:extLst>
                    <c:numCache>
                      <c:formatCode>General</c:formatCode>
                      <c:ptCount val="4"/>
                      <c:pt idx="0">
                        <c:v>1.0559000000000001E-2</c:v>
                      </c:pt>
                      <c:pt idx="1">
                        <c:v>2.1491E-2</c:v>
                      </c:pt>
                      <c:pt idx="2">
                        <c:v>2.665E-2</c:v>
                      </c:pt>
                      <c:pt idx="3">
                        <c:v>2.8840000000000001E-2</c:v>
                      </c:pt>
                    </c:numCache>
                  </c:numRef>
                </c:y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DB78-4679-8659-1091BE39C3BE}"/>
                  </c:ext>
                </c:extLst>
              </c15:ser>
            </c15:filteredScatterSeries>
          </c:ext>
        </c:extLst>
      </c:scatterChart>
      <c:valAx>
        <c:axId val="518087272"/>
        <c:scaling>
          <c:orientation val="minMax"/>
          <c:min val="1.5"/>
        </c:scaling>
        <c:delete val="0"/>
        <c:axPos val="b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cap="all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Valve</a:t>
                </a:r>
                <a:r>
                  <a:rPr lang="en-US" sz="1600" baseline="0"/>
                  <a:t> lift (mm)</a:t>
                </a:r>
                <a:endParaRPr lang="en-US" sz="1600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600" b="1" i="0" u="none" strike="noStrike" kern="1200" cap="all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18088912"/>
        <c:crosses val="autoZero"/>
        <c:crossBetween val="midCat"/>
        <c:majorUnit val="0.5"/>
      </c:valAx>
      <c:valAx>
        <c:axId val="518088912"/>
        <c:scaling>
          <c:orientation val="minMax"/>
          <c:max val="2.9900000000000006E-2"/>
          <c:min val="5.000000000000001E-3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minorGridlines>
          <c:spPr>
            <a:ln>
              <a:solidFill>
                <a:schemeClr val="lt1">
                  <a:lumMod val="95000"/>
                  <a:alpha val="5000"/>
                </a:schemeClr>
              </a:solidFill>
            </a:ln>
            <a:effectLst/>
          </c:spPr>
        </c:min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cap="all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600"/>
                  <a:t>Mass Flow (kg/s)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1" i="0" u="none" strike="noStrike" kern="1200" cap="all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18087272"/>
        <c:crosses val="autoZero"/>
        <c:crossBetween val="midCat"/>
        <c:majorUnit val="1.0000000000000002E-3"/>
        <c:minorUnit val="1.0000000000000002E-3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1.2664430157179362E-2"/>
          <c:y val="5.6270243344862039E-2"/>
          <c:w val="0.97638069372356751"/>
          <c:h val="5.255513003345693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solidFill>
        <a:srgbClr val="7030A0"/>
      </a:solidFill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CFD Mass</a:t>
            </a:r>
            <a:r>
              <a:rPr lang="en-US" baseline="0"/>
              <a:t> Flow Validation RNG + REALISABLE Results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Experimental Mass Flow</c:v>
          </c:tx>
          <c:spPr>
            <a:ln w="25400" cap="rnd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solidFill>
                <a:srgbClr val="0070C0"/>
              </a:solidFill>
              <a:ln w="9525" cap="rnd">
                <a:solidFill>
                  <a:srgbClr val="0070C0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xVal>
            <c:numRef>
              <c:f>Sheet1!$A$161:$A$164</c:f>
              <c:numCache>
                <c:formatCode>General</c:formatCode>
                <c:ptCount val="4"/>
                <c:pt idx="0">
                  <c:v>2</c:v>
                </c:pt>
                <c:pt idx="1">
                  <c:v>4</c:v>
                </c:pt>
                <c:pt idx="2">
                  <c:v>6</c:v>
                </c:pt>
                <c:pt idx="3">
                  <c:v>8</c:v>
                </c:pt>
              </c:numCache>
            </c:numRef>
          </c:xVal>
          <c:yVal>
            <c:numRef>
              <c:f>Sheet1!$N$161:$N$164</c:f>
              <c:numCache>
                <c:formatCode>General</c:formatCode>
                <c:ptCount val="4"/>
                <c:pt idx="0">
                  <c:v>1.1657429134380047E-2</c:v>
                </c:pt>
                <c:pt idx="1">
                  <c:v>2.1206234861390581E-2</c:v>
                </c:pt>
                <c:pt idx="2">
                  <c:v>2.5315833241933199E-2</c:v>
                </c:pt>
                <c:pt idx="3">
                  <c:v>2.5854467991761568E-2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0258-485F-8DB0-522B036C83F0}"/>
            </c:ext>
          </c:extLst>
        </c:ser>
        <c:ser>
          <c:idx val="2"/>
          <c:order val="1"/>
          <c:tx>
            <c:v>CFD K-epsilon RNG standard</c:v>
          </c:tx>
          <c:spPr>
            <a:ln w="25400" cap="rnd">
              <a:solidFill>
                <a:srgbClr val="00FF00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solidFill>
                <a:srgbClr val="00FF00"/>
              </a:solidFill>
              <a:ln w="9525" cap="rnd">
                <a:solidFill>
                  <a:srgbClr val="00FF00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xVal>
            <c:numRef>
              <c:f>Sheet1!$A$161:$A$164</c:f>
              <c:numCache>
                <c:formatCode>General</c:formatCode>
                <c:ptCount val="4"/>
                <c:pt idx="0">
                  <c:v>2</c:v>
                </c:pt>
                <c:pt idx="1">
                  <c:v>4</c:v>
                </c:pt>
                <c:pt idx="2">
                  <c:v>6</c:v>
                </c:pt>
                <c:pt idx="3">
                  <c:v>8</c:v>
                </c:pt>
              </c:numCache>
            </c:numRef>
          </c:xVal>
          <c:yVal>
            <c:numRef>
              <c:f>Sheet1!$O$154:$O$157</c:f>
              <c:numCache>
                <c:formatCode>General</c:formatCode>
                <c:ptCount val="4"/>
                <c:pt idx="0">
                  <c:v>1.0259000000000001E-2</c:v>
                </c:pt>
                <c:pt idx="1">
                  <c:v>2.0586E-2</c:v>
                </c:pt>
                <c:pt idx="2">
                  <c:v>2.5956E-2</c:v>
                </c:pt>
                <c:pt idx="3">
                  <c:v>2.8077000000000001E-2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0258-485F-8DB0-522B036C83F0}"/>
            </c:ext>
          </c:extLst>
        </c:ser>
        <c:ser>
          <c:idx val="1"/>
          <c:order val="2"/>
          <c:tx>
            <c:v>CFD K-epsilon RNG non-equilibrium</c:v>
          </c:tx>
          <c:spPr>
            <a:ln w="25400" cap="rnd">
              <a:solidFill>
                <a:srgbClr val="FD5003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solidFill>
                <a:srgbClr val="FD5003"/>
              </a:solidFill>
              <a:ln w="9525" cap="rnd">
                <a:solidFill>
                  <a:srgbClr val="FD5003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xVal>
            <c:numRef>
              <c:f>Sheet1!$A$161:$A$164</c:f>
              <c:numCache>
                <c:formatCode>General</c:formatCode>
                <c:ptCount val="4"/>
                <c:pt idx="0">
                  <c:v>2</c:v>
                </c:pt>
                <c:pt idx="1">
                  <c:v>4</c:v>
                </c:pt>
                <c:pt idx="2">
                  <c:v>6</c:v>
                </c:pt>
                <c:pt idx="3">
                  <c:v>8</c:v>
                </c:pt>
              </c:numCache>
            </c:numRef>
          </c:xVal>
          <c:yVal>
            <c:numRef>
              <c:f>Sheet1!$O$161:$O$164</c:f>
              <c:numCache>
                <c:formatCode>General</c:formatCode>
                <c:ptCount val="4"/>
                <c:pt idx="0">
                  <c:v>1.0059999999999999E-2</c:v>
                </c:pt>
                <c:pt idx="1">
                  <c:v>2.0449999999999999E-2</c:v>
                </c:pt>
                <c:pt idx="2">
                  <c:v>2.5569999999999999E-2</c:v>
                </c:pt>
                <c:pt idx="3">
                  <c:v>2.7560000000000001E-2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0258-485F-8DB0-522B036C83F0}"/>
            </c:ext>
          </c:extLst>
        </c:ser>
        <c:ser>
          <c:idx val="3"/>
          <c:order val="3"/>
          <c:tx>
            <c:v>CFD K-epsilon RNG enhanced wall treatment </c:v>
          </c:tx>
          <c:spPr>
            <a:ln w="25400" cap="rnd">
              <a:solidFill>
                <a:srgbClr val="FFFF00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solidFill>
                <a:srgbClr val="FFFF00"/>
              </a:solidFill>
              <a:ln w="9525" cap="rnd">
                <a:solidFill>
                  <a:srgbClr val="FFFF00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xVal>
            <c:numRef>
              <c:f>Sheet1!$A$168:$A$171</c:f>
              <c:numCache>
                <c:formatCode>General</c:formatCode>
                <c:ptCount val="4"/>
                <c:pt idx="0">
                  <c:v>2</c:v>
                </c:pt>
                <c:pt idx="1">
                  <c:v>4</c:v>
                </c:pt>
                <c:pt idx="2">
                  <c:v>6</c:v>
                </c:pt>
                <c:pt idx="3">
                  <c:v>8</c:v>
                </c:pt>
              </c:numCache>
            </c:numRef>
          </c:xVal>
          <c:yVal>
            <c:numRef>
              <c:f>Sheet1!$O$168:$O$171</c:f>
              <c:numCache>
                <c:formatCode>General</c:formatCode>
                <c:ptCount val="4"/>
                <c:pt idx="0">
                  <c:v>1.0559000000000001E-2</c:v>
                </c:pt>
                <c:pt idx="1">
                  <c:v>2.1491E-2</c:v>
                </c:pt>
                <c:pt idx="2">
                  <c:v>2.665E-2</c:v>
                </c:pt>
                <c:pt idx="3">
                  <c:v>2.8840000000000001E-2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0258-485F-8DB0-522B036C83F0}"/>
            </c:ext>
          </c:extLst>
        </c:ser>
        <c:ser>
          <c:idx val="4"/>
          <c:order val="4"/>
          <c:tx>
            <c:v>CFD K-epsilon Realisable standard</c:v>
          </c:tx>
          <c:spPr>
            <a:ln w="25400" cap="rnd">
              <a:solidFill>
                <a:srgbClr val="7030A0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solidFill>
                <a:srgbClr val="7030A0"/>
              </a:solidFill>
              <a:ln w="9525" cap="rnd">
                <a:solidFill>
                  <a:srgbClr val="7030A0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xVal>
            <c:numRef>
              <c:f>Sheet1!$A$175:$A$178</c:f>
              <c:numCache>
                <c:formatCode>General</c:formatCode>
                <c:ptCount val="4"/>
                <c:pt idx="0">
                  <c:v>2</c:v>
                </c:pt>
                <c:pt idx="1">
                  <c:v>4</c:v>
                </c:pt>
                <c:pt idx="2">
                  <c:v>6</c:v>
                </c:pt>
                <c:pt idx="3">
                  <c:v>8</c:v>
                </c:pt>
              </c:numCache>
            </c:numRef>
          </c:xVal>
          <c:yVal>
            <c:numRef>
              <c:f>Sheet1!$O$175:$O$178</c:f>
              <c:numCache>
                <c:formatCode>General</c:formatCode>
                <c:ptCount val="4"/>
                <c:pt idx="0">
                  <c:v>1.0279999999999999E-2</c:v>
                </c:pt>
                <c:pt idx="1">
                  <c:v>2.0667000000000001E-2</c:v>
                </c:pt>
                <c:pt idx="2">
                  <c:v>2.5870000000000001E-2</c:v>
                </c:pt>
                <c:pt idx="3">
                  <c:v>2.8376999999999999E-2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0258-485F-8DB0-522B036C83F0}"/>
            </c:ext>
          </c:extLst>
        </c:ser>
        <c:ser>
          <c:idx val="5"/>
          <c:order val="5"/>
          <c:tx>
            <c:v>CFD K-epsilon Realisable non-equilibrium</c:v>
          </c:tx>
          <c:spPr>
            <a:ln w="22225" cap="rnd">
              <a:solidFill>
                <a:srgbClr val="F828DF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solidFill>
                <a:srgbClr val="F828DF"/>
              </a:solidFill>
              <a:ln w="9525" cap="rnd">
                <a:solidFill>
                  <a:srgbClr val="F828DF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xVal>
            <c:numRef>
              <c:f>Sheet1!$A$182:$A$185</c:f>
              <c:numCache>
                <c:formatCode>General</c:formatCode>
                <c:ptCount val="4"/>
                <c:pt idx="0">
                  <c:v>2</c:v>
                </c:pt>
                <c:pt idx="1">
                  <c:v>4</c:v>
                </c:pt>
                <c:pt idx="2">
                  <c:v>6</c:v>
                </c:pt>
                <c:pt idx="3">
                  <c:v>8</c:v>
                </c:pt>
              </c:numCache>
            </c:numRef>
          </c:xVal>
          <c:yVal>
            <c:numRef>
              <c:f>Sheet1!$O$182:$O$185</c:f>
              <c:numCache>
                <c:formatCode>General</c:formatCode>
                <c:ptCount val="4"/>
                <c:pt idx="0">
                  <c:v>9.9936999999999995E-3</c:v>
                </c:pt>
                <c:pt idx="1">
                  <c:v>2.0365999999999999E-2</c:v>
                </c:pt>
                <c:pt idx="2">
                  <c:v>2.5440000000000001E-2</c:v>
                </c:pt>
                <c:pt idx="3">
                  <c:v>2.7303000000000001E-2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0258-485F-8DB0-522B036C83F0}"/>
            </c:ext>
          </c:extLst>
        </c:ser>
        <c:ser>
          <c:idx val="6"/>
          <c:order val="6"/>
          <c:tx>
            <c:v>CFD K-epsilon Realisable enhanced wall treatment</c:v>
          </c:tx>
          <c:spPr>
            <a:ln w="25400" cap="rnd">
              <a:solidFill>
                <a:srgbClr val="FF0000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solidFill>
                <a:srgbClr val="FF0000"/>
              </a:solidFill>
              <a:ln w="9525" cap="rnd">
                <a:solidFill>
                  <a:srgbClr val="FF0000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xVal>
            <c:numRef>
              <c:f>Sheet1!$A$189:$A$192</c:f>
              <c:numCache>
                <c:formatCode>General</c:formatCode>
                <c:ptCount val="4"/>
                <c:pt idx="0">
                  <c:v>2</c:v>
                </c:pt>
                <c:pt idx="1">
                  <c:v>4</c:v>
                </c:pt>
                <c:pt idx="2">
                  <c:v>6</c:v>
                </c:pt>
                <c:pt idx="3">
                  <c:v>8</c:v>
                </c:pt>
              </c:numCache>
            </c:numRef>
          </c:xVal>
          <c:yVal>
            <c:numRef>
              <c:f>Sheet1!$O$189:$O$192</c:f>
              <c:numCache>
                <c:formatCode>General</c:formatCode>
                <c:ptCount val="4"/>
                <c:pt idx="0">
                  <c:v>1.1599999999999999E-2</c:v>
                </c:pt>
                <c:pt idx="1">
                  <c:v>2.1430000000000001E-2</c:v>
                </c:pt>
                <c:pt idx="2">
                  <c:v>2.5961000000000001E-2</c:v>
                </c:pt>
                <c:pt idx="3">
                  <c:v>2.7872000000000001E-2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0258-485F-8DB0-522B036C83F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18087272"/>
        <c:axId val="518088912"/>
      </c:scatterChart>
      <c:valAx>
        <c:axId val="518087272"/>
        <c:scaling>
          <c:orientation val="minMax"/>
          <c:min val="1.5"/>
        </c:scaling>
        <c:delete val="0"/>
        <c:axPos val="b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Valve</a:t>
                </a:r>
                <a:r>
                  <a:rPr lang="en-US" baseline="0"/>
                  <a:t> lift (mm)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18088912"/>
        <c:crosses val="autoZero"/>
        <c:crossBetween val="midCat"/>
        <c:majorUnit val="0.5"/>
      </c:valAx>
      <c:valAx>
        <c:axId val="518088912"/>
        <c:scaling>
          <c:orientation val="minMax"/>
          <c:max val="2.9900000000000006E-2"/>
          <c:min val="5.000000000000001E-3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minorGridlines>
          <c:spPr>
            <a:ln>
              <a:solidFill>
                <a:schemeClr val="lt1">
                  <a:lumMod val="95000"/>
                  <a:alpha val="5000"/>
                </a:schemeClr>
              </a:solidFill>
            </a:ln>
            <a:effectLst/>
          </c:spPr>
        </c:min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Mass Flow (kg/s)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18087272"/>
        <c:crosses val="autoZero"/>
        <c:crossBetween val="midCat"/>
        <c:majorUnit val="4.0000000000000013E-4"/>
        <c:minorUnit val="4.0000000000000013E-4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1.2664430157179362E-2"/>
          <c:y val="5.6270243344862039E-2"/>
          <c:w val="0.97638069372356751"/>
          <c:h val="5.255513003345693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solidFill>
        <a:srgbClr val="7030A0"/>
      </a:solidFill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CFD Mass</a:t>
            </a:r>
            <a:r>
              <a:rPr lang="en-US" baseline="0"/>
              <a:t> Flow Validation Most Accurate Results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Experimental Mass Flow</c:v>
          </c:tx>
          <c:spPr>
            <a:ln w="25400" cap="rnd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solidFill>
                <a:srgbClr val="0070C0"/>
              </a:solidFill>
              <a:ln w="9525" cap="rnd">
                <a:solidFill>
                  <a:srgbClr val="0070C0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xVal>
            <c:numRef>
              <c:f>Sheet1!$A$161:$A$164</c:f>
              <c:numCache>
                <c:formatCode>General</c:formatCode>
                <c:ptCount val="4"/>
                <c:pt idx="0">
                  <c:v>2</c:v>
                </c:pt>
                <c:pt idx="1">
                  <c:v>4</c:v>
                </c:pt>
                <c:pt idx="2">
                  <c:v>6</c:v>
                </c:pt>
                <c:pt idx="3">
                  <c:v>8</c:v>
                </c:pt>
              </c:numCache>
            </c:numRef>
          </c:xVal>
          <c:yVal>
            <c:numRef>
              <c:f>Sheet1!$N$161:$N$164</c:f>
              <c:numCache>
                <c:formatCode>General</c:formatCode>
                <c:ptCount val="4"/>
                <c:pt idx="0">
                  <c:v>1.1657429134380047E-2</c:v>
                </c:pt>
                <c:pt idx="1">
                  <c:v>2.1206234861390581E-2</c:v>
                </c:pt>
                <c:pt idx="2">
                  <c:v>2.5315833241933199E-2</c:v>
                </c:pt>
                <c:pt idx="3">
                  <c:v>2.5854467991761568E-2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4C6A-4581-96E0-EBF099681301}"/>
            </c:ext>
          </c:extLst>
        </c:ser>
        <c:ser>
          <c:idx val="6"/>
          <c:order val="6"/>
          <c:tx>
            <c:v>CFD K-epsilon Realisable enhanced wall treatment</c:v>
          </c:tx>
          <c:spPr>
            <a:ln w="25400" cap="rnd">
              <a:solidFill>
                <a:srgbClr val="FF0000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solidFill>
                <a:srgbClr val="FF0000"/>
              </a:solidFill>
              <a:ln w="9525" cap="rnd">
                <a:solidFill>
                  <a:srgbClr val="FF0000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xVal>
            <c:numRef>
              <c:f>Sheet1!$A$189:$A$192</c:f>
              <c:numCache>
                <c:formatCode>General</c:formatCode>
                <c:ptCount val="4"/>
                <c:pt idx="0">
                  <c:v>2</c:v>
                </c:pt>
                <c:pt idx="1">
                  <c:v>4</c:v>
                </c:pt>
                <c:pt idx="2">
                  <c:v>6</c:v>
                </c:pt>
                <c:pt idx="3">
                  <c:v>8</c:v>
                </c:pt>
              </c:numCache>
            </c:numRef>
          </c:xVal>
          <c:yVal>
            <c:numRef>
              <c:f>Sheet1!$O$189:$O$192</c:f>
              <c:numCache>
                <c:formatCode>General</c:formatCode>
                <c:ptCount val="4"/>
                <c:pt idx="0">
                  <c:v>1.1599999999999999E-2</c:v>
                </c:pt>
                <c:pt idx="1">
                  <c:v>2.1430000000000001E-2</c:v>
                </c:pt>
                <c:pt idx="2">
                  <c:v>2.5961000000000001E-2</c:v>
                </c:pt>
                <c:pt idx="3">
                  <c:v>2.7872000000000001E-2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4C6A-4581-96E0-EBF09968130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18087272"/>
        <c:axId val="518088912"/>
        <c:extLst>
          <c:ext xmlns:c15="http://schemas.microsoft.com/office/drawing/2012/chart" uri="{02D57815-91ED-43cb-92C2-25804820EDAC}">
            <c15:filteredScatterSeries>
              <c15:ser>
                <c:idx val="2"/>
                <c:order val="1"/>
                <c:tx>
                  <c:v>CFD K-epsilon RNG standard</c:v>
                </c:tx>
                <c:spPr>
                  <a:ln w="25400" cap="rnd">
                    <a:solidFill>
                      <a:srgbClr val="00FF00"/>
                    </a:solidFill>
                    <a:round/>
                  </a:ln>
                  <a:effectLst>
                    <a:outerShdw blurRad="57150" dist="19050" dir="5400000" algn="ctr" rotWithShape="0">
                      <a:srgbClr val="000000">
                        <a:alpha val="63000"/>
                      </a:srgbClr>
                    </a:outerShdw>
                  </a:effectLst>
                </c:spPr>
                <c:marker>
                  <c:symbol val="circle"/>
                  <c:size val="6"/>
                  <c:spPr>
                    <a:solidFill>
                      <a:srgbClr val="00FF00"/>
                    </a:solidFill>
                    <a:ln w="9525" cap="rnd">
                      <a:solidFill>
                        <a:srgbClr val="00FF00"/>
                      </a:solidFill>
                      <a:round/>
                    </a:ln>
                    <a:effectLst>
                      <a:outerShdw blurRad="57150" dist="19050" dir="5400000" algn="ctr" rotWithShape="0">
                        <a:srgbClr val="000000">
                          <a:alpha val="63000"/>
                        </a:srgbClr>
                      </a:outerShdw>
                    </a:effectLst>
                  </c:spPr>
                </c:marker>
                <c:xVal>
                  <c:numRef>
                    <c:extLst>
                      <c:ext uri="{02D57815-91ED-43cb-92C2-25804820EDAC}">
                        <c15:formulaRef>
                          <c15:sqref>Sheet1!$A$161:$A$164</c15:sqref>
                        </c15:formulaRef>
                      </c:ext>
                    </c:extLst>
                    <c:numCache>
                      <c:formatCode>General</c:formatCode>
                      <c:ptCount val="4"/>
                      <c:pt idx="0">
                        <c:v>2</c:v>
                      </c:pt>
                      <c:pt idx="1">
                        <c:v>4</c:v>
                      </c:pt>
                      <c:pt idx="2">
                        <c:v>6</c:v>
                      </c:pt>
                      <c:pt idx="3">
                        <c:v>8</c:v>
                      </c:pt>
                    </c:numCache>
                  </c:numRef>
                </c:xVal>
                <c:yVal>
                  <c:numRef>
                    <c:extLst>
                      <c:ext uri="{02D57815-91ED-43cb-92C2-25804820EDAC}">
                        <c15:formulaRef>
                          <c15:sqref>Sheet1!$O$7:$O$10</c15:sqref>
                        </c15:formulaRef>
                      </c:ext>
                    </c:extLst>
                    <c:numCache>
                      <c:formatCode>General</c:formatCode>
                      <c:ptCount val="4"/>
                      <c:pt idx="0">
                        <c:v>1.1599999999999999E-2</c:v>
                      </c:pt>
                      <c:pt idx="1">
                        <c:v>2.1430000000000001E-2</c:v>
                      </c:pt>
                      <c:pt idx="2">
                        <c:v>2.5961000000000001E-2</c:v>
                      </c:pt>
                      <c:pt idx="3">
                        <c:v>2.7872000000000001E-2</c:v>
                      </c:pt>
                    </c:numCache>
                  </c:numRef>
                </c:yVal>
                <c:smooth val="0"/>
                <c:extLst>
                  <c:ext xmlns:c16="http://schemas.microsoft.com/office/drawing/2014/chart" uri="{C3380CC4-5D6E-409C-BE32-E72D297353CC}">
                    <c16:uniqueId val="{00000001-4C6A-4581-96E0-EBF099681301}"/>
                  </c:ext>
                </c:extLst>
              </c15:ser>
            </c15:filteredScatterSeries>
            <c15:filteredScatterSeries>
              <c15:ser>
                <c:idx val="1"/>
                <c:order val="2"/>
                <c:tx>
                  <c:v>CFD K-epsilon RNG non-equilibrium</c:v>
                </c:tx>
                <c:spPr>
                  <a:ln w="25400" cap="rnd">
                    <a:solidFill>
                      <a:srgbClr val="FD5003"/>
                    </a:solidFill>
                    <a:round/>
                  </a:ln>
                  <a:effectLst>
                    <a:outerShdw blurRad="57150" dist="19050" dir="5400000" algn="ctr" rotWithShape="0">
                      <a:srgbClr val="000000">
                        <a:alpha val="63000"/>
                      </a:srgbClr>
                    </a:outerShdw>
                  </a:effectLst>
                </c:spPr>
                <c:marker>
                  <c:symbol val="circle"/>
                  <c:size val="6"/>
                  <c:spPr>
                    <a:solidFill>
                      <a:srgbClr val="FD5003"/>
                    </a:solidFill>
                    <a:ln w="9525" cap="rnd">
                      <a:solidFill>
                        <a:srgbClr val="FD5003"/>
                      </a:solidFill>
                      <a:round/>
                    </a:ln>
                    <a:effectLst>
                      <a:outerShdw blurRad="57150" dist="19050" dir="5400000" algn="ctr" rotWithShape="0">
                        <a:srgbClr val="000000">
                          <a:alpha val="63000"/>
                        </a:srgbClr>
                      </a:outerShdw>
                    </a:effectLst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Sheet1!$A$161:$A$164</c15:sqref>
                        </c15:formulaRef>
                      </c:ext>
                    </c:extLst>
                    <c:numCache>
                      <c:formatCode>General</c:formatCode>
                      <c:ptCount val="4"/>
                      <c:pt idx="0">
                        <c:v>2</c:v>
                      </c:pt>
                      <c:pt idx="1">
                        <c:v>4</c:v>
                      </c:pt>
                      <c:pt idx="2">
                        <c:v>6</c:v>
                      </c:pt>
                      <c:pt idx="3">
                        <c:v>8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Sheet1!$O$161:$O$164</c15:sqref>
                        </c15:formulaRef>
                      </c:ext>
                    </c:extLst>
                    <c:numCache>
                      <c:formatCode>General</c:formatCode>
                      <c:ptCount val="4"/>
                      <c:pt idx="0">
                        <c:v>1.0059999999999999E-2</c:v>
                      </c:pt>
                      <c:pt idx="1">
                        <c:v>2.0449999999999999E-2</c:v>
                      </c:pt>
                      <c:pt idx="2">
                        <c:v>2.5569999999999999E-2</c:v>
                      </c:pt>
                      <c:pt idx="3">
                        <c:v>2.7560000000000001E-2</c:v>
                      </c:pt>
                    </c:numCache>
                  </c:numRef>
                </c:y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4C6A-4581-96E0-EBF099681301}"/>
                  </c:ext>
                </c:extLst>
              </c15:ser>
            </c15:filteredScatterSeries>
            <c15:filteredScatterSeries>
              <c15:ser>
                <c:idx val="3"/>
                <c:order val="3"/>
                <c:tx>
                  <c:v>CFD K-epsilon RNG enhanced wall treatment </c:v>
                </c:tx>
                <c:spPr>
                  <a:ln w="25400" cap="rnd">
                    <a:solidFill>
                      <a:srgbClr val="FFFF00"/>
                    </a:solidFill>
                    <a:round/>
                  </a:ln>
                  <a:effectLst>
                    <a:outerShdw blurRad="57150" dist="19050" dir="5400000" algn="ctr" rotWithShape="0">
                      <a:srgbClr val="000000">
                        <a:alpha val="63000"/>
                      </a:srgbClr>
                    </a:outerShdw>
                  </a:effectLst>
                </c:spPr>
                <c:marker>
                  <c:symbol val="circle"/>
                  <c:size val="6"/>
                  <c:spPr>
                    <a:solidFill>
                      <a:srgbClr val="FFFF00"/>
                    </a:solidFill>
                    <a:ln w="9525" cap="rnd">
                      <a:solidFill>
                        <a:srgbClr val="FFFF00"/>
                      </a:solidFill>
                      <a:round/>
                    </a:ln>
                    <a:effectLst>
                      <a:outerShdw blurRad="57150" dist="19050" dir="5400000" algn="ctr" rotWithShape="0">
                        <a:srgbClr val="000000">
                          <a:alpha val="63000"/>
                        </a:srgbClr>
                      </a:outerShdw>
                    </a:effectLst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Sheet1!$A$168:$A$171</c15:sqref>
                        </c15:formulaRef>
                      </c:ext>
                    </c:extLst>
                    <c:numCache>
                      <c:formatCode>General</c:formatCode>
                      <c:ptCount val="4"/>
                      <c:pt idx="0">
                        <c:v>2</c:v>
                      </c:pt>
                      <c:pt idx="1">
                        <c:v>4</c:v>
                      </c:pt>
                      <c:pt idx="2">
                        <c:v>6</c:v>
                      </c:pt>
                      <c:pt idx="3">
                        <c:v>8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Sheet1!$O$168:$O$171</c15:sqref>
                        </c15:formulaRef>
                      </c:ext>
                    </c:extLst>
                    <c:numCache>
                      <c:formatCode>General</c:formatCode>
                      <c:ptCount val="4"/>
                      <c:pt idx="0">
                        <c:v>1.0559000000000001E-2</c:v>
                      </c:pt>
                      <c:pt idx="1">
                        <c:v>2.1491E-2</c:v>
                      </c:pt>
                      <c:pt idx="2">
                        <c:v>2.665E-2</c:v>
                      </c:pt>
                      <c:pt idx="3">
                        <c:v>2.8840000000000001E-2</c:v>
                      </c:pt>
                    </c:numCache>
                  </c:numRef>
                </c:y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4C6A-4581-96E0-EBF099681301}"/>
                  </c:ext>
                </c:extLst>
              </c15:ser>
            </c15:filteredScatterSeries>
            <c15:filteredScatterSeries>
              <c15:ser>
                <c:idx val="4"/>
                <c:order val="4"/>
                <c:tx>
                  <c:v>CFD K-epsilon Realisable standard</c:v>
                </c:tx>
                <c:spPr>
                  <a:ln w="25400" cap="rnd">
                    <a:solidFill>
                      <a:srgbClr val="FF0000"/>
                    </a:solidFill>
                    <a:round/>
                  </a:ln>
                  <a:effectLst>
                    <a:outerShdw blurRad="57150" dist="19050" dir="5400000" algn="ctr" rotWithShape="0">
                      <a:srgbClr val="000000">
                        <a:alpha val="63000"/>
                      </a:srgbClr>
                    </a:outerShdw>
                  </a:effectLst>
                </c:spPr>
                <c:marker>
                  <c:symbol val="circle"/>
                  <c:size val="6"/>
                  <c:spPr>
                    <a:solidFill>
                      <a:srgbClr val="FF0000"/>
                    </a:solidFill>
                    <a:ln w="9525" cap="rnd">
                      <a:solidFill>
                        <a:srgbClr val="FF0000"/>
                      </a:solidFill>
                      <a:round/>
                    </a:ln>
                    <a:effectLst>
                      <a:outerShdw blurRad="57150" dist="19050" dir="5400000" algn="ctr" rotWithShape="0">
                        <a:srgbClr val="000000">
                          <a:alpha val="63000"/>
                        </a:srgbClr>
                      </a:outerShdw>
                    </a:effectLst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Sheet1!$A$175:$A$178</c15:sqref>
                        </c15:formulaRef>
                      </c:ext>
                    </c:extLst>
                    <c:numCache>
                      <c:formatCode>General</c:formatCode>
                      <c:ptCount val="4"/>
                      <c:pt idx="0">
                        <c:v>2</c:v>
                      </c:pt>
                      <c:pt idx="1">
                        <c:v>4</c:v>
                      </c:pt>
                      <c:pt idx="2">
                        <c:v>6</c:v>
                      </c:pt>
                      <c:pt idx="3">
                        <c:v>8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Sheet1!$O$175:$O$178</c15:sqref>
                        </c15:formulaRef>
                      </c:ext>
                    </c:extLst>
                    <c:numCache>
                      <c:formatCode>General</c:formatCode>
                      <c:ptCount val="4"/>
                      <c:pt idx="0">
                        <c:v>1.0279999999999999E-2</c:v>
                      </c:pt>
                      <c:pt idx="1">
                        <c:v>2.0667000000000001E-2</c:v>
                      </c:pt>
                      <c:pt idx="2">
                        <c:v>2.5870000000000001E-2</c:v>
                      </c:pt>
                      <c:pt idx="3">
                        <c:v>2.8376999999999999E-2</c:v>
                      </c:pt>
                    </c:numCache>
                  </c:numRef>
                </c:y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4C6A-4581-96E0-EBF099681301}"/>
                  </c:ext>
                </c:extLst>
              </c15:ser>
            </c15:filteredScatterSeries>
            <c15:filteredScatterSeries>
              <c15:ser>
                <c:idx val="5"/>
                <c:order val="5"/>
                <c:tx>
                  <c:v>CFD K-epsilon Realisable non-equilibrium</c:v>
                </c:tx>
                <c:spPr>
                  <a:ln w="22225" cap="rnd">
                    <a:solidFill>
                      <a:srgbClr val="F828DF"/>
                    </a:solidFill>
                    <a:round/>
                  </a:ln>
                  <a:effectLst>
                    <a:outerShdw blurRad="57150" dist="19050" dir="5400000" algn="ctr" rotWithShape="0">
                      <a:srgbClr val="000000">
                        <a:alpha val="63000"/>
                      </a:srgbClr>
                    </a:outerShdw>
                  </a:effectLst>
                </c:spPr>
                <c:marker>
                  <c:symbol val="circle"/>
                  <c:size val="6"/>
                  <c:spPr>
                    <a:solidFill>
                      <a:srgbClr val="F828DF"/>
                    </a:solidFill>
                    <a:ln w="9525" cap="rnd">
                      <a:solidFill>
                        <a:srgbClr val="F828DF"/>
                      </a:solidFill>
                      <a:round/>
                    </a:ln>
                    <a:effectLst>
                      <a:outerShdw blurRad="57150" dist="19050" dir="5400000" algn="ctr" rotWithShape="0">
                        <a:srgbClr val="000000">
                          <a:alpha val="63000"/>
                        </a:srgbClr>
                      </a:outerShdw>
                    </a:effectLst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Sheet1!$A$182:$A$185</c15:sqref>
                        </c15:formulaRef>
                      </c:ext>
                    </c:extLst>
                    <c:numCache>
                      <c:formatCode>General</c:formatCode>
                      <c:ptCount val="4"/>
                      <c:pt idx="0">
                        <c:v>2</c:v>
                      </c:pt>
                      <c:pt idx="1">
                        <c:v>4</c:v>
                      </c:pt>
                      <c:pt idx="2">
                        <c:v>6</c:v>
                      </c:pt>
                      <c:pt idx="3">
                        <c:v>8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Sheet1!$O$182:$O$185</c15:sqref>
                        </c15:formulaRef>
                      </c:ext>
                    </c:extLst>
                    <c:numCache>
                      <c:formatCode>General</c:formatCode>
                      <c:ptCount val="4"/>
                      <c:pt idx="0">
                        <c:v>9.9936999999999995E-3</c:v>
                      </c:pt>
                      <c:pt idx="1">
                        <c:v>2.0365999999999999E-2</c:v>
                      </c:pt>
                      <c:pt idx="2">
                        <c:v>2.5440000000000001E-2</c:v>
                      </c:pt>
                      <c:pt idx="3">
                        <c:v>2.7303000000000001E-2</c:v>
                      </c:pt>
                    </c:numCache>
                  </c:numRef>
                </c:y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4C6A-4581-96E0-EBF099681301}"/>
                  </c:ext>
                </c:extLst>
              </c15:ser>
            </c15:filteredScatterSeries>
          </c:ext>
        </c:extLst>
      </c:scatterChart>
      <c:valAx>
        <c:axId val="518087272"/>
        <c:scaling>
          <c:orientation val="minMax"/>
          <c:min val="1.5"/>
        </c:scaling>
        <c:delete val="0"/>
        <c:axPos val="b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Valve</a:t>
                </a:r>
                <a:r>
                  <a:rPr lang="en-US" baseline="0"/>
                  <a:t> lift (mm)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18088912"/>
        <c:crosses val="autoZero"/>
        <c:crossBetween val="midCat"/>
        <c:majorUnit val="0.5"/>
      </c:valAx>
      <c:valAx>
        <c:axId val="518088912"/>
        <c:scaling>
          <c:orientation val="minMax"/>
          <c:max val="3.0000000000000006E-2"/>
          <c:min val="0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minorGridlines>
          <c:spPr>
            <a:ln>
              <a:solidFill>
                <a:schemeClr val="lt1">
                  <a:lumMod val="95000"/>
                  <a:alpha val="5000"/>
                </a:schemeClr>
              </a:solidFill>
            </a:ln>
            <a:effectLst/>
          </c:spPr>
        </c:min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Mass Flow (kg/s)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18087272"/>
        <c:crosses val="autoZero"/>
        <c:crossBetween val="midCat"/>
        <c:majorUnit val="2.0000000000000005E-3"/>
        <c:minorUnit val="1.0000000000000002E-3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0.28492804681303052"/>
          <c:y val="5.6270243344862039E-2"/>
          <c:w val="0.47446238615143327"/>
          <c:h val="5.255513003345693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solidFill>
        <a:srgbClr val="7030A0"/>
      </a:solidFill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 sz="1800"/>
              <a:t>Base-model  Versus Optimised-model  Mass Flow</a:t>
            </a:r>
          </a:p>
        </c:rich>
      </c:tx>
      <c:layout>
        <c:manualLayout>
          <c:xMode val="edge"/>
          <c:yMode val="edge"/>
          <c:x val="0.29762358265721961"/>
          <c:y val="1.331994828731968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Non-Base-Model Port</c:v>
          </c:tx>
          <c:spPr>
            <a:ln w="9525" cap="rnd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1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1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1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19050" cap="rnd">
                <a:solidFill>
                  <a:schemeClr val="accent5">
                    <a:lumMod val="60000"/>
                    <a:lumOff val="40000"/>
                  </a:schemeClr>
                </a:solidFill>
                <a:round/>
              </a:ln>
              <a:effectLst>
                <a:glow>
                  <a:schemeClr val="accent1">
                    <a:lumMod val="75000"/>
                  </a:schemeClr>
                </a:glow>
              </a:effectLst>
            </c:spPr>
          </c:marker>
          <c:xVal>
            <c:numRef>
              <c:f>Sheet1!#REF!</c:f>
              <c:extLst xmlns:c15="http://schemas.microsoft.com/office/drawing/2012/chart"/>
            </c:numRef>
          </c:xVal>
          <c:yVal>
            <c:numRef>
              <c:f>Sheet1!#REF!</c:f>
              <c:numCache>
                <c:formatCode>General</c:formatCode>
                <c:ptCount val="1"/>
                <c:pt idx="0">
                  <c:v>1</c:v>
                </c:pt>
              </c:numCache>
              <c:extLst xmlns:c15="http://schemas.microsoft.com/office/drawing/2012/chart"/>
            </c:numRef>
          </c:y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7-2F0B-4EF1-B2D8-FCCCC35C9E2F}"/>
            </c:ext>
          </c:extLst>
        </c:ser>
        <c:ser>
          <c:idx val="2"/>
          <c:order val="1"/>
          <c:tx>
            <c:v>Optimised-Model</c:v>
          </c:tx>
          <c:spPr>
            <a:ln w="28575" cap="rnd">
              <a:solidFill>
                <a:srgbClr val="FF0000"/>
              </a:solidFill>
              <a:round/>
            </a:ln>
            <a:effectLst>
              <a:glow>
                <a:srgbClr val="F828DF"/>
              </a:glow>
            </a:effectLst>
          </c:spPr>
          <c:marker>
            <c:symbol val="circle"/>
            <c:size val="6"/>
            <c:spPr>
              <a:solidFill>
                <a:srgbClr val="7030A0">
                  <a:alpha val="97000"/>
                </a:srgbClr>
              </a:solidFill>
              <a:ln w="22225" cap="rnd">
                <a:solidFill>
                  <a:schemeClr val="bg1">
                    <a:lumMod val="65000"/>
                  </a:schemeClr>
                </a:solidFill>
                <a:round/>
              </a:ln>
              <a:effectLst>
                <a:glow>
                  <a:srgbClr val="F828DF"/>
                </a:glow>
              </a:effectLst>
            </c:spPr>
          </c:marker>
          <c:xVal>
            <c:numRef>
              <c:f>Sheet1!$A$375:$A$378</c:f>
              <c:numCache>
                <c:formatCode>General</c:formatCode>
                <c:ptCount val="4"/>
                <c:pt idx="0">
                  <c:v>2</c:v>
                </c:pt>
                <c:pt idx="1">
                  <c:v>4</c:v>
                </c:pt>
                <c:pt idx="2">
                  <c:v>6</c:v>
                </c:pt>
                <c:pt idx="3">
                  <c:v>8</c:v>
                </c:pt>
              </c:numCache>
            </c:numRef>
          </c:xVal>
          <c:yVal>
            <c:numRef>
              <c:f>Sheet1!$M$375:$M$378</c:f>
              <c:numCache>
                <c:formatCode>General</c:formatCode>
                <c:ptCount val="4"/>
                <c:pt idx="0">
                  <c:v>1.4635E-2</c:v>
                </c:pt>
                <c:pt idx="1">
                  <c:v>2.5359E-2</c:v>
                </c:pt>
                <c:pt idx="2">
                  <c:v>3.4161999999999998E-2</c:v>
                </c:pt>
                <c:pt idx="3">
                  <c:v>3.8636999999999998E-2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6EB1-4C69-849A-D5A5D990A998}"/>
            </c:ext>
          </c:extLst>
        </c:ser>
        <c:ser>
          <c:idx val="3"/>
          <c:order val="2"/>
          <c:tx>
            <c:v>Base-Model </c:v>
          </c:tx>
          <c:spPr>
            <a:ln w="28575" cap="rnd">
              <a:solidFill>
                <a:srgbClr val="00FF00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4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4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4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22225" cap="rnd">
                <a:solidFill>
                  <a:schemeClr val="bg1">
                    <a:lumMod val="75000"/>
                  </a:schemeClr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xVal>
            <c:numRef>
              <c:f>Sheet1!$A$375:$A$378</c:f>
              <c:numCache>
                <c:formatCode>General</c:formatCode>
                <c:ptCount val="4"/>
                <c:pt idx="0">
                  <c:v>2</c:v>
                </c:pt>
                <c:pt idx="1">
                  <c:v>4</c:v>
                </c:pt>
                <c:pt idx="2">
                  <c:v>6</c:v>
                </c:pt>
                <c:pt idx="3">
                  <c:v>8</c:v>
                </c:pt>
              </c:numCache>
            </c:numRef>
          </c:xVal>
          <c:yVal>
            <c:numRef>
              <c:f>Sheet1!$K$375:$K$378</c:f>
              <c:numCache>
                <c:formatCode>General</c:formatCode>
                <c:ptCount val="4"/>
                <c:pt idx="0">
                  <c:v>1.6146000000000001E-2</c:v>
                </c:pt>
                <c:pt idx="1">
                  <c:v>2.9273E-2</c:v>
                </c:pt>
                <c:pt idx="2">
                  <c:v>3.2231999999999997E-2</c:v>
                </c:pt>
                <c:pt idx="3">
                  <c:v>4.0523999999999998E-2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D1DC-4EDF-8D34-E5595A906B0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18087272"/>
        <c:axId val="518088912"/>
        <c:extLst/>
      </c:scatterChart>
      <c:valAx>
        <c:axId val="518087272"/>
        <c:scaling>
          <c:orientation val="minMax"/>
          <c:min val="1.5"/>
        </c:scaling>
        <c:delete val="0"/>
        <c:axPos val="b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400" b="1" i="0" u="none" strike="noStrike" kern="1200" cap="all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400">
                    <a:solidFill>
                      <a:schemeClr val="bg1"/>
                    </a:solidFill>
                  </a:rPr>
                  <a:t>Valve</a:t>
                </a:r>
                <a:r>
                  <a:rPr lang="en-US" sz="1400" baseline="0">
                    <a:solidFill>
                      <a:schemeClr val="bg1"/>
                    </a:solidFill>
                  </a:rPr>
                  <a:t> lift (mm)</a:t>
                </a:r>
                <a:endParaRPr lang="en-US" sz="1400">
                  <a:solidFill>
                    <a:schemeClr val="bg1"/>
                  </a:solidFill>
                </a:endParaRP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400" b="1" i="0" u="none" strike="noStrike" kern="1200" cap="all" baseline="0">
                  <a:solidFill>
                    <a:schemeClr val="bg1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18088912"/>
        <c:crosses val="autoZero"/>
        <c:crossBetween val="midCat"/>
        <c:majorUnit val="0.5"/>
      </c:valAx>
      <c:valAx>
        <c:axId val="518088912"/>
        <c:scaling>
          <c:orientation val="minMax"/>
          <c:max val="4.4000000000000011E-2"/>
          <c:min val="0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minorGridlines>
          <c:spPr>
            <a:ln>
              <a:solidFill>
                <a:schemeClr val="lt1">
                  <a:lumMod val="95000"/>
                  <a:alpha val="5000"/>
                </a:schemeClr>
              </a:solidFill>
            </a:ln>
            <a:effectLst/>
          </c:spPr>
        </c:min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400" b="1" i="0" u="none" strike="noStrike" kern="1200" cap="all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400">
                    <a:solidFill>
                      <a:schemeClr val="bg1"/>
                    </a:solidFill>
                  </a:rPr>
                  <a:t>Mass Flow (kg/s)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400" b="1" i="0" u="none" strike="noStrike" kern="1200" cap="all" baseline="0">
                  <a:solidFill>
                    <a:schemeClr val="bg1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18087272"/>
        <c:crosses val="autoZero"/>
        <c:crossBetween val="midCat"/>
        <c:majorUnit val="2.0000000000000005E-3"/>
        <c:minorUnit val="1.0000000000000002E-3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0.33497965837880761"/>
          <c:y val="7.4122359774985491E-2"/>
          <c:w val="0.29351469237198868"/>
          <c:h val="4.041819642066934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baseline="0">
              <a:solidFill>
                <a:schemeClr val="bg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solidFill>
        <a:srgbClr val="7030A0"/>
      </a:solidFill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 sz="1800">
                <a:solidFill>
                  <a:srgbClr val="00FF00"/>
                </a:solidFill>
              </a:rPr>
              <a:t>Base-model</a:t>
            </a:r>
            <a:r>
              <a:rPr lang="en-US" sz="1800"/>
              <a:t>  Versus </a:t>
            </a:r>
            <a:r>
              <a:rPr lang="en-US" sz="1800">
                <a:solidFill>
                  <a:srgbClr val="FF0000"/>
                </a:solidFill>
              </a:rPr>
              <a:t>Optimised-model</a:t>
            </a:r>
            <a:r>
              <a:rPr lang="en-US" sz="1800"/>
              <a:t>  Turbulent Intensity</a:t>
            </a:r>
          </a:p>
        </c:rich>
      </c:tx>
      <c:layout>
        <c:manualLayout>
          <c:xMode val="edge"/>
          <c:yMode val="edge"/>
          <c:x val="0.26898857872321197"/>
          <c:y val="1.115759137958541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5.6349484291508038E-2"/>
          <c:y val="0.13886451744281375"/>
          <c:w val="0.92731383469462303"/>
          <c:h val="0.74251556343614522"/>
        </c:manualLayout>
      </c:layout>
      <c:scatterChart>
        <c:scatterStyle val="lineMarker"/>
        <c:varyColors val="0"/>
        <c:ser>
          <c:idx val="1"/>
          <c:order val="0"/>
          <c:tx>
            <c:v>Base-Model Turbulent Intensity </c:v>
          </c:tx>
          <c:spPr>
            <a:ln w="31750" cap="rnd">
              <a:solidFill>
                <a:srgbClr val="00FF00"/>
              </a:solidFill>
              <a:round/>
            </a:ln>
            <a:effectLst>
              <a:glow rad="63500">
                <a:srgbClr val="00FF00">
                  <a:alpha val="50000"/>
                </a:srgbClr>
              </a:glow>
            </a:effectLst>
          </c:spPr>
          <c:marker>
            <c:symbol val="circle"/>
            <c:size val="6"/>
            <c:spPr>
              <a:solidFill>
                <a:srgbClr val="FFFF00"/>
              </a:solidFill>
              <a:ln w="9525" cap="rnd">
                <a:solidFill>
                  <a:srgbClr val="FFFF00"/>
                </a:solidFill>
                <a:round/>
              </a:ln>
              <a:effectLst>
                <a:glow rad="63500">
                  <a:srgbClr val="00FF00">
                    <a:alpha val="50000"/>
                  </a:srgbClr>
                </a:glow>
              </a:effectLst>
            </c:spPr>
          </c:marker>
          <c:xVal>
            <c:numRef>
              <c:f>Sheet1!$K$553:$K$561</c:f>
              <c:numCache>
                <c:formatCode>General</c:formatCode>
                <c:ptCount val="9"/>
                <c:pt idx="0">
                  <c:v>1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30</c:v>
                </c:pt>
                <c:pt idx="7">
                  <c:v>35</c:v>
                </c:pt>
                <c:pt idx="8">
                  <c:v>40</c:v>
                </c:pt>
              </c:numCache>
            </c:numRef>
          </c:xVal>
          <c:yVal>
            <c:numRef>
              <c:f>Sheet1!$L$553:$L$561</c:f>
              <c:numCache>
                <c:formatCode>General</c:formatCode>
                <c:ptCount val="9"/>
                <c:pt idx="0">
                  <c:v>1.08</c:v>
                </c:pt>
                <c:pt idx="1">
                  <c:v>1.75</c:v>
                </c:pt>
                <c:pt idx="2">
                  <c:v>2</c:v>
                </c:pt>
                <c:pt idx="3">
                  <c:v>2.09</c:v>
                </c:pt>
                <c:pt idx="4">
                  <c:v>2.0950000000000002</c:v>
                </c:pt>
                <c:pt idx="5">
                  <c:v>2.12</c:v>
                </c:pt>
                <c:pt idx="6">
                  <c:v>2.34</c:v>
                </c:pt>
                <c:pt idx="7">
                  <c:v>3</c:v>
                </c:pt>
                <c:pt idx="8">
                  <c:v>4.3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1C77-4C27-802D-9759D9F2E8CD}"/>
            </c:ext>
          </c:extLst>
        </c:ser>
        <c:ser>
          <c:idx val="2"/>
          <c:order val="1"/>
          <c:tx>
            <c:v>Optimised-Model Turbulent Intensity </c:v>
          </c:tx>
          <c:spPr>
            <a:ln w="31750" cap="rnd">
              <a:solidFill>
                <a:srgbClr val="FF0000"/>
              </a:solidFill>
              <a:round/>
            </a:ln>
            <a:effectLst>
              <a:glow rad="63500">
                <a:srgbClr val="FF0000">
                  <a:alpha val="50000"/>
                </a:srgbClr>
              </a:glow>
            </a:effectLst>
          </c:spPr>
          <c:marker>
            <c:symbol val="circle"/>
            <c:size val="6"/>
            <c:spPr>
              <a:solidFill>
                <a:srgbClr val="7030A0"/>
              </a:solidFill>
              <a:ln w="9525" cap="rnd">
                <a:solidFill>
                  <a:srgbClr val="7030A0"/>
                </a:solidFill>
                <a:round/>
              </a:ln>
              <a:effectLst>
                <a:glow rad="63500">
                  <a:srgbClr val="FF0000">
                    <a:alpha val="50000"/>
                  </a:srgbClr>
                </a:glow>
              </a:effectLst>
            </c:spPr>
          </c:marker>
          <c:xVal>
            <c:numRef>
              <c:f>Sheet1!$K$553:$K$561</c:f>
              <c:numCache>
                <c:formatCode>General</c:formatCode>
                <c:ptCount val="9"/>
                <c:pt idx="0">
                  <c:v>1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30</c:v>
                </c:pt>
                <c:pt idx="7">
                  <c:v>35</c:v>
                </c:pt>
                <c:pt idx="8">
                  <c:v>40</c:v>
                </c:pt>
              </c:numCache>
            </c:numRef>
          </c:xVal>
          <c:yVal>
            <c:numRef>
              <c:f>Sheet1!$N$553:$N$561</c:f>
              <c:numCache>
                <c:formatCode>General</c:formatCode>
                <c:ptCount val="9"/>
                <c:pt idx="0">
                  <c:v>1.1000000000000001</c:v>
                </c:pt>
                <c:pt idx="1">
                  <c:v>1.8</c:v>
                </c:pt>
                <c:pt idx="2">
                  <c:v>2.2999999999999998</c:v>
                </c:pt>
                <c:pt idx="3">
                  <c:v>2.5499999999999998</c:v>
                </c:pt>
                <c:pt idx="4">
                  <c:v>2.6</c:v>
                </c:pt>
                <c:pt idx="5">
                  <c:v>2.7</c:v>
                </c:pt>
                <c:pt idx="6">
                  <c:v>3</c:v>
                </c:pt>
                <c:pt idx="7">
                  <c:v>3.7</c:v>
                </c:pt>
                <c:pt idx="8">
                  <c:v>4.5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1C77-4C27-802D-9759D9F2E8C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18087272"/>
        <c:axId val="518088912"/>
        <c:extLst/>
      </c:scatterChart>
      <c:valAx>
        <c:axId val="518087272"/>
        <c:scaling>
          <c:orientation val="minMax"/>
          <c:max val="41"/>
          <c:min val="0"/>
        </c:scaling>
        <c:delete val="0"/>
        <c:axPos val="b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400" b="1" i="0" u="none" strike="noStrike" kern="1200" cap="all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400">
                    <a:solidFill>
                      <a:schemeClr val="bg1"/>
                    </a:solidFill>
                  </a:rPr>
                  <a:t>Valve</a:t>
                </a:r>
                <a:r>
                  <a:rPr lang="en-US" sz="1400" baseline="0">
                    <a:solidFill>
                      <a:schemeClr val="bg1"/>
                    </a:solidFill>
                  </a:rPr>
                  <a:t> lift (per iteration)</a:t>
                </a:r>
                <a:endParaRPr lang="en-US" sz="1400">
                  <a:solidFill>
                    <a:schemeClr val="bg1"/>
                  </a:solidFill>
                </a:endParaRP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400" b="1" i="0" u="none" strike="noStrike" kern="1200" cap="all" baseline="0">
                  <a:solidFill>
                    <a:schemeClr val="bg1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18088912"/>
        <c:crosses val="autoZero"/>
        <c:crossBetween val="midCat"/>
        <c:majorUnit val="1"/>
        <c:minorUnit val="1"/>
      </c:valAx>
      <c:valAx>
        <c:axId val="518088912"/>
        <c:scaling>
          <c:orientation val="minMax"/>
          <c:max val="5"/>
          <c:min val="0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minorGridlines>
          <c:spPr>
            <a:ln>
              <a:solidFill>
                <a:schemeClr val="lt1">
                  <a:lumMod val="95000"/>
                  <a:alpha val="5000"/>
                </a:schemeClr>
              </a:solidFill>
            </a:ln>
            <a:effectLst/>
          </c:spPr>
        </c:min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400" b="1" i="0" u="none" strike="noStrike" kern="1200" cap="all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400">
                    <a:solidFill>
                      <a:schemeClr val="bg1"/>
                    </a:solidFill>
                  </a:rPr>
                  <a:t>Turbulent Intensity (Percentage)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400" b="1" i="0" u="none" strike="noStrike" kern="1200" cap="all" baseline="0">
                  <a:solidFill>
                    <a:schemeClr val="bg1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18087272"/>
        <c:crosses val="autoZero"/>
        <c:crossBetween val="midCat"/>
        <c:majorUnit val="0.5"/>
        <c:minorUnit val="0.1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0.23359278798901931"/>
          <c:y val="7.4122359774985491E-2"/>
          <c:w val="0.53687878685178703"/>
          <c:h val="4.041819642066934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baseline="0">
              <a:solidFill>
                <a:schemeClr val="bg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solidFill>
        <a:srgbClr val="7030A0"/>
      </a:solidFill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 sz="1800">
                <a:solidFill>
                  <a:srgbClr val="00FF00"/>
                </a:solidFill>
              </a:rPr>
              <a:t>Base-model</a:t>
            </a:r>
            <a:r>
              <a:rPr lang="en-US" sz="1800"/>
              <a:t>  Versus </a:t>
            </a:r>
            <a:r>
              <a:rPr lang="en-US" sz="1800">
                <a:solidFill>
                  <a:srgbClr val="FF0000"/>
                </a:solidFill>
              </a:rPr>
              <a:t>Optimised-model</a:t>
            </a:r>
            <a:r>
              <a:rPr lang="en-US" sz="1800"/>
              <a:t>  Turbulent Kinetic</a:t>
            </a:r>
            <a:r>
              <a:rPr lang="en-US" sz="1800" baseline="0"/>
              <a:t> Energy</a:t>
            </a:r>
            <a:endParaRPr lang="en-US" sz="1800"/>
          </a:p>
        </c:rich>
      </c:tx>
      <c:layout>
        <c:manualLayout>
          <c:xMode val="edge"/>
          <c:yMode val="edge"/>
          <c:x val="0.24253410953469107"/>
          <c:y val="8.9952344718511358E-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5.1108373039595471E-2"/>
          <c:y val="0.12895155826760138"/>
          <c:w val="0.932557874934555"/>
          <c:h val="0.75242852261135751"/>
        </c:manualLayout>
      </c:layout>
      <c:scatterChart>
        <c:scatterStyle val="lineMarker"/>
        <c:varyColors val="0"/>
        <c:ser>
          <c:idx val="1"/>
          <c:order val="0"/>
          <c:tx>
            <c:v>Base-Model Turbulent K-Energy </c:v>
          </c:tx>
          <c:spPr>
            <a:ln w="31750" cap="rnd">
              <a:solidFill>
                <a:srgbClr val="00FF00"/>
              </a:solidFill>
              <a:round/>
            </a:ln>
            <a:effectLst>
              <a:glow rad="63500">
                <a:srgbClr val="00FF00">
                  <a:alpha val="50000"/>
                </a:srgbClr>
              </a:glow>
            </a:effectLst>
          </c:spPr>
          <c:marker>
            <c:symbol val="circle"/>
            <c:size val="6"/>
            <c:spPr>
              <a:solidFill>
                <a:srgbClr val="FFFF00"/>
              </a:solidFill>
              <a:ln w="9525" cap="rnd">
                <a:solidFill>
                  <a:srgbClr val="FFFF00"/>
                </a:solidFill>
                <a:round/>
              </a:ln>
              <a:effectLst>
                <a:glow rad="63500">
                  <a:srgbClr val="00FF00">
                    <a:alpha val="50000"/>
                  </a:srgbClr>
                </a:glow>
              </a:effectLst>
            </c:spPr>
          </c:marker>
          <c:xVal>
            <c:numRef>
              <c:f>Sheet1!$K$553:$K$561</c:f>
              <c:numCache>
                <c:formatCode>General</c:formatCode>
                <c:ptCount val="9"/>
                <c:pt idx="0">
                  <c:v>1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30</c:v>
                </c:pt>
                <c:pt idx="7">
                  <c:v>35</c:v>
                </c:pt>
                <c:pt idx="8">
                  <c:v>40</c:v>
                </c:pt>
              </c:numCache>
            </c:numRef>
          </c:xVal>
          <c:yVal>
            <c:numRef>
              <c:f>Sheet1!$M$553:$M$561</c:f>
              <c:numCache>
                <c:formatCode>General</c:formatCode>
                <c:ptCount val="9"/>
                <c:pt idx="0">
                  <c:v>2</c:v>
                </c:pt>
                <c:pt idx="1">
                  <c:v>6.2</c:v>
                </c:pt>
                <c:pt idx="2">
                  <c:v>7.9</c:v>
                </c:pt>
                <c:pt idx="3">
                  <c:v>7.2</c:v>
                </c:pt>
                <c:pt idx="4">
                  <c:v>7</c:v>
                </c:pt>
                <c:pt idx="5">
                  <c:v>7.2</c:v>
                </c:pt>
                <c:pt idx="6">
                  <c:v>9</c:v>
                </c:pt>
                <c:pt idx="7">
                  <c:v>17.2</c:v>
                </c:pt>
                <c:pt idx="8">
                  <c:v>40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C23-42E6-B531-4036A17F06C6}"/>
            </c:ext>
          </c:extLst>
        </c:ser>
        <c:ser>
          <c:idx val="2"/>
          <c:order val="1"/>
          <c:tx>
            <c:v>Optimised-Model Turbulent K-Energy </c:v>
          </c:tx>
          <c:spPr>
            <a:ln w="31750" cap="rnd">
              <a:solidFill>
                <a:srgbClr val="FF0000"/>
              </a:solidFill>
              <a:round/>
            </a:ln>
            <a:effectLst>
              <a:glow rad="63500">
                <a:srgbClr val="FF0000">
                  <a:alpha val="50000"/>
                </a:srgbClr>
              </a:glow>
            </a:effectLst>
          </c:spPr>
          <c:marker>
            <c:symbol val="circle"/>
            <c:size val="6"/>
            <c:spPr>
              <a:solidFill>
                <a:srgbClr val="7030A0"/>
              </a:solidFill>
              <a:ln w="9525" cap="rnd">
                <a:solidFill>
                  <a:srgbClr val="7030A0"/>
                </a:solidFill>
                <a:round/>
              </a:ln>
              <a:effectLst>
                <a:glow rad="63500">
                  <a:srgbClr val="FF0000">
                    <a:alpha val="50000"/>
                  </a:srgbClr>
                </a:glow>
              </a:effectLst>
            </c:spPr>
          </c:marker>
          <c:xVal>
            <c:numRef>
              <c:f>Sheet1!$K$553:$K$561</c:f>
              <c:numCache>
                <c:formatCode>General</c:formatCode>
                <c:ptCount val="9"/>
                <c:pt idx="0">
                  <c:v>1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30</c:v>
                </c:pt>
                <c:pt idx="7">
                  <c:v>35</c:v>
                </c:pt>
                <c:pt idx="8">
                  <c:v>40</c:v>
                </c:pt>
              </c:numCache>
            </c:numRef>
          </c:xVal>
          <c:yVal>
            <c:numRef>
              <c:f>Sheet1!$O$553:$O$561</c:f>
              <c:numCache>
                <c:formatCode>General</c:formatCode>
                <c:ptCount val="9"/>
                <c:pt idx="0">
                  <c:v>2</c:v>
                </c:pt>
                <c:pt idx="1">
                  <c:v>6.8</c:v>
                </c:pt>
                <c:pt idx="2">
                  <c:v>10.3</c:v>
                </c:pt>
                <c:pt idx="3">
                  <c:v>11.2</c:v>
                </c:pt>
                <c:pt idx="4">
                  <c:v>11.8</c:v>
                </c:pt>
                <c:pt idx="5">
                  <c:v>12</c:v>
                </c:pt>
                <c:pt idx="6">
                  <c:v>15.5</c:v>
                </c:pt>
                <c:pt idx="7">
                  <c:v>29</c:v>
                </c:pt>
                <c:pt idx="8">
                  <c:v>50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FC23-42E6-B531-4036A17F06C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18087272"/>
        <c:axId val="518088912"/>
        <c:extLst/>
      </c:scatterChart>
      <c:valAx>
        <c:axId val="518087272"/>
        <c:scaling>
          <c:orientation val="minMax"/>
          <c:max val="41"/>
          <c:min val="0"/>
        </c:scaling>
        <c:delete val="0"/>
        <c:axPos val="b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400" b="1" i="0" u="none" strike="noStrike" kern="1200" cap="all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400">
                    <a:solidFill>
                      <a:schemeClr val="bg1"/>
                    </a:solidFill>
                  </a:rPr>
                  <a:t>Valve</a:t>
                </a:r>
                <a:r>
                  <a:rPr lang="en-US" sz="1400" baseline="0">
                    <a:solidFill>
                      <a:schemeClr val="bg1"/>
                    </a:solidFill>
                  </a:rPr>
                  <a:t> lift (per iteration)</a:t>
                </a:r>
                <a:endParaRPr lang="en-US" sz="1400">
                  <a:solidFill>
                    <a:schemeClr val="bg1"/>
                  </a:solidFill>
                </a:endParaRP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400" b="1" i="0" u="none" strike="noStrike" kern="1200" cap="all" baseline="0">
                  <a:solidFill>
                    <a:schemeClr val="bg1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18088912"/>
        <c:crosses val="autoZero"/>
        <c:crossBetween val="midCat"/>
        <c:majorUnit val="1"/>
        <c:minorUnit val="1"/>
      </c:valAx>
      <c:valAx>
        <c:axId val="518088912"/>
        <c:scaling>
          <c:orientation val="minMax"/>
          <c:max val="55"/>
          <c:min val="0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minorGridlines>
          <c:spPr>
            <a:ln>
              <a:solidFill>
                <a:schemeClr val="lt1">
                  <a:lumMod val="95000"/>
                  <a:alpha val="5000"/>
                </a:schemeClr>
              </a:solidFill>
            </a:ln>
            <a:effectLst/>
          </c:spPr>
        </c:min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200" b="1" i="0" u="none" strike="noStrike" kern="1200" cap="all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200">
                    <a:solidFill>
                      <a:schemeClr val="bg1"/>
                    </a:solidFill>
                  </a:rPr>
                  <a:t>Turbulent kinetic energy (m^2/s^2)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200" b="1" i="0" u="none" strike="noStrike" kern="1200" cap="all" baseline="0">
                  <a:solidFill>
                    <a:schemeClr val="bg1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18087272"/>
        <c:crosses val="autoZero"/>
        <c:crossBetween val="midCat"/>
        <c:majorUnit val="5"/>
        <c:minorUnit val="1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0.22787306937657936"/>
          <c:y val="7.4122359774985491E-2"/>
          <c:w val="0.52602556386255628"/>
          <c:h val="4.041819642066934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bg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solidFill>
        <a:srgbClr val="7030A0"/>
      </a:solidFill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8">
  <cs:axisTitle>
    <cs:lnRef idx="0"/>
    <cs:fillRef idx="0"/>
    <cs:effectRef idx="0"/>
    <cs:fontRef idx="minor">
      <a:schemeClr val="lt1">
        <a:lumMod val="7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48">
  <cs:axisTitle>
    <cs:lnRef idx="0"/>
    <cs:fillRef idx="0"/>
    <cs:effectRef idx="0"/>
    <cs:fontRef idx="minor">
      <a:schemeClr val="lt1">
        <a:lumMod val="7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48">
  <cs:axisTitle>
    <cs:lnRef idx="0"/>
    <cs:fillRef idx="0"/>
    <cs:effectRef idx="0"/>
    <cs:fontRef idx="minor">
      <a:schemeClr val="lt1">
        <a:lumMod val="7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48">
  <cs:axisTitle>
    <cs:lnRef idx="0"/>
    <cs:fillRef idx="0"/>
    <cs:effectRef idx="0"/>
    <cs:fontRef idx="minor">
      <a:schemeClr val="lt1">
        <a:lumMod val="7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248">
  <cs:axisTitle>
    <cs:lnRef idx="0"/>
    <cs:fillRef idx="0"/>
    <cs:effectRef idx="0"/>
    <cs:fontRef idx="minor">
      <a:schemeClr val="lt1">
        <a:lumMod val="7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248">
  <cs:axisTitle>
    <cs:lnRef idx="0"/>
    <cs:fillRef idx="0"/>
    <cs:effectRef idx="0"/>
    <cs:fontRef idx="minor">
      <a:schemeClr val="lt1">
        <a:lumMod val="7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7.xml><?xml version="1.0" encoding="utf-8"?>
<cs:chartStyle xmlns:cs="http://schemas.microsoft.com/office/drawing/2012/chartStyle" xmlns:a="http://schemas.openxmlformats.org/drawingml/2006/main" id="248">
  <cs:axisTitle>
    <cs:lnRef idx="0"/>
    <cs:fillRef idx="0"/>
    <cs:effectRef idx="0"/>
    <cs:fontRef idx="minor">
      <a:schemeClr val="lt1">
        <a:lumMod val="7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8.xml><?xml version="1.0" encoding="utf-8"?>
<cs:chartStyle xmlns:cs="http://schemas.microsoft.com/office/drawing/2012/chartStyle" xmlns:a="http://schemas.openxmlformats.org/drawingml/2006/main" id="248">
  <cs:axisTitle>
    <cs:lnRef idx="0"/>
    <cs:fillRef idx="0"/>
    <cs:effectRef idx="0"/>
    <cs:fontRef idx="minor">
      <a:schemeClr val="lt1">
        <a:lumMod val="7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7.jpg"/><Relationship Id="rId13" Type="http://schemas.openxmlformats.org/officeDocument/2006/relationships/chart" Target="../charts/chart3.xml"/><Relationship Id="rId18" Type="http://schemas.openxmlformats.org/officeDocument/2006/relationships/image" Target="../media/image12.png"/><Relationship Id="rId26" Type="http://schemas.openxmlformats.org/officeDocument/2006/relationships/image" Target="../media/image18.jpg"/><Relationship Id="rId3" Type="http://schemas.openxmlformats.org/officeDocument/2006/relationships/image" Target="../media/image2.jpg"/><Relationship Id="rId21" Type="http://schemas.openxmlformats.org/officeDocument/2006/relationships/chart" Target="../charts/chart7.xml"/><Relationship Id="rId7" Type="http://schemas.openxmlformats.org/officeDocument/2006/relationships/image" Target="../media/image6.jpg"/><Relationship Id="rId12" Type="http://schemas.openxmlformats.org/officeDocument/2006/relationships/chart" Target="../charts/chart2.xml"/><Relationship Id="rId17" Type="http://schemas.openxmlformats.org/officeDocument/2006/relationships/image" Target="../media/image11.png"/><Relationship Id="rId25" Type="http://schemas.openxmlformats.org/officeDocument/2006/relationships/image" Target="../media/image17.jpg"/><Relationship Id="rId2" Type="http://schemas.openxmlformats.org/officeDocument/2006/relationships/image" Target="../media/image1.jpg"/><Relationship Id="rId16" Type="http://schemas.openxmlformats.org/officeDocument/2006/relationships/chart" Target="../charts/chart6.xml"/><Relationship Id="rId20" Type="http://schemas.openxmlformats.org/officeDocument/2006/relationships/image" Target="../media/image14.png"/><Relationship Id="rId1" Type="http://schemas.openxmlformats.org/officeDocument/2006/relationships/chart" Target="../charts/chart1.xml"/><Relationship Id="rId6" Type="http://schemas.openxmlformats.org/officeDocument/2006/relationships/image" Target="../media/image5.jpg"/><Relationship Id="rId11" Type="http://schemas.openxmlformats.org/officeDocument/2006/relationships/image" Target="../media/image10.jpg"/><Relationship Id="rId24" Type="http://schemas.openxmlformats.org/officeDocument/2006/relationships/image" Target="../media/image16.jpg"/><Relationship Id="rId5" Type="http://schemas.openxmlformats.org/officeDocument/2006/relationships/image" Target="../media/image4.jpg"/><Relationship Id="rId15" Type="http://schemas.openxmlformats.org/officeDocument/2006/relationships/chart" Target="../charts/chart5.xml"/><Relationship Id="rId23" Type="http://schemas.openxmlformats.org/officeDocument/2006/relationships/image" Target="../media/image15.jpg"/><Relationship Id="rId10" Type="http://schemas.openxmlformats.org/officeDocument/2006/relationships/image" Target="../media/image9.jpg"/><Relationship Id="rId19" Type="http://schemas.openxmlformats.org/officeDocument/2006/relationships/image" Target="../media/image13.png"/><Relationship Id="rId4" Type="http://schemas.openxmlformats.org/officeDocument/2006/relationships/image" Target="../media/image3.jpg"/><Relationship Id="rId9" Type="http://schemas.openxmlformats.org/officeDocument/2006/relationships/image" Target="../media/image8.jpg"/><Relationship Id="rId14" Type="http://schemas.openxmlformats.org/officeDocument/2006/relationships/chart" Target="../charts/chart4.xml"/><Relationship Id="rId22" Type="http://schemas.openxmlformats.org/officeDocument/2006/relationships/chart" Target="../charts/chart8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9524</xdr:colOff>
      <xdr:row>18</xdr:row>
      <xdr:rowOff>179917</xdr:rowOff>
    </xdr:from>
    <xdr:to>
      <xdr:col>11</xdr:col>
      <xdr:colOff>619125</xdr:colOff>
      <xdr:row>40</xdr:row>
      <xdr:rowOff>19050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12</xdr:col>
      <xdr:colOff>28576</xdr:colOff>
      <xdr:row>28</xdr:row>
      <xdr:rowOff>47625</xdr:rowOff>
    </xdr:from>
    <xdr:to>
      <xdr:col>14</xdr:col>
      <xdr:colOff>1402558</xdr:colOff>
      <xdr:row>36</xdr:row>
      <xdr:rowOff>119591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363576" y="5524500"/>
          <a:ext cx="5391150" cy="1828800"/>
        </a:xfrm>
        <a:prstGeom prst="rect">
          <a:avLst/>
        </a:prstGeom>
        <a:ln w="38100" cap="sq">
          <a:solidFill>
            <a:sysClr val="windowText" lastClr="000000"/>
          </a:solidFill>
          <a:prstDash val="solid"/>
          <a:miter lim="800000"/>
        </a:ln>
        <a:effectLst/>
      </xdr:spPr>
    </xdr:pic>
    <xdr:clientData/>
  </xdr:twoCellAnchor>
  <xdr:twoCellAnchor editAs="oneCell">
    <xdr:from>
      <xdr:col>12</xdr:col>
      <xdr:colOff>97632</xdr:colOff>
      <xdr:row>37</xdr:row>
      <xdr:rowOff>78581</xdr:rowOff>
    </xdr:from>
    <xdr:to>
      <xdr:col>14</xdr:col>
      <xdr:colOff>1471614</xdr:colOff>
      <xdr:row>44</xdr:row>
      <xdr:rowOff>69056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432632" y="7722394"/>
          <a:ext cx="5398294" cy="1657350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/>
      </xdr:spPr>
    </xdr:pic>
    <xdr:clientData/>
  </xdr:twoCellAnchor>
  <xdr:twoCellAnchor editAs="oneCell">
    <xdr:from>
      <xdr:col>11</xdr:col>
      <xdr:colOff>246291</xdr:colOff>
      <xdr:row>50</xdr:row>
      <xdr:rowOff>81641</xdr:rowOff>
    </xdr:from>
    <xdr:to>
      <xdr:col>14</xdr:col>
      <xdr:colOff>1414803</xdr:colOff>
      <xdr:row>65</xdr:row>
      <xdr:rowOff>188707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143016" y="9787616"/>
          <a:ext cx="6623955" cy="2964566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/>
      </xdr:spPr>
    </xdr:pic>
    <xdr:clientData/>
  </xdr:twoCellAnchor>
  <xdr:twoCellAnchor editAs="oneCell">
    <xdr:from>
      <xdr:col>7</xdr:col>
      <xdr:colOff>400050</xdr:colOff>
      <xdr:row>50</xdr:row>
      <xdr:rowOff>95250</xdr:rowOff>
    </xdr:from>
    <xdr:to>
      <xdr:col>11</xdr:col>
      <xdr:colOff>123824</xdr:colOff>
      <xdr:row>61</xdr:row>
      <xdr:rowOff>133350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19850" y="9801225"/>
          <a:ext cx="5600700" cy="2133600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/>
      </xdr:spPr>
    </xdr:pic>
    <xdr:clientData/>
  </xdr:twoCellAnchor>
  <xdr:twoCellAnchor editAs="oneCell">
    <xdr:from>
      <xdr:col>5</xdr:col>
      <xdr:colOff>142875</xdr:colOff>
      <xdr:row>50</xdr:row>
      <xdr:rowOff>95250</xdr:rowOff>
    </xdr:from>
    <xdr:to>
      <xdr:col>7</xdr:col>
      <xdr:colOff>240507</xdr:colOff>
      <xdr:row>57</xdr:row>
      <xdr:rowOff>66675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05325" y="9801225"/>
          <a:ext cx="1790700" cy="1304925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/>
      </xdr:spPr>
    </xdr:pic>
    <xdr:clientData/>
  </xdr:twoCellAnchor>
  <xdr:twoCellAnchor editAs="oneCell">
    <xdr:from>
      <xdr:col>8</xdr:col>
      <xdr:colOff>1714499</xdr:colOff>
      <xdr:row>62</xdr:row>
      <xdr:rowOff>107156</xdr:rowOff>
    </xdr:from>
    <xdr:to>
      <xdr:col>11</xdr:col>
      <xdr:colOff>123824</xdr:colOff>
      <xdr:row>66</xdr:row>
      <xdr:rowOff>11906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60718" y="12096750"/>
          <a:ext cx="2457450" cy="666750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/>
      </xdr:spPr>
    </xdr:pic>
    <xdr:clientData/>
  </xdr:twoCellAnchor>
  <xdr:twoCellAnchor editAs="oneCell">
    <xdr:from>
      <xdr:col>0</xdr:col>
      <xdr:colOff>364441</xdr:colOff>
      <xdr:row>68</xdr:row>
      <xdr:rowOff>80458</xdr:rowOff>
    </xdr:from>
    <xdr:to>
      <xdr:col>8</xdr:col>
      <xdr:colOff>1632998</xdr:colOff>
      <xdr:row>104</xdr:row>
      <xdr:rowOff>80458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4441" y="13224958"/>
          <a:ext cx="9146526" cy="6858000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/>
      </xdr:spPr>
    </xdr:pic>
    <xdr:clientData/>
  </xdr:twoCellAnchor>
  <xdr:twoCellAnchor editAs="oneCell">
    <xdr:from>
      <xdr:col>8</xdr:col>
      <xdr:colOff>1819799</xdr:colOff>
      <xdr:row>68</xdr:row>
      <xdr:rowOff>85417</xdr:rowOff>
    </xdr:from>
    <xdr:to>
      <xdr:col>14</xdr:col>
      <xdr:colOff>1440964</xdr:colOff>
      <xdr:row>104</xdr:row>
      <xdr:rowOff>85417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662049" y="13229917"/>
          <a:ext cx="9123675" cy="6858000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/>
      </xdr:spPr>
    </xdr:pic>
    <xdr:clientData/>
  </xdr:twoCellAnchor>
  <xdr:twoCellAnchor editAs="oneCell">
    <xdr:from>
      <xdr:col>0</xdr:col>
      <xdr:colOff>349250</xdr:colOff>
      <xdr:row>105</xdr:row>
      <xdr:rowOff>88863</xdr:rowOff>
    </xdr:from>
    <xdr:to>
      <xdr:col>8</xdr:col>
      <xdr:colOff>1616075</xdr:colOff>
      <xdr:row>141</xdr:row>
      <xdr:rowOff>88863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9250" y="20281863"/>
          <a:ext cx="9144794" cy="6858000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/>
      </xdr:spPr>
    </xdr:pic>
    <xdr:clientData/>
  </xdr:twoCellAnchor>
  <xdr:twoCellAnchor editAs="oneCell">
    <xdr:from>
      <xdr:col>8</xdr:col>
      <xdr:colOff>1813700</xdr:colOff>
      <xdr:row>105</xdr:row>
      <xdr:rowOff>88846</xdr:rowOff>
    </xdr:from>
    <xdr:to>
      <xdr:col>14</xdr:col>
      <xdr:colOff>1437463</xdr:colOff>
      <xdr:row>141</xdr:row>
      <xdr:rowOff>88846</xdr:rowOff>
    </xdr:to>
    <xdr:pic>
      <xdr:nvPicPr>
        <xdr:cNvPr id="12" name="Picture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655950" y="20281846"/>
          <a:ext cx="9126273" cy="6858000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/>
      </xdr:spPr>
    </xdr:pic>
    <xdr:clientData/>
  </xdr:twoCellAnchor>
  <xdr:twoCellAnchor>
    <xdr:from>
      <xdr:col>1</xdr:col>
      <xdr:colOff>11906</xdr:colOff>
      <xdr:row>195</xdr:row>
      <xdr:rowOff>21166</xdr:rowOff>
    </xdr:from>
    <xdr:to>
      <xdr:col>15</xdr:col>
      <xdr:colOff>11906</xdr:colOff>
      <xdr:row>236</xdr:row>
      <xdr:rowOff>178592</xdr:rowOff>
    </xdr:to>
    <xdr:graphicFrame macro="">
      <xdr:nvGraphicFramePr>
        <xdr:cNvPr id="14" name="Chart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1</xdr:col>
      <xdr:colOff>0</xdr:colOff>
      <xdr:row>239</xdr:row>
      <xdr:rowOff>0</xdr:rowOff>
    </xdr:from>
    <xdr:to>
      <xdr:col>15</xdr:col>
      <xdr:colOff>0</xdr:colOff>
      <xdr:row>281</xdr:row>
      <xdr:rowOff>2645</xdr:rowOff>
    </xdr:to>
    <xdr:graphicFrame macro="">
      <xdr:nvGraphicFramePr>
        <xdr:cNvPr id="16" name="Chart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1</xdr:col>
      <xdr:colOff>0</xdr:colOff>
      <xdr:row>283</xdr:row>
      <xdr:rowOff>0</xdr:rowOff>
    </xdr:from>
    <xdr:to>
      <xdr:col>15</xdr:col>
      <xdr:colOff>0</xdr:colOff>
      <xdr:row>325</xdr:row>
      <xdr:rowOff>2645</xdr:rowOff>
    </xdr:to>
    <xdr:graphicFrame macro="">
      <xdr:nvGraphicFramePr>
        <xdr:cNvPr id="17" name="Chart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1</xdr:col>
      <xdr:colOff>23814</xdr:colOff>
      <xdr:row>327</xdr:row>
      <xdr:rowOff>11905</xdr:rowOff>
    </xdr:from>
    <xdr:to>
      <xdr:col>12</xdr:col>
      <xdr:colOff>642939</xdr:colOff>
      <xdr:row>356</xdr:row>
      <xdr:rowOff>166686</xdr:rowOff>
    </xdr:to>
    <xdr:graphicFrame macro="">
      <xdr:nvGraphicFramePr>
        <xdr:cNvPr id="20" name="Chart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4</xdr:col>
      <xdr:colOff>518583</xdr:colOff>
      <xdr:row>380</xdr:row>
      <xdr:rowOff>19050</xdr:rowOff>
    </xdr:from>
    <xdr:to>
      <xdr:col>13</xdr:col>
      <xdr:colOff>1485635</xdr:colOff>
      <xdr:row>410</xdr:row>
      <xdr:rowOff>177271</xdr:rowOff>
    </xdr:to>
    <xdr:graphicFrame macro="">
      <xdr:nvGraphicFramePr>
        <xdr:cNvPr id="23" name="Chart 22">
          <a:extLst>
            <a:ext uri="{FF2B5EF4-FFF2-40B4-BE49-F238E27FC236}">
              <a16:creationId xmlns:a16="http://schemas.microsoft.com/office/drawing/2014/main" id="{A3DF8EAF-91F2-452A-9B51-2B617330D37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 editAs="oneCell">
    <xdr:from>
      <xdr:col>4</xdr:col>
      <xdr:colOff>517072</xdr:colOff>
      <xdr:row>487</xdr:row>
      <xdr:rowOff>102053</xdr:rowOff>
    </xdr:from>
    <xdr:to>
      <xdr:col>10</xdr:col>
      <xdr:colOff>1001556</xdr:colOff>
      <xdr:row>517</xdr:row>
      <xdr:rowOff>1219</xdr:rowOff>
    </xdr:to>
    <xdr:pic>
      <xdr:nvPicPr>
        <xdr:cNvPr id="34" name="Picture 33">
          <a:extLst>
            <a:ext uri="{FF2B5EF4-FFF2-40B4-BE49-F238E27FC236}">
              <a16:creationId xmlns:a16="http://schemas.microsoft.com/office/drawing/2014/main" id="{78F57DAC-DE4D-4B87-A553-C178444858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18215" y="122797660"/>
          <a:ext cx="7514274" cy="5614166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/>
      </xdr:spPr>
    </xdr:pic>
    <xdr:clientData/>
  </xdr:twoCellAnchor>
  <xdr:twoCellAnchor editAs="oneCell">
    <xdr:from>
      <xdr:col>4</xdr:col>
      <xdr:colOff>496982</xdr:colOff>
      <xdr:row>518</xdr:row>
      <xdr:rowOff>75159</xdr:rowOff>
    </xdr:from>
    <xdr:to>
      <xdr:col>10</xdr:col>
      <xdr:colOff>1015638</xdr:colOff>
      <xdr:row>548</xdr:row>
      <xdr:rowOff>13607</xdr:rowOff>
    </xdr:to>
    <xdr:pic>
      <xdr:nvPicPr>
        <xdr:cNvPr id="36" name="Picture 35">
          <a:extLst>
            <a:ext uri="{FF2B5EF4-FFF2-40B4-BE49-F238E27FC236}">
              <a16:creationId xmlns:a16="http://schemas.microsoft.com/office/drawing/2014/main" id="{3B3ABBDC-2A72-42FA-A4F3-2F0D73D4B9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8125" y="128676266"/>
          <a:ext cx="7548446" cy="5653448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/>
      </xdr:spPr>
    </xdr:pic>
    <xdr:clientData/>
  </xdr:twoCellAnchor>
  <xdr:twoCellAnchor editAs="oneCell">
    <xdr:from>
      <xdr:col>11</xdr:col>
      <xdr:colOff>54428</xdr:colOff>
      <xdr:row>487</xdr:row>
      <xdr:rowOff>108858</xdr:rowOff>
    </xdr:from>
    <xdr:to>
      <xdr:col>15</xdr:col>
      <xdr:colOff>129832</xdr:colOff>
      <xdr:row>517</xdr:row>
      <xdr:rowOff>13607</xdr:rowOff>
    </xdr:to>
    <xdr:pic>
      <xdr:nvPicPr>
        <xdr:cNvPr id="38" name="Picture 37">
          <a:extLst>
            <a:ext uri="{FF2B5EF4-FFF2-40B4-BE49-F238E27FC236}">
              <a16:creationId xmlns:a16="http://schemas.microsoft.com/office/drawing/2014/main" id="{C9B71450-D951-4EA2-88B4-C7FCFC9ED4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987892" y="122804465"/>
          <a:ext cx="7492998" cy="5619749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/>
      </xdr:spPr>
    </xdr:pic>
    <xdr:clientData/>
  </xdr:twoCellAnchor>
  <xdr:twoCellAnchor editAs="oneCell">
    <xdr:from>
      <xdr:col>11</xdr:col>
      <xdr:colOff>27537</xdr:colOff>
      <xdr:row>518</xdr:row>
      <xdr:rowOff>81964</xdr:rowOff>
    </xdr:from>
    <xdr:to>
      <xdr:col>15</xdr:col>
      <xdr:colOff>193229</xdr:colOff>
      <xdr:row>548</xdr:row>
      <xdr:rowOff>54429</xdr:rowOff>
    </xdr:to>
    <xdr:pic>
      <xdr:nvPicPr>
        <xdr:cNvPr id="40" name="Picture 39">
          <a:extLst>
            <a:ext uri="{FF2B5EF4-FFF2-40B4-BE49-F238E27FC236}">
              <a16:creationId xmlns:a16="http://schemas.microsoft.com/office/drawing/2014/main" id="{A2482C72-4887-46C8-8C92-148FCC85FD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961001" y="128683071"/>
          <a:ext cx="7583286" cy="5687465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/>
      </xdr:spPr>
    </xdr:pic>
    <xdr:clientData/>
  </xdr:twoCellAnchor>
  <xdr:twoCellAnchor>
    <xdr:from>
      <xdr:col>7</xdr:col>
      <xdr:colOff>9525</xdr:colOff>
      <xdr:row>563</xdr:row>
      <xdr:rowOff>0</xdr:rowOff>
    </xdr:from>
    <xdr:to>
      <xdr:col>14</xdr:col>
      <xdr:colOff>1952625</xdr:colOff>
      <xdr:row>593</xdr:row>
      <xdr:rowOff>158221</xdr:rowOff>
    </xdr:to>
    <xdr:graphicFrame macro="">
      <xdr:nvGraphicFramePr>
        <xdr:cNvPr id="35" name="Chart 34">
          <a:extLst>
            <a:ext uri="{FF2B5EF4-FFF2-40B4-BE49-F238E27FC236}">
              <a16:creationId xmlns:a16="http://schemas.microsoft.com/office/drawing/2014/main" id="{BD10D119-7354-4A03-9F50-E2C45C82B73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"/>
        </a:graphicData>
      </a:graphic>
    </xdr:graphicFrame>
    <xdr:clientData/>
  </xdr:twoCellAnchor>
  <xdr:twoCellAnchor>
    <xdr:from>
      <xdr:col>7</xdr:col>
      <xdr:colOff>19050</xdr:colOff>
      <xdr:row>594</xdr:row>
      <xdr:rowOff>180975</xdr:rowOff>
    </xdr:from>
    <xdr:to>
      <xdr:col>15</xdr:col>
      <xdr:colOff>0</xdr:colOff>
      <xdr:row>625</xdr:row>
      <xdr:rowOff>148696</xdr:rowOff>
    </xdr:to>
    <xdr:graphicFrame macro="">
      <xdr:nvGraphicFramePr>
        <xdr:cNvPr id="39" name="Chart 38">
          <a:extLst>
            <a:ext uri="{FF2B5EF4-FFF2-40B4-BE49-F238E27FC236}">
              <a16:creationId xmlns:a16="http://schemas.microsoft.com/office/drawing/2014/main" id="{9CEBE0ED-452A-448C-8586-9CA42F66089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"/>
        </a:graphicData>
      </a:graphic>
    </xdr:graphicFrame>
    <xdr:clientData/>
  </xdr:twoCellAnchor>
  <xdr:twoCellAnchor editAs="oneCell">
    <xdr:from>
      <xdr:col>0</xdr:col>
      <xdr:colOff>333375</xdr:colOff>
      <xdr:row>413</xdr:row>
      <xdr:rowOff>71437</xdr:rowOff>
    </xdr:from>
    <xdr:to>
      <xdr:col>9</xdr:col>
      <xdr:colOff>533400</xdr:colOff>
      <xdr:row>445</xdr:row>
      <xdr:rowOff>119927</xdr:rowOff>
    </xdr:to>
    <xdr:pic>
      <xdr:nvPicPr>
        <xdr:cNvPr id="25" name="Picture 24">
          <a:extLst>
            <a:ext uri="{FF2B5EF4-FFF2-40B4-BE49-F238E27FC236}">
              <a16:creationId xmlns:a16="http://schemas.microsoft.com/office/drawing/2014/main" id="{5205A81D-3C85-4C10-B061-ED14A686D8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3375" y="81534000"/>
          <a:ext cx="10058400" cy="6144490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9</xdr:col>
      <xdr:colOff>785813</xdr:colOff>
      <xdr:row>413</xdr:row>
      <xdr:rowOff>71437</xdr:rowOff>
    </xdr:from>
    <xdr:to>
      <xdr:col>15</xdr:col>
      <xdr:colOff>1343025</xdr:colOff>
      <xdr:row>445</xdr:row>
      <xdr:rowOff>119927</xdr:rowOff>
    </xdr:to>
    <xdr:pic>
      <xdr:nvPicPr>
        <xdr:cNvPr id="31" name="Picture 30">
          <a:extLst>
            <a:ext uri="{FF2B5EF4-FFF2-40B4-BE49-F238E27FC236}">
              <a16:creationId xmlns:a16="http://schemas.microsoft.com/office/drawing/2014/main" id="{403B2E98-AC26-44DA-B999-22FE5DAC55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608469" y="81534000"/>
          <a:ext cx="10058400" cy="6144490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0</xdr:col>
      <xdr:colOff>321468</xdr:colOff>
      <xdr:row>447</xdr:row>
      <xdr:rowOff>107156</xdr:rowOff>
    </xdr:from>
    <xdr:to>
      <xdr:col>9</xdr:col>
      <xdr:colOff>521493</xdr:colOff>
      <xdr:row>479</xdr:row>
      <xdr:rowOff>155646</xdr:rowOff>
    </xdr:to>
    <xdr:pic>
      <xdr:nvPicPr>
        <xdr:cNvPr id="37" name="Picture 36">
          <a:extLst>
            <a:ext uri="{FF2B5EF4-FFF2-40B4-BE49-F238E27FC236}">
              <a16:creationId xmlns:a16="http://schemas.microsoft.com/office/drawing/2014/main" id="{EE25AA5D-BC1D-4555-A6BA-1F4DF8A561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1468" y="88046719"/>
          <a:ext cx="10058400" cy="6144490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9</xdr:col>
      <xdr:colOff>773907</xdr:colOff>
      <xdr:row>447</xdr:row>
      <xdr:rowOff>107156</xdr:rowOff>
    </xdr:from>
    <xdr:to>
      <xdr:col>15</xdr:col>
      <xdr:colOff>1331119</xdr:colOff>
      <xdr:row>479</xdr:row>
      <xdr:rowOff>155646</xdr:rowOff>
    </xdr:to>
    <xdr:pic>
      <xdr:nvPicPr>
        <xdr:cNvPr id="48" name="Picture 47">
          <a:extLst>
            <a:ext uri="{FF2B5EF4-FFF2-40B4-BE49-F238E27FC236}">
              <a16:creationId xmlns:a16="http://schemas.microsoft.com/office/drawing/2014/main" id="{D524BC24-943E-41E1-9893-89F4EDE197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596563" y="88046719"/>
          <a:ext cx="10058400" cy="6144490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H953"/>
  <sheetViews>
    <sheetView tabSelected="1" zoomScale="40" zoomScaleNormal="40" workbookViewId="0">
      <selection activeCell="T1" sqref="T1"/>
    </sheetView>
  </sheetViews>
  <sheetFormatPr defaultRowHeight="15" x14ac:dyDescent="0.25"/>
  <cols>
    <col min="1" max="1" width="19.140625" style="1" customWidth="1"/>
    <col min="2" max="2" width="10.5703125" style="1" customWidth="1"/>
    <col min="3" max="3" width="13" style="1" customWidth="1"/>
    <col min="4" max="4" width="12.5703125" style="1" customWidth="1"/>
    <col min="5" max="5" width="10.140625" style="1" customWidth="1"/>
    <col min="6" max="6" width="12.42578125" style="1" customWidth="1"/>
    <col min="7" max="7" width="13" style="1" customWidth="1"/>
    <col min="8" max="8" width="27.28515625" style="1" customWidth="1"/>
    <col min="9" max="9" width="29.7109375" style="1" customWidth="1"/>
    <col min="10" max="10" width="12.5703125" style="1" customWidth="1"/>
    <col min="11" max="11" width="18.5703125" style="1" customWidth="1"/>
    <col min="12" max="12" width="21.5703125" style="1" customWidth="1"/>
    <col min="13" max="13" width="28.7109375" style="1" customWidth="1"/>
    <col min="14" max="14" width="31.5703125" style="1" bestFit="1" customWidth="1"/>
    <col min="15" max="15" width="29.42578125" style="1" customWidth="1"/>
    <col min="16" max="16" width="27.5703125" style="1" customWidth="1"/>
    <col min="17" max="17" width="16.85546875" style="1" bestFit="1" customWidth="1"/>
    <col min="18" max="19" width="9.140625" style="1"/>
    <col min="20" max="20" width="25.42578125" style="1" customWidth="1"/>
    <col min="21" max="21" width="39.5703125" style="1" customWidth="1"/>
    <col min="22" max="22" width="21" style="1" customWidth="1"/>
    <col min="23" max="23" width="25.28515625" style="1" customWidth="1"/>
    <col min="24" max="24" width="9.140625" style="1"/>
    <col min="25" max="25" width="27.42578125" style="1" customWidth="1"/>
    <col min="26" max="26" width="9" style="1" bestFit="1" customWidth="1"/>
    <col min="27" max="54" width="9.140625" style="1"/>
    <col min="55" max="55" width="32.42578125" style="1" bestFit="1" customWidth="1"/>
    <col min="56" max="16384" width="9.140625" style="1"/>
  </cols>
  <sheetData>
    <row r="1" spans="1:60" ht="15.75" x14ac:dyDescent="0.25">
      <c r="A1" s="23"/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BC1" s="67"/>
      <c r="BD1" s="67"/>
      <c r="BE1" s="67"/>
      <c r="BF1" s="67"/>
      <c r="BG1" s="67"/>
    </row>
    <row r="2" spans="1:60" ht="23.25" x14ac:dyDescent="0.35">
      <c r="A2" s="22" t="s">
        <v>38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3"/>
      <c r="BC2" s="67"/>
      <c r="BD2" s="67"/>
      <c r="BE2" s="67"/>
      <c r="BF2" s="67"/>
      <c r="BG2" s="67"/>
    </row>
    <row r="3" spans="1:60" ht="15.75" x14ac:dyDescent="0.25">
      <c r="A3" s="23"/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BC3" s="67"/>
      <c r="BD3" s="67"/>
      <c r="BE3" s="67"/>
      <c r="BF3" s="67"/>
      <c r="BG3" s="67"/>
    </row>
    <row r="4" spans="1:60" ht="15.75" x14ac:dyDescent="0.25">
      <c r="Q4" s="23"/>
      <c r="BB4" s="14"/>
      <c r="BC4" s="73"/>
      <c r="BD4" s="73"/>
      <c r="BE4" s="73"/>
      <c r="BF4" s="73"/>
      <c r="BG4" s="73"/>
      <c r="BH4" s="14"/>
    </row>
    <row r="5" spans="1:60" ht="15.75" x14ac:dyDescent="0.25">
      <c r="A5" s="2" t="s">
        <v>18</v>
      </c>
      <c r="B5" s="3" t="s">
        <v>0</v>
      </c>
      <c r="C5" s="3" t="s">
        <v>1</v>
      </c>
      <c r="D5" s="3" t="s">
        <v>6</v>
      </c>
      <c r="E5" s="3" t="s">
        <v>2</v>
      </c>
      <c r="F5" s="3" t="s">
        <v>3</v>
      </c>
      <c r="G5" s="3" t="s">
        <v>13</v>
      </c>
      <c r="H5" s="3" t="s">
        <v>22</v>
      </c>
      <c r="I5" s="3" t="s">
        <v>23</v>
      </c>
      <c r="J5" s="3" t="s">
        <v>21</v>
      </c>
      <c r="K5" s="3" t="s">
        <v>26</v>
      </c>
      <c r="L5" s="3" t="s">
        <v>20</v>
      </c>
      <c r="M5" s="2" t="s">
        <v>18</v>
      </c>
      <c r="N5" s="3" t="s">
        <v>31</v>
      </c>
      <c r="O5" s="3" t="s">
        <v>29</v>
      </c>
      <c r="P5" s="15" t="s">
        <v>39</v>
      </c>
      <c r="Q5" s="23"/>
      <c r="BB5" s="14"/>
      <c r="BC5" s="73"/>
      <c r="BD5" s="73"/>
      <c r="BE5" s="73"/>
      <c r="BF5" s="73"/>
      <c r="BG5" s="73"/>
      <c r="BH5" s="14"/>
    </row>
    <row r="6" spans="1:60" x14ac:dyDescent="0.25">
      <c r="A6" s="2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68"/>
      <c r="N6" s="4" t="s">
        <v>40</v>
      </c>
      <c r="O6" s="5" t="s">
        <v>48</v>
      </c>
      <c r="P6" s="18"/>
      <c r="Q6" s="23"/>
      <c r="BB6" s="14"/>
      <c r="BC6" s="74"/>
      <c r="BD6" s="75"/>
      <c r="BE6" s="12"/>
      <c r="BF6" s="12"/>
      <c r="BG6" s="12"/>
      <c r="BH6" s="14"/>
    </row>
    <row r="7" spans="1:60" x14ac:dyDescent="0.25">
      <c r="A7" s="3">
        <v>2</v>
      </c>
      <c r="B7" s="4">
        <v>0.73</v>
      </c>
      <c r="C7" s="4" t="s">
        <v>4</v>
      </c>
      <c r="D7" s="4">
        <v>25</v>
      </c>
      <c r="E7" s="4">
        <v>32</v>
      </c>
      <c r="F7" s="4">
        <f>(E7+D7)/2</f>
        <v>28.5</v>
      </c>
      <c r="G7" s="4">
        <f>F7+$E$31</f>
        <v>301.64999999999998</v>
      </c>
      <c r="H7" s="4">
        <v>43</v>
      </c>
      <c r="I7" s="4">
        <f>$E$35*H7</f>
        <v>2.0293721000000001E-2</v>
      </c>
      <c r="J7" s="4">
        <f>$E$30*G7</f>
        <v>86573.549999999988</v>
      </c>
      <c r="K7" s="4">
        <f>$E$34/J7</f>
        <v>1.1488705431970851</v>
      </c>
      <c r="L7" s="4">
        <f>K7*I7</f>
        <v>2.3314858268760095E-2</v>
      </c>
      <c r="M7" s="3">
        <v>2</v>
      </c>
      <c r="N7" s="24">
        <f>L7/2</f>
        <v>1.1657429134380047E-2</v>
      </c>
      <c r="O7" s="33">
        <v>1.1599999999999999E-2</v>
      </c>
      <c r="P7" s="15" t="s">
        <v>50</v>
      </c>
      <c r="Q7" s="23"/>
      <c r="BB7" s="14"/>
      <c r="BC7" s="14"/>
      <c r="BD7" s="12"/>
      <c r="BE7" s="12"/>
      <c r="BF7" s="12"/>
      <c r="BG7" s="12"/>
      <c r="BH7" s="14"/>
    </row>
    <row r="8" spans="1:60" x14ac:dyDescent="0.25">
      <c r="A8" s="3">
        <v>4</v>
      </c>
      <c r="B8" s="4">
        <v>0.75</v>
      </c>
      <c r="C8" s="4" t="s">
        <v>5</v>
      </c>
      <c r="D8" s="4">
        <v>28</v>
      </c>
      <c r="E8" s="4">
        <v>35</v>
      </c>
      <c r="F8" s="4">
        <f>(E8+D8)/2</f>
        <v>31.5</v>
      </c>
      <c r="G8" s="4">
        <f t="shared" ref="G8:G10" si="0">F8+$E$31</f>
        <v>304.64999999999998</v>
      </c>
      <c r="H8" s="4">
        <v>79</v>
      </c>
      <c r="I8" s="4">
        <f t="shared" ref="I8:I10" si="1">$E$35*H8</f>
        <v>3.7283812999999999E-2</v>
      </c>
      <c r="J8" s="4">
        <f t="shared" ref="J8:J10" si="2">$E$30*G8</f>
        <v>87434.549999999988</v>
      </c>
      <c r="K8" s="4">
        <f t="shared" ref="K8:K10" si="3">$E$34/J8</f>
        <v>1.1375571946673255</v>
      </c>
      <c r="L8" s="4">
        <f t="shared" ref="L8:L10" si="4">K8*I8</f>
        <v>4.2412469722781163E-2</v>
      </c>
      <c r="M8" s="3">
        <v>4</v>
      </c>
      <c r="N8" s="24">
        <f>L8/2</f>
        <v>2.1206234861390581E-2</v>
      </c>
      <c r="O8" s="33">
        <v>2.1430000000000001E-2</v>
      </c>
      <c r="P8" s="15" t="s">
        <v>51</v>
      </c>
      <c r="Q8" s="23"/>
      <c r="BB8" s="14"/>
      <c r="BC8" s="14"/>
      <c r="BD8" s="12"/>
      <c r="BE8" s="12"/>
      <c r="BF8" s="12"/>
      <c r="BG8" s="12"/>
      <c r="BH8" s="14"/>
    </row>
    <row r="9" spans="1:60" x14ac:dyDescent="0.25">
      <c r="A9" s="3">
        <v>6</v>
      </c>
      <c r="B9" s="4">
        <v>0.9</v>
      </c>
      <c r="C9" s="4" t="s">
        <v>5</v>
      </c>
      <c r="D9" s="4">
        <v>28</v>
      </c>
      <c r="E9" s="4">
        <v>33</v>
      </c>
      <c r="F9" s="4">
        <f>(E9+D9)/2</f>
        <v>30.5</v>
      </c>
      <c r="G9" s="4">
        <f t="shared" si="0"/>
        <v>303.64999999999998</v>
      </c>
      <c r="H9" s="4">
        <v>94</v>
      </c>
      <c r="I9" s="4">
        <f t="shared" si="1"/>
        <v>4.4363018000000004E-2</v>
      </c>
      <c r="J9" s="4">
        <f t="shared" si="2"/>
        <v>87147.549999999988</v>
      </c>
      <c r="K9" s="4">
        <f t="shared" si="3"/>
        <v>1.1413034722720261</v>
      </c>
      <c r="L9" s="4">
        <f t="shared" si="4"/>
        <v>5.0631666483866397E-2</v>
      </c>
      <c r="M9" s="3">
        <v>6</v>
      </c>
      <c r="N9" s="24">
        <f>L9/2</f>
        <v>2.5315833241933199E-2</v>
      </c>
      <c r="O9" s="33">
        <v>2.5961000000000001E-2</v>
      </c>
      <c r="P9" s="15" t="s">
        <v>52</v>
      </c>
      <c r="Q9" s="23"/>
      <c r="BB9" s="14"/>
      <c r="BC9" s="14"/>
      <c r="BD9" s="12"/>
      <c r="BE9" s="12"/>
      <c r="BF9" s="12"/>
      <c r="BG9" s="12"/>
      <c r="BH9" s="14"/>
    </row>
    <row r="10" spans="1:60" x14ac:dyDescent="0.25">
      <c r="A10" s="3">
        <v>8</v>
      </c>
      <c r="B10" s="4">
        <v>0.92</v>
      </c>
      <c r="C10" s="4" t="s">
        <v>5</v>
      </c>
      <c r="D10" s="4">
        <v>28</v>
      </c>
      <c r="E10" s="4">
        <v>33</v>
      </c>
      <c r="F10" s="4">
        <f>(E10+D10)/2</f>
        <v>30.5</v>
      </c>
      <c r="G10" s="4">
        <f t="shared" si="0"/>
        <v>303.64999999999998</v>
      </c>
      <c r="H10" s="4">
        <v>96</v>
      </c>
      <c r="I10" s="4">
        <f t="shared" si="1"/>
        <v>4.5306912000000005E-2</v>
      </c>
      <c r="J10" s="4">
        <f t="shared" si="2"/>
        <v>87147.549999999988</v>
      </c>
      <c r="K10" s="4">
        <f t="shared" si="3"/>
        <v>1.1413034722720261</v>
      </c>
      <c r="L10" s="4">
        <f t="shared" si="4"/>
        <v>5.1708935983523135E-2</v>
      </c>
      <c r="M10" s="3">
        <v>8</v>
      </c>
      <c r="N10" s="24">
        <f>L10/2</f>
        <v>2.5854467991761568E-2</v>
      </c>
      <c r="O10" s="33">
        <v>2.7872000000000001E-2</v>
      </c>
      <c r="P10" s="15" t="s">
        <v>53</v>
      </c>
      <c r="Q10" s="23"/>
      <c r="BB10" s="14"/>
      <c r="BC10" s="74"/>
      <c r="BD10" s="11"/>
      <c r="BE10" s="11"/>
      <c r="BF10" s="11"/>
      <c r="BG10" s="12"/>
      <c r="BH10" s="14"/>
    </row>
    <row r="11" spans="1:60" x14ac:dyDescent="0.25">
      <c r="P11" s="29" t="s">
        <v>58</v>
      </c>
      <c r="Q11" s="23"/>
      <c r="Z11"/>
      <c r="BB11" s="14"/>
      <c r="BC11" s="10"/>
      <c r="BD11" s="10"/>
      <c r="BE11" s="10"/>
      <c r="BF11" s="14"/>
      <c r="BG11" s="14"/>
      <c r="BH11" s="14"/>
    </row>
    <row r="12" spans="1:60" x14ac:dyDescent="0.25">
      <c r="P12"/>
      <c r="Q12" s="23"/>
      <c r="Z12"/>
      <c r="BB12" s="14"/>
      <c r="BC12" s="10"/>
      <c r="BD12" s="10"/>
      <c r="BE12" s="10"/>
      <c r="BF12" s="14"/>
      <c r="BG12" s="14"/>
      <c r="BH12" s="14"/>
    </row>
    <row r="13" spans="1:60" x14ac:dyDescent="0.25">
      <c r="M13" s="2" t="s">
        <v>43</v>
      </c>
      <c r="N13" s="13"/>
      <c r="O13" s="13"/>
      <c r="P13"/>
      <c r="Q13" s="23"/>
      <c r="Z13"/>
      <c r="BB13" s="14"/>
      <c r="BC13" s="10"/>
      <c r="BD13" s="10"/>
      <c r="BE13" s="10"/>
      <c r="BF13" s="14"/>
      <c r="BG13" s="14"/>
      <c r="BH13" s="14"/>
    </row>
    <row r="14" spans="1:60" x14ac:dyDescent="0.25">
      <c r="M14" s="4">
        <f>O7+N7</f>
        <v>2.3257429134380045E-2</v>
      </c>
      <c r="N14" s="4">
        <v>100</v>
      </c>
      <c r="O14" s="5">
        <f>N14-N15</f>
        <v>99.753071872010338</v>
      </c>
      <c r="P14"/>
      <c r="Q14" s="23"/>
      <c r="Z14"/>
      <c r="BB14" s="14"/>
      <c r="BC14" s="10"/>
      <c r="BD14" s="10"/>
      <c r="BE14" s="10"/>
      <c r="BF14" s="14"/>
      <c r="BG14" s="14"/>
      <c r="BH14" s="14"/>
    </row>
    <row r="15" spans="1:60" x14ac:dyDescent="0.25">
      <c r="B15" s="6" t="s">
        <v>25</v>
      </c>
      <c r="C15" s="7"/>
      <c r="D15" s="8"/>
      <c r="E15" s="8"/>
      <c r="F15" s="8"/>
      <c r="M15" s="4">
        <f>N7-O7</f>
        <v>5.7429134380048222E-5</v>
      </c>
      <c r="N15" s="4">
        <f>(M15*100)/M14</f>
        <v>0.24692812798966771</v>
      </c>
      <c r="O15" s="15" t="s">
        <v>41</v>
      </c>
      <c r="P15"/>
      <c r="Q15" s="23"/>
      <c r="BB15" s="14"/>
      <c r="BC15" s="10"/>
      <c r="BD15" s="10"/>
      <c r="BE15" s="10"/>
      <c r="BF15" s="14"/>
      <c r="BG15" s="14"/>
      <c r="BH15" s="14"/>
    </row>
    <row r="16" spans="1:60" x14ac:dyDescent="0.25">
      <c r="B16" s="5" t="s">
        <v>28</v>
      </c>
      <c r="C16" s="9"/>
      <c r="D16" s="9"/>
      <c r="E16" s="9"/>
      <c r="F16" s="9"/>
      <c r="M16" s="19"/>
      <c r="N16" s="19"/>
      <c r="O16" s="19"/>
      <c r="Q16" s="23"/>
      <c r="BB16" s="14"/>
      <c r="BC16" s="10"/>
      <c r="BD16" s="10"/>
      <c r="BE16" s="10"/>
      <c r="BF16" s="14"/>
      <c r="BG16" s="14"/>
      <c r="BH16" s="14"/>
    </row>
    <row r="17" spans="2:60" x14ac:dyDescent="0.25">
      <c r="B17" s="5" t="s">
        <v>27</v>
      </c>
      <c r="C17" s="9"/>
      <c r="D17" s="9"/>
      <c r="E17" s="9"/>
      <c r="F17" s="9"/>
      <c r="M17" s="4">
        <f>O8+N8</f>
        <v>4.2636234861390579E-2</v>
      </c>
      <c r="N17" s="4">
        <v>100</v>
      </c>
      <c r="O17" s="18">
        <f>N17-N18</f>
        <v>99.475176128152796</v>
      </c>
      <c r="Q17" s="23"/>
      <c r="BB17" s="14"/>
      <c r="BC17" s="10"/>
      <c r="BD17" s="10"/>
      <c r="BE17" s="10"/>
      <c r="BF17" s="14"/>
      <c r="BG17" s="14"/>
      <c r="BH17" s="14"/>
    </row>
    <row r="18" spans="2:60" x14ac:dyDescent="0.25">
      <c r="B18" s="5" t="s">
        <v>24</v>
      </c>
      <c r="C18" s="9"/>
      <c r="D18" s="9"/>
      <c r="E18" s="9"/>
      <c r="F18" s="9"/>
      <c r="M18" s="4">
        <f>O8-N8</f>
        <v>2.2376513860941985E-4</v>
      </c>
      <c r="N18" s="4">
        <f>(M18*100)/M17</f>
        <v>0.52482387184720969</v>
      </c>
      <c r="O18" s="15" t="s">
        <v>41</v>
      </c>
      <c r="Q18" s="23"/>
      <c r="BB18" s="14"/>
      <c r="BC18" s="10"/>
      <c r="BD18" s="10"/>
      <c r="BE18" s="10"/>
      <c r="BF18" s="14"/>
      <c r="BG18" s="14"/>
      <c r="BH18" s="14"/>
    </row>
    <row r="19" spans="2:60" x14ac:dyDescent="0.25">
      <c r="B19" s="10"/>
      <c r="C19" s="11"/>
      <c r="D19" s="11"/>
      <c r="E19" s="11"/>
      <c r="F19" s="12"/>
      <c r="M19" s="20"/>
      <c r="N19" s="20"/>
      <c r="O19" s="21"/>
      <c r="Q19" s="23"/>
      <c r="BB19" s="14"/>
      <c r="BC19" s="10"/>
      <c r="BD19" s="10"/>
      <c r="BE19" s="10"/>
      <c r="BF19" s="14"/>
      <c r="BG19" s="14"/>
      <c r="BH19" s="14"/>
    </row>
    <row r="20" spans="2:60" x14ac:dyDescent="0.25">
      <c r="M20" s="4">
        <f>O9+N9</f>
        <v>5.1276833241933203E-2</v>
      </c>
      <c r="N20" s="4">
        <v>100</v>
      </c>
      <c r="O20" s="18">
        <f>N20-N21</f>
        <v>98.74179679735137</v>
      </c>
      <c r="Q20" s="23"/>
      <c r="BB20" s="14"/>
      <c r="BC20" s="10"/>
      <c r="BD20" s="10"/>
      <c r="BE20" s="10"/>
      <c r="BF20" s="14"/>
      <c r="BG20" s="14"/>
      <c r="BH20" s="14"/>
    </row>
    <row r="21" spans="2:60" x14ac:dyDescent="0.25">
      <c r="M21" s="4">
        <f>O9-N9</f>
        <v>6.4516675806680288E-4</v>
      </c>
      <c r="N21" s="4">
        <f>(M21*100)/M20</f>
        <v>1.2582032026486338</v>
      </c>
      <c r="O21" s="15" t="s">
        <v>35</v>
      </c>
      <c r="Q21" s="23"/>
      <c r="BB21" s="14"/>
      <c r="BC21" s="14"/>
      <c r="BD21" s="14"/>
      <c r="BE21" s="14"/>
      <c r="BF21" s="14"/>
      <c r="BG21" s="14"/>
      <c r="BH21" s="14"/>
    </row>
    <row r="22" spans="2:60" x14ac:dyDescent="0.25">
      <c r="M22" s="20"/>
      <c r="N22" s="20"/>
      <c r="O22" s="21"/>
      <c r="Q22" s="23"/>
      <c r="BB22" s="14"/>
      <c r="BC22" s="14"/>
      <c r="BD22" s="14"/>
      <c r="BE22" s="14"/>
      <c r="BF22" s="14"/>
      <c r="BG22" s="14"/>
      <c r="BH22" s="14"/>
    </row>
    <row r="23" spans="2:60" x14ac:dyDescent="0.25">
      <c r="M23" s="4">
        <f>O10+N10</f>
        <v>5.3726467991761569E-2</v>
      </c>
      <c r="N23" s="4">
        <v>100</v>
      </c>
      <c r="O23" s="18">
        <f>N23-N24</f>
        <v>96.244808036612795</v>
      </c>
      <c r="Q23" s="23"/>
      <c r="BB23" s="14"/>
      <c r="BC23" s="14"/>
      <c r="BD23" s="14"/>
      <c r="BE23" s="14"/>
      <c r="BF23" s="14"/>
      <c r="BG23" s="14"/>
      <c r="BH23" s="14"/>
    </row>
    <row r="24" spans="2:60" x14ac:dyDescent="0.25">
      <c r="M24" s="4">
        <f>O10-N10</f>
        <v>2.0175320082384332E-3</v>
      </c>
      <c r="N24" s="4">
        <f>(M24*N23)/M23</f>
        <v>3.7551919633872117</v>
      </c>
      <c r="O24" s="15" t="s">
        <v>42</v>
      </c>
      <c r="Q24" s="23"/>
      <c r="BB24" s="14"/>
      <c r="BC24" s="14"/>
      <c r="BD24" s="14"/>
      <c r="BE24" s="14"/>
      <c r="BF24" s="14"/>
      <c r="BG24" s="14"/>
      <c r="BH24" s="14"/>
    </row>
    <row r="25" spans="2:60" x14ac:dyDescent="0.25">
      <c r="B25" s="2" t="s">
        <v>17</v>
      </c>
      <c r="C25" s="2"/>
      <c r="D25" s="2"/>
      <c r="E25" s="5">
        <v>997</v>
      </c>
      <c r="M25" s="20"/>
      <c r="N25" s="20"/>
      <c r="O25" s="21"/>
      <c r="Q25" s="23"/>
      <c r="BB25" s="14"/>
      <c r="BC25" s="14"/>
      <c r="BD25" s="14"/>
      <c r="BE25" s="14"/>
      <c r="BF25" s="14"/>
      <c r="BG25" s="14"/>
      <c r="BH25" s="14"/>
    </row>
    <row r="26" spans="2:60" x14ac:dyDescent="0.25">
      <c r="B26" s="2" t="s">
        <v>16</v>
      </c>
      <c r="C26" s="2"/>
      <c r="D26" s="2"/>
      <c r="E26" s="5">
        <v>15</v>
      </c>
      <c r="M26" s="4" t="s">
        <v>37</v>
      </c>
      <c r="N26" s="4"/>
      <c r="O26" s="18">
        <f>(O14+O17+O20+O23)/4</f>
        <v>98.553713208531832</v>
      </c>
      <c r="Q26" s="23"/>
      <c r="BB26" s="14"/>
      <c r="BC26" s="14"/>
      <c r="BD26" s="14"/>
      <c r="BE26" s="14"/>
      <c r="BF26" s="14"/>
      <c r="BG26" s="14"/>
      <c r="BH26" s="14"/>
    </row>
    <row r="27" spans="2:60" ht="15.75" x14ac:dyDescent="0.25">
      <c r="B27" s="2" t="s">
        <v>8</v>
      </c>
      <c r="C27" s="2"/>
      <c r="D27" s="2"/>
      <c r="E27" s="5">
        <v>25.4</v>
      </c>
      <c r="M27" s="4" t="s">
        <v>36</v>
      </c>
      <c r="N27" s="4"/>
      <c r="O27" s="15" t="s">
        <v>57</v>
      </c>
      <c r="Q27" s="23"/>
      <c r="BB27" s="14"/>
      <c r="BC27" s="73"/>
      <c r="BD27" s="73"/>
      <c r="BE27" s="73"/>
      <c r="BF27" s="73"/>
      <c r="BG27" s="73"/>
      <c r="BH27" s="14"/>
    </row>
    <row r="28" spans="2:60" ht="15.75" x14ac:dyDescent="0.25">
      <c r="B28" s="2" t="s">
        <v>9</v>
      </c>
      <c r="C28" s="2"/>
      <c r="D28" s="2"/>
      <c r="E28" s="5">
        <v>1E-3</v>
      </c>
      <c r="M28" s="16"/>
      <c r="N28" s="16"/>
      <c r="O28" s="17"/>
      <c r="Q28" s="23"/>
      <c r="BB28" s="14"/>
      <c r="BC28" s="73"/>
      <c r="BD28" s="73"/>
      <c r="BE28" s="73"/>
      <c r="BF28" s="73"/>
      <c r="BG28" s="73"/>
      <c r="BH28" s="14"/>
    </row>
    <row r="29" spans="2:60" ht="15.75" x14ac:dyDescent="0.25">
      <c r="B29" s="2" t="s">
        <v>15</v>
      </c>
      <c r="C29" s="2"/>
      <c r="D29" s="2"/>
      <c r="E29" s="5">
        <v>9.81</v>
      </c>
      <c r="M29" s="16"/>
      <c r="N29" s="16"/>
      <c r="O29" s="17"/>
      <c r="Q29" s="23"/>
      <c r="BC29" s="67"/>
      <c r="BD29" s="67"/>
      <c r="BE29" s="67"/>
      <c r="BF29" s="67"/>
      <c r="BG29" s="67"/>
    </row>
    <row r="30" spans="2:60" ht="15.75" x14ac:dyDescent="0.25">
      <c r="B30" s="2" t="s">
        <v>7</v>
      </c>
      <c r="C30" s="2"/>
      <c r="D30" s="2"/>
      <c r="E30" s="5">
        <v>287</v>
      </c>
      <c r="M30" s="16"/>
      <c r="N30" s="16"/>
      <c r="O30" s="17"/>
      <c r="Q30" s="23"/>
      <c r="BC30" s="67"/>
      <c r="BD30" s="67"/>
      <c r="BE30" s="67"/>
      <c r="BF30" s="67"/>
      <c r="BG30" s="67"/>
    </row>
    <row r="31" spans="2:60" ht="15.75" x14ac:dyDescent="0.25">
      <c r="B31" s="2" t="s">
        <v>14</v>
      </c>
      <c r="C31" s="2"/>
      <c r="D31" s="2"/>
      <c r="E31" s="5">
        <v>273.14999999999998</v>
      </c>
      <c r="M31" s="16"/>
      <c r="N31" s="16"/>
      <c r="O31" s="17"/>
      <c r="Q31" s="23"/>
      <c r="BC31" s="67"/>
      <c r="BD31" s="67"/>
      <c r="BE31" s="67"/>
      <c r="BF31" s="67"/>
      <c r="BG31" s="67"/>
    </row>
    <row r="32" spans="2:60" ht="15.75" x14ac:dyDescent="0.25">
      <c r="B32" s="2" t="s">
        <v>10</v>
      </c>
      <c r="C32" s="2"/>
      <c r="D32" s="2"/>
      <c r="E32" s="5">
        <v>101325</v>
      </c>
      <c r="M32" s="16"/>
      <c r="N32" s="16"/>
      <c r="O32" s="17"/>
      <c r="Q32" s="23"/>
      <c r="BC32" s="67"/>
      <c r="BD32" s="67"/>
      <c r="BE32" s="67"/>
      <c r="BF32" s="67"/>
      <c r="BG32" s="67"/>
    </row>
    <row r="33" spans="2:59" ht="15.75" x14ac:dyDescent="0.25">
      <c r="B33" s="2" t="s">
        <v>11</v>
      </c>
      <c r="C33" s="2"/>
      <c r="D33" s="2"/>
      <c r="E33" s="5">
        <f>E25*E26*E27*E28*E29</f>
        <v>3726.3971700000006</v>
      </c>
      <c r="M33" s="16"/>
      <c r="N33" s="16"/>
      <c r="O33" s="17"/>
      <c r="Q33" s="23"/>
      <c r="BC33" s="67"/>
      <c r="BD33" s="67"/>
      <c r="BE33" s="67"/>
      <c r="BF33" s="67"/>
      <c r="BG33" s="67"/>
    </row>
    <row r="34" spans="2:59" ht="15.75" x14ac:dyDescent="0.25">
      <c r="B34" s="2" t="s">
        <v>12</v>
      </c>
      <c r="C34" s="2"/>
      <c r="D34" s="2"/>
      <c r="E34" s="5">
        <f>E32-(E33/2)</f>
        <v>99461.801414999994</v>
      </c>
      <c r="M34" s="16"/>
      <c r="N34" s="16"/>
      <c r="O34" s="17"/>
      <c r="Q34" s="23"/>
      <c r="BC34" s="67"/>
      <c r="BD34" s="67"/>
      <c r="BE34" s="67"/>
      <c r="BF34" s="67"/>
      <c r="BG34" s="67"/>
    </row>
    <row r="35" spans="2:59" ht="15.75" x14ac:dyDescent="0.25">
      <c r="B35" s="2" t="s">
        <v>19</v>
      </c>
      <c r="C35" s="2"/>
      <c r="D35" s="2"/>
      <c r="E35" s="5">
        <v>4.7194700000000001E-4</v>
      </c>
      <c r="M35" s="16"/>
      <c r="N35" s="16"/>
      <c r="O35" s="17"/>
      <c r="Q35" s="23"/>
      <c r="BC35" s="67"/>
      <c r="BD35" s="67"/>
      <c r="BE35" s="67"/>
      <c r="BF35" s="67"/>
      <c r="BG35" s="67"/>
    </row>
    <row r="36" spans="2:59" ht="27.75" x14ac:dyDescent="0.4">
      <c r="B36" s="2" t="s">
        <v>30</v>
      </c>
      <c r="C36" s="2"/>
      <c r="D36" s="2"/>
      <c r="E36" s="5">
        <v>160</v>
      </c>
      <c r="O36" s="17"/>
      <c r="Q36" s="23"/>
      <c r="U36" s="70"/>
      <c r="V36" s="70"/>
      <c r="W36" s="71"/>
      <c r="X36" s="70"/>
      <c r="Y36" s="70"/>
      <c r="Z36" s="70"/>
      <c r="BC36" s="67"/>
      <c r="BD36" s="67"/>
      <c r="BE36" s="67"/>
      <c r="BF36" s="67"/>
      <c r="BG36" s="67"/>
    </row>
    <row r="37" spans="2:59" ht="27.75" x14ac:dyDescent="0.4">
      <c r="B37" s="2"/>
      <c r="C37" s="2"/>
      <c r="D37" s="2"/>
      <c r="E37" s="5"/>
      <c r="O37" s="17"/>
      <c r="Q37" s="23"/>
      <c r="U37" s="70"/>
      <c r="V37" s="70"/>
      <c r="W37" s="71"/>
      <c r="X37" s="70"/>
      <c r="Y37" s="72"/>
      <c r="Z37" s="72"/>
    </row>
    <row r="38" spans="2:59" ht="27.75" x14ac:dyDescent="0.4">
      <c r="B38" s="2" t="s">
        <v>32</v>
      </c>
      <c r="C38" s="2"/>
      <c r="D38" s="2"/>
      <c r="E38" s="5">
        <v>1</v>
      </c>
      <c r="Q38" s="23"/>
      <c r="U38" s="70"/>
      <c r="V38" s="70"/>
      <c r="W38" s="71"/>
      <c r="X38" s="70"/>
      <c r="Y38" s="70"/>
      <c r="Z38" s="70"/>
    </row>
    <row r="39" spans="2:59" ht="27.75" x14ac:dyDescent="0.4">
      <c r="B39" s="2"/>
      <c r="C39" s="2"/>
      <c r="D39" s="2"/>
      <c r="E39" s="5"/>
      <c r="Q39" s="23"/>
      <c r="U39" s="70"/>
      <c r="V39" s="70"/>
      <c r="W39" s="71"/>
      <c r="X39" s="70"/>
      <c r="Y39" s="72"/>
      <c r="Z39" s="72"/>
    </row>
    <row r="40" spans="2:59" x14ac:dyDescent="0.25">
      <c r="B40" s="2"/>
      <c r="C40" s="2"/>
      <c r="D40" s="2"/>
      <c r="E40" s="5"/>
      <c r="Q40" s="23"/>
      <c r="U40" s="14"/>
      <c r="V40" s="14"/>
      <c r="W40" s="14"/>
      <c r="X40" s="14"/>
      <c r="Y40" s="14"/>
      <c r="Z40" s="14"/>
    </row>
    <row r="41" spans="2:59" x14ac:dyDescent="0.25">
      <c r="B41" s="10"/>
      <c r="C41" s="10"/>
      <c r="D41" s="10"/>
      <c r="E41" s="14"/>
      <c r="Q41" s="23"/>
    </row>
    <row r="42" spans="2:59" x14ac:dyDescent="0.25">
      <c r="Q42" s="23"/>
    </row>
    <row r="43" spans="2:59" x14ac:dyDescent="0.25">
      <c r="Q43" s="23"/>
    </row>
    <row r="44" spans="2:59" x14ac:dyDescent="0.25">
      <c r="B44" s="2" t="s">
        <v>86</v>
      </c>
      <c r="C44" s="2"/>
      <c r="D44" s="2"/>
      <c r="E44" s="5">
        <v>52</v>
      </c>
      <c r="F44" s="5"/>
      <c r="G44" s="5"/>
      <c r="H44" s="5"/>
      <c r="I44" s="5"/>
      <c r="J44" s="5"/>
      <c r="Q44" s="23"/>
    </row>
    <row r="45" spans="2:59" x14ac:dyDescent="0.25">
      <c r="B45" s="2" t="s">
        <v>87</v>
      </c>
      <c r="C45" s="2"/>
      <c r="D45" s="2"/>
      <c r="E45" s="5">
        <v>51.36</v>
      </c>
      <c r="F45" s="5"/>
      <c r="G45" s="5"/>
      <c r="H45" s="13" t="s">
        <v>88</v>
      </c>
      <c r="I45" s="13"/>
      <c r="J45" s="5"/>
      <c r="Q45" s="23"/>
    </row>
    <row r="46" spans="2:59" x14ac:dyDescent="0.25">
      <c r="B46" s="2" t="s">
        <v>33</v>
      </c>
      <c r="C46" s="2"/>
      <c r="D46" s="2"/>
      <c r="E46" s="5">
        <v>35</v>
      </c>
      <c r="F46" s="5"/>
      <c r="G46" s="5"/>
      <c r="H46" s="13" t="s">
        <v>89</v>
      </c>
      <c r="I46" s="13"/>
      <c r="J46" s="5"/>
      <c r="Q46" s="23"/>
    </row>
    <row r="47" spans="2:59" x14ac:dyDescent="0.25">
      <c r="B47" s="2" t="s">
        <v>34</v>
      </c>
      <c r="C47" s="2"/>
      <c r="D47" s="2"/>
      <c r="E47" s="5">
        <v>30.35</v>
      </c>
      <c r="F47" s="5"/>
      <c r="G47" s="5"/>
      <c r="H47" s="5"/>
      <c r="I47" s="5"/>
      <c r="J47" s="5"/>
      <c r="Q47" s="23"/>
    </row>
    <row r="48" spans="2:59" x14ac:dyDescent="0.25">
      <c r="B48" s="5"/>
      <c r="C48" s="5"/>
      <c r="D48" s="5"/>
      <c r="E48" s="5"/>
      <c r="F48" s="5"/>
      <c r="G48" s="68" t="s">
        <v>101</v>
      </c>
      <c r="H48" s="91" t="s">
        <v>100</v>
      </c>
      <c r="I48" s="2" t="s">
        <v>102</v>
      </c>
      <c r="J48" s="5"/>
      <c r="Q48" s="23"/>
    </row>
    <row r="49" spans="2:17" x14ac:dyDescent="0.25">
      <c r="B49" s="5"/>
      <c r="C49" s="5"/>
      <c r="D49" s="5"/>
      <c r="E49" s="5"/>
      <c r="F49" s="5"/>
      <c r="G49" s="5"/>
      <c r="H49" s="5"/>
      <c r="I49" s="5"/>
      <c r="J49" s="5"/>
      <c r="Q49" s="23"/>
    </row>
    <row r="50" spans="2:17" x14ac:dyDescent="0.25">
      <c r="Q50" s="23"/>
    </row>
    <row r="51" spans="2:17" x14ac:dyDescent="0.25">
      <c r="Q51" s="23"/>
    </row>
    <row r="52" spans="2:17" x14ac:dyDescent="0.25">
      <c r="Q52" s="23"/>
    </row>
    <row r="53" spans="2:17" x14ac:dyDescent="0.25">
      <c r="Q53" s="23"/>
    </row>
    <row r="54" spans="2:17" x14ac:dyDescent="0.25">
      <c r="Q54" s="23"/>
    </row>
    <row r="55" spans="2:17" x14ac:dyDescent="0.25">
      <c r="Q55" s="23"/>
    </row>
    <row r="56" spans="2:17" x14ac:dyDescent="0.25">
      <c r="Q56" s="23"/>
    </row>
    <row r="57" spans="2:17" x14ac:dyDescent="0.25">
      <c r="Q57" s="23"/>
    </row>
    <row r="58" spans="2:17" x14ac:dyDescent="0.25">
      <c r="Q58" s="23"/>
    </row>
    <row r="59" spans="2:17" x14ac:dyDescent="0.25">
      <c r="Q59" s="23"/>
    </row>
    <row r="60" spans="2:17" x14ac:dyDescent="0.25">
      <c r="Q60" s="23"/>
    </row>
    <row r="61" spans="2:17" x14ac:dyDescent="0.25">
      <c r="Q61" s="23"/>
    </row>
    <row r="62" spans="2:17" x14ac:dyDescent="0.25">
      <c r="Q62" s="23"/>
    </row>
    <row r="63" spans="2:17" x14ac:dyDescent="0.25">
      <c r="Q63" s="23"/>
    </row>
    <row r="64" spans="2:17" x14ac:dyDescent="0.25">
      <c r="Q64" s="23"/>
    </row>
    <row r="65" spans="17:17" x14ac:dyDescent="0.25">
      <c r="Q65" s="23"/>
    </row>
    <row r="66" spans="17:17" x14ac:dyDescent="0.25">
      <c r="Q66" s="23"/>
    </row>
    <row r="67" spans="17:17" x14ac:dyDescent="0.25">
      <c r="Q67" s="23"/>
    </row>
    <row r="68" spans="17:17" x14ac:dyDescent="0.25">
      <c r="Q68" s="23"/>
    </row>
    <row r="69" spans="17:17" x14ac:dyDescent="0.25">
      <c r="Q69" s="23"/>
    </row>
    <row r="70" spans="17:17" x14ac:dyDescent="0.25">
      <c r="Q70" s="23"/>
    </row>
    <row r="71" spans="17:17" x14ac:dyDescent="0.25">
      <c r="Q71" s="23"/>
    </row>
    <row r="72" spans="17:17" x14ac:dyDescent="0.25">
      <c r="Q72" s="23"/>
    </row>
    <row r="73" spans="17:17" x14ac:dyDescent="0.25">
      <c r="Q73" s="23"/>
    </row>
    <row r="74" spans="17:17" x14ac:dyDescent="0.25">
      <c r="Q74" s="23"/>
    </row>
    <row r="75" spans="17:17" x14ac:dyDescent="0.25">
      <c r="Q75" s="23"/>
    </row>
    <row r="76" spans="17:17" x14ac:dyDescent="0.25">
      <c r="Q76" s="23"/>
    </row>
    <row r="77" spans="17:17" x14ac:dyDescent="0.25">
      <c r="Q77" s="23"/>
    </row>
    <row r="78" spans="17:17" x14ac:dyDescent="0.25">
      <c r="Q78" s="23"/>
    </row>
    <row r="79" spans="17:17" x14ac:dyDescent="0.25">
      <c r="Q79" s="23"/>
    </row>
    <row r="80" spans="17:17" x14ac:dyDescent="0.25">
      <c r="Q80" s="23"/>
    </row>
    <row r="81" spans="17:17" x14ac:dyDescent="0.25">
      <c r="Q81" s="23"/>
    </row>
    <row r="82" spans="17:17" x14ac:dyDescent="0.25">
      <c r="Q82" s="23"/>
    </row>
    <row r="83" spans="17:17" x14ac:dyDescent="0.25">
      <c r="Q83" s="23"/>
    </row>
    <row r="84" spans="17:17" x14ac:dyDescent="0.25">
      <c r="Q84" s="23"/>
    </row>
    <row r="85" spans="17:17" x14ac:dyDescent="0.25">
      <c r="Q85" s="23"/>
    </row>
    <row r="86" spans="17:17" x14ac:dyDescent="0.25">
      <c r="Q86" s="23"/>
    </row>
    <row r="87" spans="17:17" x14ac:dyDescent="0.25">
      <c r="Q87" s="23"/>
    </row>
    <row r="88" spans="17:17" x14ac:dyDescent="0.25">
      <c r="Q88" s="23"/>
    </row>
    <row r="89" spans="17:17" x14ac:dyDescent="0.25">
      <c r="Q89" s="23"/>
    </row>
    <row r="90" spans="17:17" x14ac:dyDescent="0.25">
      <c r="Q90" s="23"/>
    </row>
    <row r="91" spans="17:17" x14ac:dyDescent="0.25">
      <c r="Q91" s="23"/>
    </row>
    <row r="92" spans="17:17" x14ac:dyDescent="0.25">
      <c r="Q92" s="23"/>
    </row>
    <row r="93" spans="17:17" x14ac:dyDescent="0.25">
      <c r="Q93" s="23"/>
    </row>
    <row r="94" spans="17:17" x14ac:dyDescent="0.25">
      <c r="Q94" s="23"/>
    </row>
    <row r="95" spans="17:17" x14ac:dyDescent="0.25">
      <c r="Q95" s="23"/>
    </row>
    <row r="96" spans="17:17" x14ac:dyDescent="0.25">
      <c r="Q96" s="23"/>
    </row>
    <row r="97" spans="17:17" x14ac:dyDescent="0.25">
      <c r="Q97" s="23"/>
    </row>
    <row r="98" spans="17:17" x14ac:dyDescent="0.25">
      <c r="Q98" s="23"/>
    </row>
    <row r="99" spans="17:17" x14ac:dyDescent="0.25">
      <c r="Q99" s="23"/>
    </row>
    <row r="100" spans="17:17" x14ac:dyDescent="0.25">
      <c r="Q100" s="23"/>
    </row>
    <row r="101" spans="17:17" x14ac:dyDescent="0.25">
      <c r="Q101" s="23"/>
    </row>
    <row r="102" spans="17:17" x14ac:dyDescent="0.25">
      <c r="Q102" s="23"/>
    </row>
    <row r="103" spans="17:17" x14ac:dyDescent="0.25">
      <c r="Q103" s="23"/>
    </row>
    <row r="104" spans="17:17" x14ac:dyDescent="0.25">
      <c r="Q104" s="23"/>
    </row>
    <row r="105" spans="17:17" x14ac:dyDescent="0.25">
      <c r="Q105" s="23"/>
    </row>
    <row r="106" spans="17:17" x14ac:dyDescent="0.25">
      <c r="Q106" s="23"/>
    </row>
    <row r="107" spans="17:17" x14ac:dyDescent="0.25">
      <c r="Q107" s="23"/>
    </row>
    <row r="108" spans="17:17" x14ac:dyDescent="0.25">
      <c r="Q108" s="23"/>
    </row>
    <row r="109" spans="17:17" x14ac:dyDescent="0.25">
      <c r="Q109" s="23"/>
    </row>
    <row r="110" spans="17:17" x14ac:dyDescent="0.25">
      <c r="Q110" s="23"/>
    </row>
    <row r="111" spans="17:17" x14ac:dyDescent="0.25">
      <c r="Q111" s="23"/>
    </row>
    <row r="112" spans="17:17" x14ac:dyDescent="0.25">
      <c r="Q112" s="23"/>
    </row>
    <row r="113" spans="17:17" x14ac:dyDescent="0.25">
      <c r="Q113" s="23"/>
    </row>
    <row r="114" spans="17:17" x14ac:dyDescent="0.25">
      <c r="Q114" s="23"/>
    </row>
    <row r="115" spans="17:17" x14ac:dyDescent="0.25">
      <c r="Q115" s="23"/>
    </row>
    <row r="116" spans="17:17" x14ac:dyDescent="0.25">
      <c r="Q116" s="23"/>
    </row>
    <row r="117" spans="17:17" x14ac:dyDescent="0.25">
      <c r="Q117" s="23"/>
    </row>
    <row r="118" spans="17:17" x14ac:dyDescent="0.25">
      <c r="Q118" s="23"/>
    </row>
    <row r="119" spans="17:17" x14ac:dyDescent="0.25">
      <c r="Q119" s="23"/>
    </row>
    <row r="120" spans="17:17" x14ac:dyDescent="0.25">
      <c r="Q120" s="23"/>
    </row>
    <row r="121" spans="17:17" x14ac:dyDescent="0.25">
      <c r="Q121" s="23"/>
    </row>
    <row r="122" spans="17:17" x14ac:dyDescent="0.25">
      <c r="Q122" s="23"/>
    </row>
    <row r="123" spans="17:17" x14ac:dyDescent="0.25">
      <c r="Q123" s="23"/>
    </row>
    <row r="124" spans="17:17" x14ac:dyDescent="0.25">
      <c r="Q124" s="23"/>
    </row>
    <row r="125" spans="17:17" x14ac:dyDescent="0.25">
      <c r="Q125" s="23"/>
    </row>
    <row r="126" spans="17:17" x14ac:dyDescent="0.25">
      <c r="Q126" s="23"/>
    </row>
    <row r="127" spans="17:17" x14ac:dyDescent="0.25">
      <c r="Q127" s="23"/>
    </row>
    <row r="128" spans="17:17" x14ac:dyDescent="0.25">
      <c r="Q128" s="23"/>
    </row>
    <row r="129" spans="1:17" x14ac:dyDescent="0.25">
      <c r="Q129" s="23"/>
    </row>
    <row r="130" spans="1:17" x14ac:dyDescent="0.25">
      <c r="Q130" s="23"/>
    </row>
    <row r="131" spans="1:17" x14ac:dyDescent="0.25">
      <c r="Q131" s="23"/>
    </row>
    <row r="132" spans="1:17" x14ac:dyDescent="0.25">
      <c r="Q132" s="23"/>
    </row>
    <row r="133" spans="1:17" x14ac:dyDescent="0.25">
      <c r="Q133" s="23"/>
    </row>
    <row r="134" spans="1:17" x14ac:dyDescent="0.25">
      <c r="Q134" s="23"/>
    </row>
    <row r="135" spans="1:17" x14ac:dyDescent="0.25">
      <c r="Q135" s="23"/>
    </row>
    <row r="136" spans="1:17" x14ac:dyDescent="0.25">
      <c r="Q136" s="23"/>
    </row>
    <row r="137" spans="1:17" x14ac:dyDescent="0.25">
      <c r="Q137" s="23"/>
    </row>
    <row r="138" spans="1:17" x14ac:dyDescent="0.25">
      <c r="Q138" s="23"/>
    </row>
    <row r="139" spans="1:17" x14ac:dyDescent="0.25">
      <c r="Q139" s="23"/>
    </row>
    <row r="140" spans="1:17" x14ac:dyDescent="0.25">
      <c r="Q140" s="23"/>
    </row>
    <row r="141" spans="1:17" x14ac:dyDescent="0.25">
      <c r="Q141" s="23"/>
    </row>
    <row r="142" spans="1:17" x14ac:dyDescent="0.25">
      <c r="Q142" s="23"/>
    </row>
    <row r="143" spans="1:17" x14ac:dyDescent="0.25">
      <c r="A143" s="23"/>
      <c r="B143" s="23"/>
      <c r="C143" s="23"/>
      <c r="D143" s="23"/>
      <c r="E143" s="23"/>
      <c r="F143" s="23"/>
      <c r="G143" s="23"/>
      <c r="H143" s="23"/>
      <c r="I143" s="23"/>
      <c r="J143" s="23"/>
      <c r="K143" s="23"/>
      <c r="L143" s="23"/>
      <c r="M143" s="23"/>
      <c r="N143" s="23"/>
      <c r="O143" s="23"/>
      <c r="P143" s="23"/>
      <c r="Q143" s="23"/>
    </row>
    <row r="144" spans="1:17" x14ac:dyDescent="0.25">
      <c r="A144" s="23"/>
      <c r="B144" s="23"/>
      <c r="C144" s="23"/>
      <c r="D144" s="23"/>
      <c r="E144" s="23"/>
      <c r="F144" s="23"/>
      <c r="G144" s="23"/>
      <c r="H144" s="23"/>
      <c r="I144" s="23"/>
      <c r="J144" s="23"/>
      <c r="K144" s="23"/>
      <c r="L144" s="23"/>
      <c r="M144" s="23"/>
      <c r="N144" s="23"/>
      <c r="O144" s="23"/>
      <c r="P144" s="23"/>
      <c r="Q144" s="23"/>
    </row>
    <row r="145" spans="1:23" x14ac:dyDescent="0.25">
      <c r="A145" s="23"/>
      <c r="B145" s="23"/>
      <c r="C145" s="23"/>
      <c r="D145" s="23"/>
      <c r="E145" s="23"/>
      <c r="F145" s="23"/>
      <c r="G145" s="23"/>
      <c r="H145" s="23"/>
      <c r="I145" s="23"/>
      <c r="J145" s="23"/>
      <c r="K145" s="23"/>
      <c r="L145" s="23"/>
      <c r="M145" s="23"/>
      <c r="N145" s="23"/>
      <c r="O145" s="23"/>
      <c r="P145" s="23"/>
      <c r="Q145" s="23"/>
    </row>
    <row r="147" spans="1:23" x14ac:dyDescent="0.25">
      <c r="A147" s="30"/>
      <c r="B147" s="30"/>
      <c r="C147" s="30"/>
      <c r="D147" s="30"/>
      <c r="E147" s="30"/>
      <c r="F147" s="30"/>
      <c r="G147" s="30"/>
      <c r="H147" s="30"/>
      <c r="I147" s="30"/>
      <c r="J147" s="30"/>
      <c r="K147" s="30"/>
      <c r="L147" s="30"/>
      <c r="M147" s="30"/>
      <c r="N147" s="30"/>
      <c r="O147" s="30"/>
      <c r="P147" s="30"/>
      <c r="Q147" s="30"/>
    </row>
    <row r="148" spans="1:23" ht="15.75" x14ac:dyDescent="0.3">
      <c r="A148" s="37" t="s">
        <v>91</v>
      </c>
      <c r="B148" s="37"/>
      <c r="C148" s="38"/>
      <c r="D148" s="38"/>
      <c r="E148" s="38"/>
      <c r="F148" s="38"/>
      <c r="G148" s="38"/>
      <c r="H148" s="38"/>
      <c r="I148" s="38"/>
      <c r="J148" s="37"/>
      <c r="K148" s="37"/>
      <c r="L148" s="37"/>
      <c r="M148" s="37"/>
      <c r="N148" s="37"/>
      <c r="O148" s="30"/>
      <c r="P148" s="30"/>
      <c r="Q148" s="30"/>
      <c r="T148" s="14"/>
      <c r="U148" s="14"/>
      <c r="V148" s="14"/>
      <c r="W148" s="14"/>
    </row>
    <row r="149" spans="1:23" x14ac:dyDescent="0.25">
      <c r="A149" s="30"/>
      <c r="B149" s="30"/>
      <c r="C149" s="30"/>
      <c r="D149" s="30"/>
      <c r="E149" s="30"/>
      <c r="F149" s="30"/>
      <c r="G149" s="30"/>
      <c r="H149" s="30"/>
      <c r="I149" s="30"/>
      <c r="J149" s="30"/>
      <c r="K149" s="30"/>
      <c r="L149" s="30"/>
      <c r="M149" s="30"/>
      <c r="N149" s="30"/>
      <c r="O149" s="30"/>
      <c r="P149" s="30"/>
      <c r="Q149" s="30"/>
      <c r="T149" s="14"/>
      <c r="U149" s="14"/>
      <c r="V149" s="14"/>
      <c r="W149" s="14"/>
    </row>
    <row r="150" spans="1:23" ht="23.25" x14ac:dyDescent="0.35">
      <c r="A150" s="30" t="s">
        <v>92</v>
      </c>
      <c r="B150" s="30"/>
      <c r="C150" s="30"/>
      <c r="D150" s="30"/>
      <c r="E150" s="30"/>
      <c r="F150" s="30"/>
      <c r="G150" s="30"/>
      <c r="H150" s="30"/>
      <c r="I150" s="30"/>
      <c r="J150" s="30"/>
      <c r="K150" s="30"/>
      <c r="L150" s="30"/>
      <c r="M150" s="30"/>
      <c r="N150" s="30"/>
      <c r="O150" s="30"/>
      <c r="P150" s="30"/>
      <c r="Q150" s="30"/>
      <c r="T150" s="14"/>
      <c r="U150" s="14"/>
      <c r="V150" s="14"/>
      <c r="W150" s="14"/>
    </row>
    <row r="151" spans="1:23" x14ac:dyDescent="0.25">
      <c r="Q151" s="87"/>
      <c r="T151" s="14"/>
      <c r="U151" s="14"/>
      <c r="V151" s="14"/>
      <c r="W151" s="14"/>
    </row>
    <row r="152" spans="1:23" x14ac:dyDescent="0.25">
      <c r="A152" s="2" t="s">
        <v>18</v>
      </c>
      <c r="B152" s="3" t="s">
        <v>0</v>
      </c>
      <c r="C152" s="3" t="s">
        <v>1</v>
      </c>
      <c r="D152" s="3" t="s">
        <v>6</v>
      </c>
      <c r="E152" s="3" t="s">
        <v>2</v>
      </c>
      <c r="F152" s="3" t="s">
        <v>3</v>
      </c>
      <c r="G152" s="3" t="s">
        <v>13</v>
      </c>
      <c r="H152" s="3" t="s">
        <v>22</v>
      </c>
      <c r="I152" s="3" t="s">
        <v>23</v>
      </c>
      <c r="J152" s="3" t="s">
        <v>21</v>
      </c>
      <c r="K152" s="3" t="s">
        <v>26</v>
      </c>
      <c r="L152" s="3" t="s">
        <v>20</v>
      </c>
      <c r="M152" s="2" t="s">
        <v>18</v>
      </c>
      <c r="N152" s="3" t="s">
        <v>31</v>
      </c>
      <c r="O152" s="3" t="s">
        <v>29</v>
      </c>
      <c r="P152" s="15" t="s">
        <v>39</v>
      </c>
      <c r="Q152" s="87"/>
      <c r="T152" s="10"/>
      <c r="U152" s="14"/>
      <c r="V152" s="14"/>
      <c r="W152" s="14"/>
    </row>
    <row r="153" spans="1:23" x14ac:dyDescent="0.25">
      <c r="A153" s="2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68"/>
      <c r="N153" s="4" t="s">
        <v>40</v>
      </c>
      <c r="O153" s="5" t="s">
        <v>90</v>
      </c>
      <c r="P153" s="18"/>
      <c r="Q153" s="87"/>
      <c r="T153" s="28"/>
      <c r="U153" s="28"/>
      <c r="V153" s="14"/>
      <c r="W153" s="14"/>
    </row>
    <row r="154" spans="1:23" x14ac:dyDescent="0.25">
      <c r="A154" s="3">
        <v>2</v>
      </c>
      <c r="B154" s="4">
        <v>0.73</v>
      </c>
      <c r="C154" s="4" t="s">
        <v>4</v>
      </c>
      <c r="D154" s="4">
        <v>25</v>
      </c>
      <c r="E154" s="4">
        <v>32</v>
      </c>
      <c r="F154" s="4">
        <f>(E154+D154)/2</f>
        <v>28.5</v>
      </c>
      <c r="G154" s="4">
        <f>F154+$E$31</f>
        <v>301.64999999999998</v>
      </c>
      <c r="H154" s="4">
        <v>43</v>
      </c>
      <c r="I154" s="4">
        <f>$E$35*H154</f>
        <v>2.0293721000000001E-2</v>
      </c>
      <c r="J154" s="4">
        <f>$E$30*G154</f>
        <v>86573.549999999988</v>
      </c>
      <c r="K154" s="4">
        <f>$E$34/J154</f>
        <v>1.1488705431970851</v>
      </c>
      <c r="L154" s="4">
        <f>K154*I154</f>
        <v>2.3314858268760095E-2</v>
      </c>
      <c r="M154" s="3">
        <v>2</v>
      </c>
      <c r="N154" s="24">
        <f>L154/2</f>
        <v>1.1657429134380047E-2</v>
      </c>
      <c r="O154" s="25">
        <v>1.0259000000000001E-2</v>
      </c>
      <c r="P154" s="69">
        <v>0.93600000000000005</v>
      </c>
      <c r="Q154" s="87"/>
      <c r="T154" s="28"/>
      <c r="U154" s="28"/>
      <c r="V154" s="26"/>
      <c r="W154" s="14"/>
    </row>
    <row r="155" spans="1:23" x14ac:dyDescent="0.25">
      <c r="A155" s="3">
        <v>4</v>
      </c>
      <c r="B155" s="4">
        <v>0.75</v>
      </c>
      <c r="C155" s="4" t="s">
        <v>5</v>
      </c>
      <c r="D155" s="4">
        <v>28</v>
      </c>
      <c r="E155" s="4">
        <v>35</v>
      </c>
      <c r="F155" s="4">
        <f>(E155+D155)/2</f>
        <v>31.5</v>
      </c>
      <c r="G155" s="4">
        <f t="shared" ref="G155:G157" si="5">F155+$E$31</f>
        <v>304.64999999999998</v>
      </c>
      <c r="H155" s="4">
        <v>79</v>
      </c>
      <c r="I155" s="4">
        <f t="shared" ref="I155:I157" si="6">$E$35*H155</f>
        <v>3.7283812999999999E-2</v>
      </c>
      <c r="J155" s="4">
        <f t="shared" ref="J155:J157" si="7">$E$30*G155</f>
        <v>87434.549999999988</v>
      </c>
      <c r="K155" s="4">
        <f t="shared" ref="K155:K157" si="8">$E$34/J155</f>
        <v>1.1375571946673255</v>
      </c>
      <c r="L155" s="4">
        <f t="shared" ref="L155:L157" si="9">K155*I155</f>
        <v>4.2412469722781163E-2</v>
      </c>
      <c r="M155" s="3">
        <v>4</v>
      </c>
      <c r="N155" s="24">
        <f>L155/2</f>
        <v>2.1206234861390581E-2</v>
      </c>
      <c r="O155" s="25">
        <v>2.0586E-2</v>
      </c>
      <c r="P155" s="69">
        <v>0.98499999999999999</v>
      </c>
      <c r="Q155" s="87"/>
      <c r="T155" s="14"/>
      <c r="U155" s="14"/>
      <c r="V155" s="14"/>
      <c r="W155" s="14"/>
    </row>
    <row r="156" spans="1:23" x14ac:dyDescent="0.25">
      <c r="A156" s="3">
        <v>6</v>
      </c>
      <c r="B156" s="4">
        <v>0.9</v>
      </c>
      <c r="C156" s="4" t="s">
        <v>5</v>
      </c>
      <c r="D156" s="4">
        <v>28</v>
      </c>
      <c r="E156" s="4">
        <v>33</v>
      </c>
      <c r="F156" s="4">
        <f>(E156+D156)/2</f>
        <v>30.5</v>
      </c>
      <c r="G156" s="4">
        <f t="shared" si="5"/>
        <v>303.64999999999998</v>
      </c>
      <c r="H156" s="4">
        <v>94</v>
      </c>
      <c r="I156" s="4">
        <f t="shared" si="6"/>
        <v>4.4363018000000004E-2</v>
      </c>
      <c r="J156" s="4">
        <f t="shared" si="7"/>
        <v>87147.549999999988</v>
      </c>
      <c r="K156" s="4">
        <f t="shared" si="8"/>
        <v>1.1413034722720261</v>
      </c>
      <c r="L156" s="4">
        <f t="shared" si="9"/>
        <v>5.0631666483866397E-2</v>
      </c>
      <c r="M156" s="3">
        <v>6</v>
      </c>
      <c r="N156" s="24">
        <f>L156/2</f>
        <v>2.5315833241933199E-2</v>
      </c>
      <c r="O156" s="25">
        <v>2.5956E-2</v>
      </c>
      <c r="P156" s="69">
        <v>0.98699999999999999</v>
      </c>
      <c r="Q156" s="87"/>
      <c r="T156" s="28"/>
      <c r="U156" s="28"/>
      <c r="V156" s="36"/>
      <c r="W156" s="14"/>
    </row>
    <row r="157" spans="1:23" x14ac:dyDescent="0.25">
      <c r="A157" s="3">
        <v>8</v>
      </c>
      <c r="B157" s="4">
        <v>0.92</v>
      </c>
      <c r="C157" s="4" t="s">
        <v>5</v>
      </c>
      <c r="D157" s="4">
        <v>28</v>
      </c>
      <c r="E157" s="4">
        <v>33</v>
      </c>
      <c r="F157" s="4">
        <f>(E157+D157)/2</f>
        <v>30.5</v>
      </c>
      <c r="G157" s="4">
        <f t="shared" si="5"/>
        <v>303.64999999999998</v>
      </c>
      <c r="H157" s="4">
        <v>96</v>
      </c>
      <c r="I157" s="4">
        <f t="shared" si="6"/>
        <v>4.5306912000000005E-2</v>
      </c>
      <c r="J157" s="4">
        <f t="shared" si="7"/>
        <v>87147.549999999988</v>
      </c>
      <c r="K157" s="4">
        <f t="shared" si="8"/>
        <v>1.1413034722720261</v>
      </c>
      <c r="L157" s="4">
        <f t="shared" si="9"/>
        <v>5.1708935983523135E-2</v>
      </c>
      <c r="M157" s="3">
        <v>8</v>
      </c>
      <c r="N157" s="24">
        <f>L157/2</f>
        <v>2.5854467991761568E-2</v>
      </c>
      <c r="O157" s="25">
        <v>2.8077000000000001E-2</v>
      </c>
      <c r="P157" s="69">
        <v>0.95899999999999996</v>
      </c>
      <c r="Q157" s="87"/>
      <c r="T157" s="28"/>
      <c r="U157" s="28"/>
      <c r="V157" s="26"/>
      <c r="W157" s="14"/>
    </row>
    <row r="158" spans="1:23" x14ac:dyDescent="0.25">
      <c r="P158" s="29" t="s">
        <v>93</v>
      </c>
      <c r="Q158" s="87"/>
      <c r="T158" s="28"/>
      <c r="U158" s="28"/>
      <c r="V158" s="36"/>
      <c r="W158" s="14"/>
    </row>
    <row r="159" spans="1:23" x14ac:dyDescent="0.25">
      <c r="A159" s="2" t="s">
        <v>18</v>
      </c>
      <c r="B159" s="3" t="s">
        <v>0</v>
      </c>
      <c r="C159" s="3" t="s">
        <v>1</v>
      </c>
      <c r="D159" s="3" t="s">
        <v>6</v>
      </c>
      <c r="E159" s="3" t="s">
        <v>2</v>
      </c>
      <c r="F159" s="3" t="s">
        <v>3</v>
      </c>
      <c r="G159" s="3" t="s">
        <v>13</v>
      </c>
      <c r="H159" s="3" t="s">
        <v>22</v>
      </c>
      <c r="I159" s="3" t="s">
        <v>23</v>
      </c>
      <c r="J159" s="3" t="s">
        <v>21</v>
      </c>
      <c r="K159" s="3" t="s">
        <v>26</v>
      </c>
      <c r="L159" s="3" t="s">
        <v>20</v>
      </c>
      <c r="M159" s="2" t="s">
        <v>18</v>
      </c>
      <c r="N159" s="3" t="s">
        <v>31</v>
      </c>
      <c r="O159" s="3" t="s">
        <v>29</v>
      </c>
      <c r="P159" s="15" t="s">
        <v>39</v>
      </c>
      <c r="Q159" s="87"/>
      <c r="T159" s="28"/>
      <c r="U159" s="28"/>
      <c r="V159" s="36"/>
      <c r="W159" s="14"/>
    </row>
    <row r="160" spans="1:23" x14ac:dyDescent="0.25">
      <c r="A160" s="2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68"/>
      <c r="N160" s="4" t="s">
        <v>40</v>
      </c>
      <c r="O160" s="5" t="s">
        <v>44</v>
      </c>
      <c r="P160" s="18"/>
      <c r="Q160" s="87"/>
      <c r="T160" s="28"/>
      <c r="U160" s="28"/>
      <c r="V160" s="26"/>
      <c r="W160" s="14"/>
    </row>
    <row r="161" spans="1:23" x14ac:dyDescent="0.25">
      <c r="A161" s="3">
        <v>2</v>
      </c>
      <c r="B161" s="4">
        <v>0.73</v>
      </c>
      <c r="C161" s="4" t="s">
        <v>4</v>
      </c>
      <c r="D161" s="4">
        <v>25</v>
      </c>
      <c r="E161" s="4">
        <v>32</v>
      </c>
      <c r="F161" s="4">
        <f>(E161+D161)/2</f>
        <v>28.5</v>
      </c>
      <c r="G161" s="4">
        <f>F161+$E$31</f>
        <v>301.64999999999998</v>
      </c>
      <c r="H161" s="4">
        <v>43</v>
      </c>
      <c r="I161" s="4">
        <f>$E$35*H161</f>
        <v>2.0293721000000001E-2</v>
      </c>
      <c r="J161" s="4">
        <f>$E$30*G161</f>
        <v>86573.549999999988</v>
      </c>
      <c r="K161" s="4">
        <f>$E$34/J161</f>
        <v>1.1488705431970851</v>
      </c>
      <c r="L161" s="4">
        <f>K161*I161</f>
        <v>2.3314858268760095E-2</v>
      </c>
      <c r="M161" s="3">
        <v>2</v>
      </c>
      <c r="N161" s="24">
        <f>L161/2</f>
        <v>1.1657429134380047E-2</v>
      </c>
      <c r="O161" s="25">
        <v>1.0059999999999999E-2</v>
      </c>
      <c r="P161" s="69">
        <v>0.92600000000000005</v>
      </c>
      <c r="Q161" s="87"/>
      <c r="T161" s="28"/>
      <c r="U161" s="28"/>
      <c r="V161" s="36"/>
      <c r="W161" s="14"/>
    </row>
    <row r="162" spans="1:23" x14ac:dyDescent="0.25">
      <c r="A162" s="3">
        <v>4</v>
      </c>
      <c r="B162" s="4">
        <v>0.75</v>
      </c>
      <c r="C162" s="4" t="s">
        <v>5</v>
      </c>
      <c r="D162" s="4">
        <v>28</v>
      </c>
      <c r="E162" s="4">
        <v>35</v>
      </c>
      <c r="F162" s="4">
        <f>(E162+D162)/2</f>
        <v>31.5</v>
      </c>
      <c r="G162" s="4">
        <f t="shared" ref="G162:G164" si="10">F162+$E$31</f>
        <v>304.64999999999998</v>
      </c>
      <c r="H162" s="4">
        <v>79</v>
      </c>
      <c r="I162" s="4">
        <f t="shared" ref="I162:I164" si="11">$E$35*H162</f>
        <v>3.7283812999999999E-2</v>
      </c>
      <c r="J162" s="4">
        <f t="shared" ref="J162:J164" si="12">$E$30*G162</f>
        <v>87434.549999999988</v>
      </c>
      <c r="K162" s="4">
        <f t="shared" ref="K162:K164" si="13">$E$34/J162</f>
        <v>1.1375571946673255</v>
      </c>
      <c r="L162" s="4">
        <f t="shared" ref="L162:L164" si="14">K162*I162</f>
        <v>4.2412469722781163E-2</v>
      </c>
      <c r="M162" s="3">
        <v>4</v>
      </c>
      <c r="N162" s="24">
        <f>L162/2</f>
        <v>2.1206234861390581E-2</v>
      </c>
      <c r="O162" s="25">
        <v>2.0449999999999999E-2</v>
      </c>
      <c r="P162" s="69">
        <v>0.98199999999999998</v>
      </c>
      <c r="Q162" s="87"/>
      <c r="T162" s="28"/>
      <c r="U162" s="28"/>
      <c r="V162" s="36"/>
      <c r="W162" s="14"/>
    </row>
    <row r="163" spans="1:23" x14ac:dyDescent="0.25">
      <c r="A163" s="3">
        <v>6</v>
      </c>
      <c r="B163" s="4">
        <v>0.9</v>
      </c>
      <c r="C163" s="4" t="s">
        <v>5</v>
      </c>
      <c r="D163" s="4">
        <v>28</v>
      </c>
      <c r="E163" s="4">
        <v>33</v>
      </c>
      <c r="F163" s="4">
        <f>(E163+D163)/2</f>
        <v>30.5</v>
      </c>
      <c r="G163" s="4">
        <f t="shared" si="10"/>
        <v>303.64999999999998</v>
      </c>
      <c r="H163" s="4">
        <v>94</v>
      </c>
      <c r="I163" s="4">
        <f t="shared" si="11"/>
        <v>4.4363018000000004E-2</v>
      </c>
      <c r="J163" s="4">
        <f t="shared" si="12"/>
        <v>87147.549999999988</v>
      </c>
      <c r="K163" s="4">
        <f t="shared" si="13"/>
        <v>1.1413034722720261</v>
      </c>
      <c r="L163" s="4">
        <f t="shared" si="14"/>
        <v>5.0631666483866397E-2</v>
      </c>
      <c r="M163" s="3">
        <v>6</v>
      </c>
      <c r="N163" s="24">
        <f>L163/2</f>
        <v>2.5315833241933199E-2</v>
      </c>
      <c r="O163" s="25">
        <v>2.5569999999999999E-2</v>
      </c>
      <c r="P163" s="69">
        <v>0.995</v>
      </c>
      <c r="Q163" s="87"/>
      <c r="T163" s="28"/>
      <c r="U163" s="28"/>
      <c r="V163" s="26"/>
      <c r="W163" s="14"/>
    </row>
    <row r="164" spans="1:23" x14ac:dyDescent="0.25">
      <c r="A164" s="3">
        <v>8</v>
      </c>
      <c r="B164" s="4">
        <v>0.92</v>
      </c>
      <c r="C164" s="4" t="s">
        <v>5</v>
      </c>
      <c r="D164" s="4">
        <v>28</v>
      </c>
      <c r="E164" s="4">
        <v>33</v>
      </c>
      <c r="F164" s="4">
        <f>(E164+D164)/2</f>
        <v>30.5</v>
      </c>
      <c r="G164" s="4">
        <f t="shared" si="10"/>
        <v>303.64999999999998</v>
      </c>
      <c r="H164" s="4">
        <v>96</v>
      </c>
      <c r="I164" s="4">
        <f t="shared" si="11"/>
        <v>4.5306912000000005E-2</v>
      </c>
      <c r="J164" s="4">
        <f t="shared" si="12"/>
        <v>87147.549999999988</v>
      </c>
      <c r="K164" s="4">
        <f t="shared" si="13"/>
        <v>1.1413034722720261</v>
      </c>
      <c r="L164" s="4">
        <f t="shared" si="14"/>
        <v>5.1708935983523135E-2</v>
      </c>
      <c r="M164" s="3">
        <v>8</v>
      </c>
      <c r="N164" s="24">
        <f>L164/2</f>
        <v>2.5854467991761568E-2</v>
      </c>
      <c r="O164" s="25">
        <v>2.7560000000000001E-2</v>
      </c>
      <c r="P164" s="69">
        <v>0.96799999999999997</v>
      </c>
      <c r="Q164" s="87"/>
      <c r="T164" s="28"/>
      <c r="U164" s="28"/>
      <c r="V164" s="36"/>
      <c r="W164" s="14"/>
    </row>
    <row r="165" spans="1:23" x14ac:dyDescent="0.25">
      <c r="P165" s="29" t="s">
        <v>94</v>
      </c>
      <c r="Q165" s="87"/>
      <c r="T165" s="28"/>
      <c r="U165" s="28"/>
      <c r="V165" s="36"/>
      <c r="W165" s="14"/>
    </row>
    <row r="166" spans="1:23" x14ac:dyDescent="0.25">
      <c r="A166" s="2" t="s">
        <v>18</v>
      </c>
      <c r="B166" s="3" t="s">
        <v>0</v>
      </c>
      <c r="C166" s="3" t="s">
        <v>1</v>
      </c>
      <c r="D166" s="3" t="s">
        <v>6</v>
      </c>
      <c r="E166" s="3" t="s">
        <v>2</v>
      </c>
      <c r="F166" s="3" t="s">
        <v>3</v>
      </c>
      <c r="G166" s="3" t="s">
        <v>13</v>
      </c>
      <c r="H166" s="3" t="s">
        <v>22</v>
      </c>
      <c r="I166" s="3" t="s">
        <v>23</v>
      </c>
      <c r="J166" s="3" t="s">
        <v>21</v>
      </c>
      <c r="K166" s="3" t="s">
        <v>26</v>
      </c>
      <c r="L166" s="3" t="s">
        <v>20</v>
      </c>
      <c r="M166" s="2" t="s">
        <v>18</v>
      </c>
      <c r="N166" s="3" t="s">
        <v>31</v>
      </c>
      <c r="O166" s="3" t="s">
        <v>29</v>
      </c>
      <c r="P166" s="15" t="s">
        <v>39</v>
      </c>
      <c r="Q166" s="87"/>
      <c r="T166" s="28"/>
      <c r="U166" s="28"/>
      <c r="V166" s="26"/>
      <c r="W166" s="14"/>
    </row>
    <row r="167" spans="1:23" x14ac:dyDescent="0.25">
      <c r="A167" s="2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68"/>
      <c r="N167" s="4" t="s">
        <v>40</v>
      </c>
      <c r="O167" s="5" t="s">
        <v>45</v>
      </c>
      <c r="P167" s="18"/>
      <c r="Q167" s="87"/>
      <c r="T167" s="28"/>
      <c r="U167" s="28"/>
      <c r="V167" s="26"/>
      <c r="W167" s="14"/>
    </row>
    <row r="168" spans="1:23" x14ac:dyDescent="0.25">
      <c r="A168" s="3">
        <v>2</v>
      </c>
      <c r="B168" s="4">
        <v>0.73</v>
      </c>
      <c r="C168" s="4" t="s">
        <v>4</v>
      </c>
      <c r="D168" s="4">
        <v>25</v>
      </c>
      <c r="E168" s="4">
        <v>32</v>
      </c>
      <c r="F168" s="4">
        <f>(E168+D168)/2</f>
        <v>28.5</v>
      </c>
      <c r="G168" s="4">
        <f>F168+$E$31</f>
        <v>301.64999999999998</v>
      </c>
      <c r="H168" s="4">
        <v>43</v>
      </c>
      <c r="I168" s="4">
        <f>$E$35*H168</f>
        <v>2.0293721000000001E-2</v>
      </c>
      <c r="J168" s="4">
        <f>$E$30*G168</f>
        <v>86573.549999999988</v>
      </c>
      <c r="K168" s="4">
        <f>$E$34/J168</f>
        <v>1.1488705431970851</v>
      </c>
      <c r="L168" s="4">
        <f>K168*I168</f>
        <v>2.3314858268760095E-2</v>
      </c>
      <c r="M168" s="3">
        <v>2</v>
      </c>
      <c r="N168" s="24">
        <f>L168/2</f>
        <v>1.1657429134380047E-2</v>
      </c>
      <c r="O168" s="25">
        <v>1.0559000000000001E-2</v>
      </c>
      <c r="P168" s="69">
        <v>0.95050000000000001</v>
      </c>
      <c r="Q168" s="87"/>
      <c r="T168" s="14"/>
      <c r="U168" s="14"/>
      <c r="V168" s="14"/>
      <c r="W168" s="14"/>
    </row>
    <row r="169" spans="1:23" x14ac:dyDescent="0.25">
      <c r="A169" s="3">
        <v>4</v>
      </c>
      <c r="B169" s="4">
        <v>0.75</v>
      </c>
      <c r="C169" s="4" t="s">
        <v>5</v>
      </c>
      <c r="D169" s="4">
        <v>28</v>
      </c>
      <c r="E169" s="4">
        <v>35</v>
      </c>
      <c r="F169" s="4">
        <f>(E169+D169)/2</f>
        <v>31.5</v>
      </c>
      <c r="G169" s="4">
        <f t="shared" ref="G169:G171" si="15">F169+$E$31</f>
        <v>304.64999999999998</v>
      </c>
      <c r="H169" s="4">
        <v>79</v>
      </c>
      <c r="I169" s="4">
        <f t="shared" ref="I169:I171" si="16">$E$35*H169</f>
        <v>3.7283812999999999E-2</v>
      </c>
      <c r="J169" s="4">
        <f t="shared" ref="J169:J171" si="17">$E$30*G169</f>
        <v>87434.549999999988</v>
      </c>
      <c r="K169" s="4">
        <f t="shared" ref="K169:K171" si="18">$E$34/J169</f>
        <v>1.1375571946673255</v>
      </c>
      <c r="L169" s="4">
        <f t="shared" ref="L169:L171" si="19">K169*I169</f>
        <v>4.2412469722781163E-2</v>
      </c>
      <c r="M169" s="3">
        <v>4</v>
      </c>
      <c r="N169" s="24">
        <f>L169/2</f>
        <v>2.1206234861390581E-2</v>
      </c>
      <c r="O169" s="25">
        <v>2.1491E-2</v>
      </c>
      <c r="P169" s="69">
        <v>0.99299999999999999</v>
      </c>
      <c r="Q169" s="87"/>
      <c r="T169" s="28"/>
      <c r="U169" s="28"/>
      <c r="V169" s="14"/>
      <c r="W169" s="14"/>
    </row>
    <row r="170" spans="1:23" x14ac:dyDescent="0.25">
      <c r="A170" s="3">
        <v>6</v>
      </c>
      <c r="B170" s="4">
        <v>0.9</v>
      </c>
      <c r="C170" s="4" t="s">
        <v>5</v>
      </c>
      <c r="D170" s="4">
        <v>28</v>
      </c>
      <c r="E170" s="4">
        <v>33</v>
      </c>
      <c r="F170" s="4">
        <f>(E170+D170)/2</f>
        <v>30.5</v>
      </c>
      <c r="G170" s="4">
        <f t="shared" si="15"/>
        <v>303.64999999999998</v>
      </c>
      <c r="H170" s="4">
        <v>94</v>
      </c>
      <c r="I170" s="4">
        <f t="shared" si="16"/>
        <v>4.4363018000000004E-2</v>
      </c>
      <c r="J170" s="4">
        <f t="shared" si="17"/>
        <v>87147.549999999988</v>
      </c>
      <c r="K170" s="4">
        <f t="shared" si="18"/>
        <v>1.1413034722720261</v>
      </c>
      <c r="L170" s="4">
        <f t="shared" si="19"/>
        <v>5.0631666483866397E-2</v>
      </c>
      <c r="M170" s="3">
        <v>6</v>
      </c>
      <c r="N170" s="24">
        <f>L170/2</f>
        <v>2.5315833241933199E-2</v>
      </c>
      <c r="O170" s="25">
        <v>2.665E-2</v>
      </c>
      <c r="P170" s="69">
        <v>0.97399999999999998</v>
      </c>
      <c r="Q170" s="87"/>
      <c r="T170" s="28"/>
      <c r="U170" s="28"/>
      <c r="V170" s="26"/>
      <c r="W170" s="14"/>
    </row>
    <row r="171" spans="1:23" x14ac:dyDescent="0.25">
      <c r="A171" s="3">
        <v>8</v>
      </c>
      <c r="B171" s="4">
        <v>0.92</v>
      </c>
      <c r="C171" s="4" t="s">
        <v>5</v>
      </c>
      <c r="D171" s="4">
        <v>28</v>
      </c>
      <c r="E171" s="4">
        <v>33</v>
      </c>
      <c r="F171" s="4">
        <f>(E171+D171)/2</f>
        <v>30.5</v>
      </c>
      <c r="G171" s="4">
        <f t="shared" si="15"/>
        <v>303.64999999999998</v>
      </c>
      <c r="H171" s="4">
        <v>96</v>
      </c>
      <c r="I171" s="4">
        <f t="shared" si="16"/>
        <v>4.5306912000000005E-2</v>
      </c>
      <c r="J171" s="4">
        <f t="shared" si="17"/>
        <v>87147.549999999988</v>
      </c>
      <c r="K171" s="4">
        <f t="shared" si="18"/>
        <v>1.1413034722720261</v>
      </c>
      <c r="L171" s="4">
        <f t="shared" si="19"/>
        <v>5.1708935983523135E-2</v>
      </c>
      <c r="M171" s="3">
        <v>8</v>
      </c>
      <c r="N171" s="24">
        <f>L171/2</f>
        <v>2.5854467991761568E-2</v>
      </c>
      <c r="O171" s="25">
        <v>2.8840000000000001E-2</v>
      </c>
      <c r="P171" s="69">
        <v>0.94499999999999995</v>
      </c>
      <c r="Q171" s="87"/>
      <c r="T171" s="14"/>
      <c r="U171" s="14"/>
      <c r="V171" s="14"/>
      <c r="W171" s="14"/>
    </row>
    <row r="172" spans="1:23" x14ac:dyDescent="0.25">
      <c r="M172" s="13"/>
      <c r="N172" s="13"/>
      <c r="O172" s="13"/>
      <c r="P172" s="29" t="s">
        <v>46</v>
      </c>
      <c r="Q172" s="87"/>
      <c r="T172" s="28"/>
      <c r="U172" s="28"/>
      <c r="V172" s="36"/>
      <c r="W172" s="14"/>
    </row>
    <row r="173" spans="1:23" x14ac:dyDescent="0.25">
      <c r="A173" s="2" t="s">
        <v>18</v>
      </c>
      <c r="B173" s="3" t="s">
        <v>0</v>
      </c>
      <c r="C173" s="3" t="s">
        <v>1</v>
      </c>
      <c r="D173" s="3" t="s">
        <v>6</v>
      </c>
      <c r="E173" s="3" t="s">
        <v>2</v>
      </c>
      <c r="F173" s="3" t="s">
        <v>3</v>
      </c>
      <c r="G173" s="3" t="s">
        <v>13</v>
      </c>
      <c r="H173" s="3" t="s">
        <v>22</v>
      </c>
      <c r="I173" s="3" t="s">
        <v>23</v>
      </c>
      <c r="J173" s="3" t="s">
        <v>21</v>
      </c>
      <c r="K173" s="3" t="s">
        <v>26</v>
      </c>
      <c r="L173" s="3" t="s">
        <v>20</v>
      </c>
      <c r="M173" s="2" t="s">
        <v>18</v>
      </c>
      <c r="N173" s="3" t="s">
        <v>31</v>
      </c>
      <c r="O173" s="3" t="s">
        <v>29</v>
      </c>
      <c r="P173" s="15" t="s">
        <v>39</v>
      </c>
      <c r="Q173" s="87"/>
      <c r="T173" s="28"/>
      <c r="U173" s="28"/>
      <c r="V173" s="26"/>
      <c r="W173" s="14"/>
    </row>
    <row r="174" spans="1:23" x14ac:dyDescent="0.25">
      <c r="A174" s="2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68"/>
      <c r="N174" s="4" t="s">
        <v>40</v>
      </c>
      <c r="O174" s="5" t="s">
        <v>49</v>
      </c>
      <c r="P174" s="18"/>
      <c r="Q174" s="87"/>
      <c r="T174" s="28"/>
      <c r="U174" s="28"/>
      <c r="V174" s="26"/>
      <c r="W174" s="14"/>
    </row>
    <row r="175" spans="1:23" x14ac:dyDescent="0.25">
      <c r="A175" s="3">
        <v>2</v>
      </c>
      <c r="B175" s="4">
        <v>0.73</v>
      </c>
      <c r="C175" s="4" t="s">
        <v>4</v>
      </c>
      <c r="D175" s="4">
        <v>25</v>
      </c>
      <c r="E175" s="4">
        <v>32</v>
      </c>
      <c r="F175" s="4">
        <f>(E175+D175)/2</f>
        <v>28.5</v>
      </c>
      <c r="G175" s="4">
        <f>F175+$E$31</f>
        <v>301.64999999999998</v>
      </c>
      <c r="H175" s="4">
        <v>43</v>
      </c>
      <c r="I175" s="4">
        <f>$E$35*H175</f>
        <v>2.0293721000000001E-2</v>
      </c>
      <c r="J175" s="4">
        <f>$E$30*G175</f>
        <v>86573.549999999988</v>
      </c>
      <c r="K175" s="4">
        <f>$E$34/J175</f>
        <v>1.1488705431970851</v>
      </c>
      <c r="L175" s="4">
        <f>K175*I175</f>
        <v>2.3314858268760095E-2</v>
      </c>
      <c r="M175" s="3">
        <v>2</v>
      </c>
      <c r="N175" s="24">
        <f>L175/2</f>
        <v>1.1657429134380047E-2</v>
      </c>
      <c r="O175" s="25">
        <v>1.0279999999999999E-2</v>
      </c>
      <c r="P175" s="69">
        <v>0.93700000000000006</v>
      </c>
      <c r="Q175" s="87"/>
      <c r="T175" s="10"/>
      <c r="U175" s="14"/>
      <c r="V175" s="14"/>
      <c r="W175" s="14"/>
    </row>
    <row r="176" spans="1:23" x14ac:dyDescent="0.25">
      <c r="A176" s="3">
        <v>4</v>
      </c>
      <c r="B176" s="4">
        <v>0.75</v>
      </c>
      <c r="C176" s="4" t="s">
        <v>5</v>
      </c>
      <c r="D176" s="4">
        <v>28</v>
      </c>
      <c r="E176" s="4">
        <v>35</v>
      </c>
      <c r="F176" s="4">
        <f>(E176+D176)/2</f>
        <v>31.5</v>
      </c>
      <c r="G176" s="4">
        <f t="shared" ref="G176:G178" si="20">F176+$E$31</f>
        <v>304.64999999999998</v>
      </c>
      <c r="H176" s="4">
        <v>79</v>
      </c>
      <c r="I176" s="4">
        <f t="shared" ref="I176:I178" si="21">$E$35*H176</f>
        <v>3.7283812999999999E-2</v>
      </c>
      <c r="J176" s="4">
        <f t="shared" ref="J176:J178" si="22">$E$30*G176</f>
        <v>87434.549999999988</v>
      </c>
      <c r="K176" s="4">
        <f t="shared" ref="K176:K178" si="23">$E$34/J176</f>
        <v>1.1375571946673255</v>
      </c>
      <c r="L176" s="4">
        <f t="shared" ref="L176:L178" si="24">K176*I176</f>
        <v>4.2412469722781163E-2</v>
      </c>
      <c r="M176" s="3">
        <v>4</v>
      </c>
      <c r="N176" s="24">
        <f>L176/2</f>
        <v>2.1206234861390581E-2</v>
      </c>
      <c r="O176" s="25">
        <v>2.0667000000000001E-2</v>
      </c>
      <c r="P176" s="69">
        <v>0.98699999999999999</v>
      </c>
      <c r="Q176" s="87"/>
      <c r="T176" s="28"/>
      <c r="U176" s="28"/>
      <c r="V176" s="14"/>
      <c r="W176" s="14"/>
    </row>
    <row r="177" spans="1:23" x14ac:dyDescent="0.25">
      <c r="A177" s="3">
        <v>6</v>
      </c>
      <c r="B177" s="4">
        <v>0.9</v>
      </c>
      <c r="C177" s="4" t="s">
        <v>5</v>
      </c>
      <c r="D177" s="4">
        <v>28</v>
      </c>
      <c r="E177" s="4">
        <v>33</v>
      </c>
      <c r="F177" s="4">
        <f>(E177+D177)/2</f>
        <v>30.5</v>
      </c>
      <c r="G177" s="4">
        <f t="shared" si="20"/>
        <v>303.64999999999998</v>
      </c>
      <c r="H177" s="4">
        <v>94</v>
      </c>
      <c r="I177" s="4">
        <f t="shared" si="21"/>
        <v>4.4363018000000004E-2</v>
      </c>
      <c r="J177" s="4">
        <f t="shared" si="22"/>
        <v>87147.549999999988</v>
      </c>
      <c r="K177" s="4">
        <f t="shared" si="23"/>
        <v>1.1413034722720261</v>
      </c>
      <c r="L177" s="4">
        <f t="shared" si="24"/>
        <v>5.0631666483866397E-2</v>
      </c>
      <c r="M177" s="3">
        <v>6</v>
      </c>
      <c r="N177" s="24">
        <f>L177/2</f>
        <v>2.5315833241933199E-2</v>
      </c>
      <c r="O177" s="25">
        <v>2.5870000000000001E-2</v>
      </c>
      <c r="P177" s="69">
        <v>0.98899999999999999</v>
      </c>
      <c r="Q177" s="87"/>
      <c r="T177" s="28"/>
      <c r="U177" s="28"/>
      <c r="V177" s="26"/>
      <c r="W177" s="14"/>
    </row>
    <row r="178" spans="1:23" x14ac:dyDescent="0.25">
      <c r="A178" s="3">
        <v>8</v>
      </c>
      <c r="B178" s="4">
        <v>0.92</v>
      </c>
      <c r="C178" s="4" t="s">
        <v>5</v>
      </c>
      <c r="D178" s="4">
        <v>28</v>
      </c>
      <c r="E178" s="4">
        <v>33</v>
      </c>
      <c r="F178" s="4">
        <f>(E178+D178)/2</f>
        <v>30.5</v>
      </c>
      <c r="G178" s="4">
        <f t="shared" si="20"/>
        <v>303.64999999999998</v>
      </c>
      <c r="H178" s="4">
        <v>96</v>
      </c>
      <c r="I178" s="4">
        <f t="shared" si="21"/>
        <v>4.5306912000000005E-2</v>
      </c>
      <c r="J178" s="4">
        <f t="shared" si="22"/>
        <v>87147.549999999988</v>
      </c>
      <c r="K178" s="4">
        <f t="shared" si="23"/>
        <v>1.1413034722720261</v>
      </c>
      <c r="L178" s="4">
        <f t="shared" si="24"/>
        <v>5.1708935983523135E-2</v>
      </c>
      <c r="M178" s="3">
        <v>8</v>
      </c>
      <c r="N178" s="24">
        <f>L178/2</f>
        <v>2.5854467991761568E-2</v>
      </c>
      <c r="O178" s="25">
        <v>2.8376999999999999E-2</v>
      </c>
      <c r="P178" s="69">
        <v>0.95299999999999996</v>
      </c>
      <c r="Q178" s="87"/>
      <c r="T178" s="14"/>
      <c r="U178" s="14"/>
      <c r="V178" s="14"/>
      <c r="W178" s="14"/>
    </row>
    <row r="179" spans="1:23" x14ac:dyDescent="0.25">
      <c r="P179" s="29" t="s">
        <v>96</v>
      </c>
      <c r="Q179" s="87"/>
      <c r="T179" s="28"/>
      <c r="U179" s="28"/>
      <c r="V179" s="14"/>
      <c r="W179" s="14"/>
    </row>
    <row r="180" spans="1:23" x14ac:dyDescent="0.25">
      <c r="A180" s="2" t="s">
        <v>18</v>
      </c>
      <c r="B180" s="3" t="s">
        <v>0</v>
      </c>
      <c r="C180" s="3" t="s">
        <v>1</v>
      </c>
      <c r="D180" s="3" t="s">
        <v>6</v>
      </c>
      <c r="E180" s="3" t="s">
        <v>2</v>
      </c>
      <c r="F180" s="3" t="s">
        <v>3</v>
      </c>
      <c r="G180" s="3" t="s">
        <v>13</v>
      </c>
      <c r="H180" s="3" t="s">
        <v>22</v>
      </c>
      <c r="I180" s="3" t="s">
        <v>23</v>
      </c>
      <c r="J180" s="3" t="s">
        <v>21</v>
      </c>
      <c r="K180" s="3" t="s">
        <v>26</v>
      </c>
      <c r="L180" s="3" t="s">
        <v>20</v>
      </c>
      <c r="M180" s="2" t="s">
        <v>18</v>
      </c>
      <c r="N180" s="3" t="s">
        <v>31</v>
      </c>
      <c r="O180" s="3" t="s">
        <v>29</v>
      </c>
      <c r="P180" s="15" t="s">
        <v>39</v>
      </c>
      <c r="Q180" s="87"/>
      <c r="T180" s="28"/>
      <c r="U180" s="28"/>
      <c r="V180" s="26"/>
      <c r="W180" s="14"/>
    </row>
    <row r="181" spans="1:23" x14ac:dyDescent="0.25">
      <c r="A181" s="2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68"/>
      <c r="N181" s="4" t="s">
        <v>40</v>
      </c>
      <c r="O181" s="5" t="s">
        <v>47</v>
      </c>
      <c r="P181" s="18"/>
      <c r="Q181" s="87"/>
      <c r="T181" s="14"/>
      <c r="U181" s="14"/>
      <c r="V181" s="14"/>
      <c r="W181" s="14"/>
    </row>
    <row r="182" spans="1:23" x14ac:dyDescent="0.25">
      <c r="A182" s="3">
        <v>2</v>
      </c>
      <c r="B182" s="4">
        <v>0.73</v>
      </c>
      <c r="C182" s="4" t="s">
        <v>4</v>
      </c>
      <c r="D182" s="4">
        <v>25</v>
      </c>
      <c r="E182" s="4">
        <v>32</v>
      </c>
      <c r="F182" s="4">
        <f>(E182+D182)/2</f>
        <v>28.5</v>
      </c>
      <c r="G182" s="4">
        <f>F182+$E$31</f>
        <v>301.64999999999998</v>
      </c>
      <c r="H182" s="4">
        <v>43</v>
      </c>
      <c r="I182" s="4">
        <f>$E$35*H182</f>
        <v>2.0293721000000001E-2</v>
      </c>
      <c r="J182" s="4">
        <f>$E$30*G182</f>
        <v>86573.549999999988</v>
      </c>
      <c r="K182" s="4">
        <f>$E$34/J182</f>
        <v>1.1488705431970851</v>
      </c>
      <c r="L182" s="4">
        <f>K182*I182</f>
        <v>2.3314858268760095E-2</v>
      </c>
      <c r="M182" s="3">
        <v>2</v>
      </c>
      <c r="N182" s="24">
        <f>L182/2</f>
        <v>1.1657429134380047E-2</v>
      </c>
      <c r="O182" s="25">
        <v>9.9936999999999995E-3</v>
      </c>
      <c r="P182" s="69">
        <v>0.92300000000000004</v>
      </c>
      <c r="Q182" s="87"/>
      <c r="T182" s="28"/>
      <c r="U182" s="28"/>
      <c r="V182" s="14"/>
      <c r="W182" s="14"/>
    </row>
    <row r="183" spans="1:23" x14ac:dyDescent="0.25">
      <c r="A183" s="3">
        <v>4</v>
      </c>
      <c r="B183" s="4">
        <v>0.75</v>
      </c>
      <c r="C183" s="4" t="s">
        <v>5</v>
      </c>
      <c r="D183" s="4">
        <v>28</v>
      </c>
      <c r="E183" s="4">
        <v>35</v>
      </c>
      <c r="F183" s="4">
        <f>(E183+D183)/2</f>
        <v>31.5</v>
      </c>
      <c r="G183" s="4">
        <f t="shared" ref="G183:G185" si="25">F183+$E$31</f>
        <v>304.64999999999998</v>
      </c>
      <c r="H183" s="4">
        <v>79</v>
      </c>
      <c r="I183" s="4">
        <f t="shared" ref="I183:I185" si="26">$E$35*H183</f>
        <v>3.7283812999999999E-2</v>
      </c>
      <c r="J183" s="4">
        <f t="shared" ref="J183:J185" si="27">$E$30*G183</f>
        <v>87434.549999999988</v>
      </c>
      <c r="K183" s="4">
        <f t="shared" ref="K183:K185" si="28">$E$34/J183</f>
        <v>1.1375571946673255</v>
      </c>
      <c r="L183" s="4">
        <f t="shared" ref="L183:L185" si="29">K183*I183</f>
        <v>4.2412469722781163E-2</v>
      </c>
      <c r="M183" s="3">
        <v>4</v>
      </c>
      <c r="N183" s="24">
        <f>L183/2</f>
        <v>2.1206234861390581E-2</v>
      </c>
      <c r="O183" s="25">
        <v>2.0365999999999999E-2</v>
      </c>
      <c r="P183" s="69">
        <v>0.97970000000000002</v>
      </c>
      <c r="Q183" s="87"/>
      <c r="T183" s="28"/>
      <c r="U183" s="28"/>
      <c r="V183" s="26"/>
      <c r="W183" s="14"/>
    </row>
    <row r="184" spans="1:23" x14ac:dyDescent="0.25">
      <c r="A184" s="3">
        <v>6</v>
      </c>
      <c r="B184" s="4">
        <v>0.9</v>
      </c>
      <c r="C184" s="4" t="s">
        <v>5</v>
      </c>
      <c r="D184" s="4">
        <v>28</v>
      </c>
      <c r="E184" s="4">
        <v>33</v>
      </c>
      <c r="F184" s="4">
        <f>(E184+D184)/2</f>
        <v>30.5</v>
      </c>
      <c r="G184" s="4">
        <f t="shared" si="25"/>
        <v>303.64999999999998</v>
      </c>
      <c r="H184" s="4">
        <v>94</v>
      </c>
      <c r="I184" s="4">
        <f t="shared" si="26"/>
        <v>4.4363018000000004E-2</v>
      </c>
      <c r="J184" s="4">
        <f t="shared" si="27"/>
        <v>87147.549999999988</v>
      </c>
      <c r="K184" s="4">
        <f t="shared" si="28"/>
        <v>1.1413034722720261</v>
      </c>
      <c r="L184" s="4">
        <f t="shared" si="29"/>
        <v>5.0631666483866397E-2</v>
      </c>
      <c r="M184" s="3">
        <v>6</v>
      </c>
      <c r="N184" s="24">
        <f>L184/2</f>
        <v>2.5315833241933199E-2</v>
      </c>
      <c r="O184" s="25">
        <v>2.5440000000000001E-2</v>
      </c>
      <c r="P184" s="69">
        <v>0.99750000000000005</v>
      </c>
      <c r="Q184" s="87"/>
      <c r="T184" s="14"/>
      <c r="U184" s="14"/>
      <c r="V184" s="14"/>
      <c r="W184" s="14"/>
    </row>
    <row r="185" spans="1:23" x14ac:dyDescent="0.25">
      <c r="A185" s="3">
        <v>8</v>
      </c>
      <c r="B185" s="4">
        <v>0.92</v>
      </c>
      <c r="C185" s="4" t="s">
        <v>5</v>
      </c>
      <c r="D185" s="4">
        <v>28</v>
      </c>
      <c r="E185" s="4">
        <v>33</v>
      </c>
      <c r="F185" s="4">
        <f>(E185+D185)/2</f>
        <v>30.5</v>
      </c>
      <c r="G185" s="4">
        <f t="shared" si="25"/>
        <v>303.64999999999998</v>
      </c>
      <c r="H185" s="4">
        <v>96</v>
      </c>
      <c r="I185" s="4">
        <f t="shared" si="26"/>
        <v>4.5306912000000005E-2</v>
      </c>
      <c r="J185" s="4">
        <f t="shared" si="27"/>
        <v>87147.549999999988</v>
      </c>
      <c r="K185" s="4">
        <f t="shared" si="28"/>
        <v>1.1413034722720261</v>
      </c>
      <c r="L185" s="4">
        <f t="shared" si="29"/>
        <v>5.1708935983523135E-2</v>
      </c>
      <c r="M185" s="3">
        <v>8</v>
      </c>
      <c r="N185" s="24">
        <f>L185/2</f>
        <v>2.5854467991761568E-2</v>
      </c>
      <c r="O185" s="25">
        <v>2.7303000000000001E-2</v>
      </c>
      <c r="P185" s="69">
        <v>0.97299999999999998</v>
      </c>
      <c r="Q185" s="87"/>
      <c r="T185" s="28"/>
      <c r="U185" s="28"/>
      <c r="V185" s="14"/>
      <c r="W185" s="14"/>
    </row>
    <row r="186" spans="1:23" x14ac:dyDescent="0.25">
      <c r="P186" s="29" t="s">
        <v>95</v>
      </c>
      <c r="Q186" s="87"/>
      <c r="T186" s="28"/>
      <c r="U186" s="28"/>
      <c r="V186" s="26"/>
      <c r="W186" s="14"/>
    </row>
    <row r="187" spans="1:23" x14ac:dyDescent="0.25">
      <c r="A187" s="2" t="s">
        <v>18</v>
      </c>
      <c r="B187" s="3" t="s">
        <v>0</v>
      </c>
      <c r="C187" s="3" t="s">
        <v>1</v>
      </c>
      <c r="D187" s="3" t="s">
        <v>6</v>
      </c>
      <c r="E187" s="3" t="s">
        <v>2</v>
      </c>
      <c r="F187" s="3" t="s">
        <v>3</v>
      </c>
      <c r="G187" s="3" t="s">
        <v>13</v>
      </c>
      <c r="H187" s="3" t="s">
        <v>22</v>
      </c>
      <c r="I187" s="3" t="s">
        <v>23</v>
      </c>
      <c r="J187" s="3" t="s">
        <v>21</v>
      </c>
      <c r="K187" s="3" t="s">
        <v>26</v>
      </c>
      <c r="L187" s="3" t="s">
        <v>20</v>
      </c>
      <c r="M187" s="2" t="s">
        <v>18</v>
      </c>
      <c r="N187" s="3" t="s">
        <v>31</v>
      </c>
      <c r="O187" s="3" t="s">
        <v>29</v>
      </c>
      <c r="P187" s="15" t="s">
        <v>39</v>
      </c>
      <c r="Q187" s="87"/>
      <c r="T187" s="14"/>
      <c r="U187" s="14"/>
      <c r="V187" s="14"/>
      <c r="W187" s="14"/>
    </row>
    <row r="188" spans="1:23" x14ac:dyDescent="0.25">
      <c r="A188" s="2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68"/>
      <c r="N188" s="4" t="s">
        <v>40</v>
      </c>
      <c r="O188" s="5" t="s">
        <v>48</v>
      </c>
      <c r="P188" s="18"/>
      <c r="Q188" s="87"/>
      <c r="T188" s="28"/>
      <c r="U188" s="28"/>
      <c r="V188" s="36"/>
      <c r="W188" s="14"/>
    </row>
    <row r="189" spans="1:23" x14ac:dyDescent="0.25">
      <c r="A189" s="3">
        <v>2</v>
      </c>
      <c r="B189" s="4">
        <v>0.73</v>
      </c>
      <c r="C189" s="4" t="s">
        <v>4</v>
      </c>
      <c r="D189" s="4">
        <v>25</v>
      </c>
      <c r="E189" s="4">
        <v>32</v>
      </c>
      <c r="F189" s="4">
        <f>(E189+D189)/2</f>
        <v>28.5</v>
      </c>
      <c r="G189" s="4">
        <f>F189+$E$31</f>
        <v>301.64999999999998</v>
      </c>
      <c r="H189" s="4">
        <v>43</v>
      </c>
      <c r="I189" s="4">
        <f>$E$35*H189</f>
        <v>2.0293721000000001E-2</v>
      </c>
      <c r="J189" s="4">
        <f>$E$30*G189</f>
        <v>86573.549999999988</v>
      </c>
      <c r="K189" s="4">
        <f>$E$34/J189</f>
        <v>1.1488705431970851</v>
      </c>
      <c r="L189" s="4">
        <f>K189*I189</f>
        <v>2.3314858268760095E-2</v>
      </c>
      <c r="M189" s="3">
        <v>2</v>
      </c>
      <c r="N189" s="24">
        <f>L189/2</f>
        <v>1.1657429134380047E-2</v>
      </c>
      <c r="O189" s="25">
        <v>1.1599999999999999E-2</v>
      </c>
      <c r="P189" s="69">
        <v>0.99750000000000005</v>
      </c>
      <c r="Q189" s="87"/>
      <c r="T189" s="28"/>
      <c r="U189" s="28"/>
      <c r="V189" s="26"/>
      <c r="W189" s="14"/>
    </row>
    <row r="190" spans="1:23" x14ac:dyDescent="0.25">
      <c r="A190" s="3">
        <v>4</v>
      </c>
      <c r="B190" s="4">
        <v>0.75</v>
      </c>
      <c r="C190" s="4" t="s">
        <v>5</v>
      </c>
      <c r="D190" s="4">
        <v>28</v>
      </c>
      <c r="E190" s="4">
        <v>35</v>
      </c>
      <c r="F190" s="4">
        <f>(E190+D190)/2</f>
        <v>31.5</v>
      </c>
      <c r="G190" s="4">
        <f t="shared" ref="G190:G192" si="30">F190+$E$31</f>
        <v>304.64999999999998</v>
      </c>
      <c r="H190" s="4">
        <v>79</v>
      </c>
      <c r="I190" s="4">
        <f t="shared" ref="I190:I192" si="31">$E$35*H190</f>
        <v>3.7283812999999999E-2</v>
      </c>
      <c r="J190" s="4">
        <f t="shared" ref="J190:J192" si="32">$E$30*G190</f>
        <v>87434.549999999988</v>
      </c>
      <c r="K190" s="4">
        <f t="shared" ref="K190:K192" si="33">$E$34/J190</f>
        <v>1.1375571946673255</v>
      </c>
      <c r="L190" s="4">
        <f t="shared" ref="L190:L192" si="34">K190*I190</f>
        <v>4.2412469722781163E-2</v>
      </c>
      <c r="M190" s="3">
        <v>4</v>
      </c>
      <c r="N190" s="24">
        <f>L190/2</f>
        <v>2.1206234861390581E-2</v>
      </c>
      <c r="O190" s="25">
        <v>2.1430000000000001E-2</v>
      </c>
      <c r="P190" s="69">
        <v>0.99470000000000003</v>
      </c>
      <c r="Q190" s="87"/>
      <c r="T190" s="14"/>
      <c r="U190" s="14"/>
      <c r="V190" s="14"/>
      <c r="W190" s="14"/>
    </row>
    <row r="191" spans="1:23" x14ac:dyDescent="0.25">
      <c r="A191" s="3">
        <v>6</v>
      </c>
      <c r="B191" s="4">
        <v>0.9</v>
      </c>
      <c r="C191" s="4" t="s">
        <v>5</v>
      </c>
      <c r="D191" s="4">
        <v>28</v>
      </c>
      <c r="E191" s="4">
        <v>33</v>
      </c>
      <c r="F191" s="4">
        <f>(E191+D191)/2</f>
        <v>30.5</v>
      </c>
      <c r="G191" s="4">
        <f t="shared" si="30"/>
        <v>303.64999999999998</v>
      </c>
      <c r="H191" s="4">
        <v>94</v>
      </c>
      <c r="I191" s="4">
        <f t="shared" si="31"/>
        <v>4.4363018000000004E-2</v>
      </c>
      <c r="J191" s="4">
        <f t="shared" si="32"/>
        <v>87147.549999999988</v>
      </c>
      <c r="K191" s="4">
        <f t="shared" si="33"/>
        <v>1.1413034722720261</v>
      </c>
      <c r="L191" s="4">
        <f t="shared" si="34"/>
        <v>5.0631666483866397E-2</v>
      </c>
      <c r="M191" s="3">
        <v>6</v>
      </c>
      <c r="N191" s="24">
        <f>L191/2</f>
        <v>2.5315833241933199E-2</v>
      </c>
      <c r="O191" s="25">
        <v>2.5961000000000001E-2</v>
      </c>
      <c r="P191" s="69">
        <v>0.98740000000000006</v>
      </c>
      <c r="Q191" s="87"/>
      <c r="T191" s="14"/>
      <c r="U191" s="14"/>
      <c r="V191" s="14"/>
      <c r="W191" s="14"/>
    </row>
    <row r="192" spans="1:23" x14ac:dyDescent="0.25">
      <c r="A192" s="3">
        <v>8</v>
      </c>
      <c r="B192" s="4">
        <v>0.92</v>
      </c>
      <c r="C192" s="4" t="s">
        <v>5</v>
      </c>
      <c r="D192" s="4">
        <v>28</v>
      </c>
      <c r="E192" s="4">
        <v>33</v>
      </c>
      <c r="F192" s="4">
        <f>(E192+D192)/2</f>
        <v>30.5</v>
      </c>
      <c r="G192" s="4">
        <f t="shared" si="30"/>
        <v>303.64999999999998</v>
      </c>
      <c r="H192" s="4">
        <v>96</v>
      </c>
      <c r="I192" s="4">
        <f t="shared" si="31"/>
        <v>4.5306912000000005E-2</v>
      </c>
      <c r="J192" s="4">
        <f t="shared" si="32"/>
        <v>87147.549999999988</v>
      </c>
      <c r="K192" s="4">
        <f t="shared" si="33"/>
        <v>1.1413034722720261</v>
      </c>
      <c r="L192" s="4">
        <f t="shared" si="34"/>
        <v>5.1708935983523135E-2</v>
      </c>
      <c r="M192" s="3">
        <v>8</v>
      </c>
      <c r="N192" s="24">
        <f>L192/2</f>
        <v>2.5854467991761568E-2</v>
      </c>
      <c r="O192" s="25">
        <v>2.7872000000000001E-2</v>
      </c>
      <c r="P192" s="69">
        <v>0.96240000000000003</v>
      </c>
      <c r="Q192" s="87"/>
    </row>
    <row r="193" spans="13:23" x14ac:dyDescent="0.25">
      <c r="M193" s="13"/>
      <c r="N193" s="13"/>
      <c r="O193" s="13"/>
      <c r="P193" s="29" t="s">
        <v>54</v>
      </c>
      <c r="Q193" s="87"/>
    </row>
    <row r="194" spans="13:23" x14ac:dyDescent="0.25">
      <c r="P194" s="31"/>
      <c r="Q194" s="87"/>
    </row>
    <row r="195" spans="13:23" x14ac:dyDescent="0.25">
      <c r="Q195" s="30"/>
    </row>
    <row r="196" spans="13:23" x14ac:dyDescent="0.25">
      <c r="Q196" s="30"/>
    </row>
    <row r="197" spans="13:23" x14ac:dyDescent="0.25">
      <c r="Q197" s="30"/>
      <c r="U197" s="14"/>
      <c r="V197" s="14"/>
      <c r="W197" s="14"/>
    </row>
    <row r="198" spans="13:23" x14ac:dyDescent="0.25">
      <c r="O198" s="27"/>
      <c r="Q198" s="30"/>
      <c r="U198" s="14"/>
      <c r="V198" s="49"/>
      <c r="W198" s="14"/>
    </row>
    <row r="199" spans="13:23" x14ac:dyDescent="0.25">
      <c r="Q199" s="30"/>
      <c r="U199" s="14"/>
      <c r="V199" s="14"/>
      <c r="W199" s="14"/>
    </row>
    <row r="200" spans="13:23" x14ac:dyDescent="0.25">
      <c r="Q200" s="30"/>
      <c r="U200" s="14"/>
      <c r="V200" s="14"/>
      <c r="W200" s="14"/>
    </row>
    <row r="201" spans="13:23" x14ac:dyDescent="0.25">
      <c r="Q201" s="30"/>
      <c r="U201" s="14"/>
      <c r="V201" s="49"/>
      <c r="W201" s="14"/>
    </row>
    <row r="202" spans="13:23" x14ac:dyDescent="0.25">
      <c r="Q202" s="30"/>
      <c r="U202" s="14"/>
      <c r="V202" s="14"/>
      <c r="W202" s="14"/>
    </row>
    <row r="203" spans="13:23" x14ac:dyDescent="0.25">
      <c r="Q203" s="30"/>
      <c r="U203" s="14"/>
      <c r="V203" s="14"/>
      <c r="W203" s="14"/>
    </row>
    <row r="204" spans="13:23" x14ac:dyDescent="0.25">
      <c r="Q204" s="30"/>
      <c r="U204" s="14"/>
      <c r="V204" s="49"/>
      <c r="W204" s="14"/>
    </row>
    <row r="205" spans="13:23" x14ac:dyDescent="0.25">
      <c r="Q205" s="30"/>
      <c r="U205" s="14"/>
      <c r="V205" s="14"/>
      <c r="W205" s="14"/>
    </row>
    <row r="206" spans="13:23" x14ac:dyDescent="0.25">
      <c r="Q206" s="30"/>
      <c r="U206" s="14"/>
      <c r="V206" s="14"/>
      <c r="W206" s="14"/>
    </row>
    <row r="207" spans="13:23" x14ac:dyDescent="0.25">
      <c r="Q207" s="30"/>
      <c r="U207" s="14"/>
      <c r="V207" s="49"/>
      <c r="W207" s="14"/>
    </row>
    <row r="208" spans="13:23" x14ac:dyDescent="0.25">
      <c r="Q208" s="30"/>
      <c r="U208" s="14"/>
      <c r="V208" s="14"/>
      <c r="W208" s="14"/>
    </row>
    <row r="209" spans="17:23" x14ac:dyDescent="0.25">
      <c r="Q209" s="30"/>
      <c r="U209" s="14"/>
      <c r="V209" s="14"/>
      <c r="W209" s="14"/>
    </row>
    <row r="210" spans="17:23" x14ac:dyDescent="0.25">
      <c r="Q210" s="30"/>
      <c r="U210" s="14"/>
      <c r="V210" s="49"/>
      <c r="W210" s="14"/>
    </row>
    <row r="211" spans="17:23" x14ac:dyDescent="0.25">
      <c r="Q211" s="30"/>
      <c r="U211" s="14"/>
      <c r="V211" s="14"/>
      <c r="W211" s="14"/>
    </row>
    <row r="212" spans="17:23" x14ac:dyDescent="0.25">
      <c r="Q212" s="30"/>
    </row>
    <row r="213" spans="17:23" x14ac:dyDescent="0.25">
      <c r="Q213" s="30"/>
    </row>
    <row r="214" spans="17:23" x14ac:dyDescent="0.25">
      <c r="Q214" s="30"/>
    </row>
    <row r="215" spans="17:23" x14ac:dyDescent="0.25">
      <c r="Q215" s="30"/>
    </row>
    <row r="216" spans="17:23" x14ac:dyDescent="0.25">
      <c r="Q216" s="30"/>
    </row>
    <row r="217" spans="17:23" x14ac:dyDescent="0.25">
      <c r="Q217" s="30"/>
    </row>
    <row r="218" spans="17:23" x14ac:dyDescent="0.25">
      <c r="Q218" s="30"/>
    </row>
    <row r="219" spans="17:23" x14ac:dyDescent="0.25">
      <c r="Q219" s="30"/>
    </row>
    <row r="220" spans="17:23" x14ac:dyDescent="0.25">
      <c r="Q220" s="30"/>
    </row>
    <row r="221" spans="17:23" x14ac:dyDescent="0.25">
      <c r="Q221" s="30"/>
    </row>
    <row r="222" spans="17:23" x14ac:dyDescent="0.25">
      <c r="Q222" s="30"/>
    </row>
    <row r="223" spans="17:23" x14ac:dyDescent="0.25">
      <c r="Q223" s="30"/>
    </row>
    <row r="224" spans="17:23" x14ac:dyDescent="0.25">
      <c r="Q224" s="30"/>
    </row>
    <row r="225" spans="17:17" x14ac:dyDescent="0.25">
      <c r="Q225" s="30"/>
    </row>
    <row r="226" spans="17:17" x14ac:dyDescent="0.25">
      <c r="Q226" s="30"/>
    </row>
    <row r="227" spans="17:17" x14ac:dyDescent="0.25">
      <c r="Q227" s="30"/>
    </row>
    <row r="228" spans="17:17" x14ac:dyDescent="0.25">
      <c r="Q228" s="30"/>
    </row>
    <row r="229" spans="17:17" x14ac:dyDescent="0.25">
      <c r="Q229" s="30"/>
    </row>
    <row r="230" spans="17:17" x14ac:dyDescent="0.25">
      <c r="Q230" s="30"/>
    </row>
    <row r="231" spans="17:17" x14ac:dyDescent="0.25">
      <c r="Q231" s="30"/>
    </row>
    <row r="232" spans="17:17" x14ac:dyDescent="0.25">
      <c r="Q232" s="30"/>
    </row>
    <row r="233" spans="17:17" x14ac:dyDescent="0.25">
      <c r="Q233" s="30"/>
    </row>
    <row r="234" spans="17:17" x14ac:dyDescent="0.25">
      <c r="Q234" s="30"/>
    </row>
    <row r="235" spans="17:17" x14ac:dyDescent="0.25">
      <c r="Q235" s="30"/>
    </row>
    <row r="236" spans="17:17" x14ac:dyDescent="0.25">
      <c r="Q236" s="30"/>
    </row>
    <row r="237" spans="17:17" x14ac:dyDescent="0.25">
      <c r="Q237" s="30"/>
    </row>
    <row r="238" spans="17:17" x14ac:dyDescent="0.25">
      <c r="Q238" s="30"/>
    </row>
    <row r="239" spans="17:17" x14ac:dyDescent="0.25">
      <c r="Q239" s="30"/>
    </row>
    <row r="240" spans="17:17" x14ac:dyDescent="0.25">
      <c r="Q240" s="30"/>
    </row>
    <row r="241" spans="17:17" x14ac:dyDescent="0.25">
      <c r="Q241" s="30"/>
    </row>
    <row r="242" spans="17:17" x14ac:dyDescent="0.25">
      <c r="Q242" s="30"/>
    </row>
    <row r="243" spans="17:17" x14ac:dyDescent="0.25">
      <c r="Q243" s="30"/>
    </row>
    <row r="244" spans="17:17" x14ac:dyDescent="0.25">
      <c r="Q244" s="30"/>
    </row>
    <row r="245" spans="17:17" x14ac:dyDescent="0.25">
      <c r="Q245" s="30"/>
    </row>
    <row r="246" spans="17:17" x14ac:dyDescent="0.25">
      <c r="Q246" s="30"/>
    </row>
    <row r="247" spans="17:17" x14ac:dyDescent="0.25">
      <c r="Q247" s="30"/>
    </row>
    <row r="248" spans="17:17" x14ac:dyDescent="0.25">
      <c r="Q248" s="30"/>
    </row>
    <row r="249" spans="17:17" x14ac:dyDescent="0.25">
      <c r="Q249" s="30"/>
    </row>
    <row r="250" spans="17:17" x14ac:dyDescent="0.25">
      <c r="Q250" s="30"/>
    </row>
    <row r="251" spans="17:17" x14ac:dyDescent="0.25">
      <c r="Q251" s="30"/>
    </row>
    <row r="252" spans="17:17" x14ac:dyDescent="0.25">
      <c r="Q252" s="30"/>
    </row>
    <row r="253" spans="17:17" x14ac:dyDescent="0.25">
      <c r="Q253" s="30"/>
    </row>
    <row r="254" spans="17:17" x14ac:dyDescent="0.25">
      <c r="Q254" s="30"/>
    </row>
    <row r="255" spans="17:17" x14ac:dyDescent="0.25">
      <c r="Q255" s="30"/>
    </row>
    <row r="256" spans="17:17" x14ac:dyDescent="0.25">
      <c r="Q256" s="30"/>
    </row>
    <row r="257" spans="17:17" x14ac:dyDescent="0.25">
      <c r="Q257" s="30"/>
    </row>
    <row r="258" spans="17:17" x14ac:dyDescent="0.25">
      <c r="Q258" s="30"/>
    </row>
    <row r="259" spans="17:17" x14ac:dyDescent="0.25">
      <c r="Q259" s="30"/>
    </row>
    <row r="260" spans="17:17" x14ac:dyDescent="0.25">
      <c r="Q260" s="30"/>
    </row>
    <row r="261" spans="17:17" x14ac:dyDescent="0.25">
      <c r="Q261" s="30"/>
    </row>
    <row r="262" spans="17:17" x14ac:dyDescent="0.25">
      <c r="Q262" s="30"/>
    </row>
    <row r="263" spans="17:17" x14ac:dyDescent="0.25">
      <c r="Q263" s="30"/>
    </row>
    <row r="264" spans="17:17" x14ac:dyDescent="0.25">
      <c r="Q264" s="30"/>
    </row>
    <row r="265" spans="17:17" x14ac:dyDescent="0.25">
      <c r="Q265" s="30"/>
    </row>
    <row r="266" spans="17:17" x14ac:dyDescent="0.25">
      <c r="Q266" s="30"/>
    </row>
    <row r="267" spans="17:17" x14ac:dyDescent="0.25">
      <c r="Q267" s="30"/>
    </row>
    <row r="268" spans="17:17" x14ac:dyDescent="0.25">
      <c r="Q268" s="30"/>
    </row>
    <row r="269" spans="17:17" x14ac:dyDescent="0.25">
      <c r="Q269" s="30"/>
    </row>
    <row r="270" spans="17:17" x14ac:dyDescent="0.25">
      <c r="Q270" s="30"/>
    </row>
    <row r="271" spans="17:17" x14ac:dyDescent="0.25">
      <c r="Q271" s="30"/>
    </row>
    <row r="272" spans="17:17" x14ac:dyDescent="0.25">
      <c r="Q272" s="30"/>
    </row>
    <row r="273" spans="17:17" x14ac:dyDescent="0.25">
      <c r="Q273" s="30"/>
    </row>
    <row r="274" spans="17:17" x14ac:dyDescent="0.25">
      <c r="Q274" s="30"/>
    </row>
    <row r="275" spans="17:17" x14ac:dyDescent="0.25">
      <c r="Q275" s="30"/>
    </row>
    <row r="276" spans="17:17" x14ac:dyDescent="0.25">
      <c r="Q276" s="30"/>
    </row>
    <row r="277" spans="17:17" x14ac:dyDescent="0.25">
      <c r="Q277" s="30"/>
    </row>
    <row r="278" spans="17:17" x14ac:dyDescent="0.25">
      <c r="Q278" s="30"/>
    </row>
    <row r="279" spans="17:17" x14ac:dyDescent="0.25">
      <c r="Q279" s="30"/>
    </row>
    <row r="280" spans="17:17" x14ac:dyDescent="0.25">
      <c r="Q280" s="30"/>
    </row>
    <row r="281" spans="17:17" x14ac:dyDescent="0.25">
      <c r="Q281" s="30"/>
    </row>
    <row r="282" spans="17:17" x14ac:dyDescent="0.25">
      <c r="Q282" s="30"/>
    </row>
    <row r="283" spans="17:17" x14ac:dyDescent="0.25">
      <c r="Q283" s="30"/>
    </row>
    <row r="284" spans="17:17" x14ac:dyDescent="0.25">
      <c r="Q284" s="30"/>
    </row>
    <row r="285" spans="17:17" x14ac:dyDescent="0.25">
      <c r="Q285" s="30"/>
    </row>
    <row r="286" spans="17:17" x14ac:dyDescent="0.25">
      <c r="Q286" s="30"/>
    </row>
    <row r="287" spans="17:17" x14ac:dyDescent="0.25">
      <c r="Q287" s="30"/>
    </row>
    <row r="288" spans="17:17" x14ac:dyDescent="0.25">
      <c r="Q288" s="30"/>
    </row>
    <row r="289" spans="17:17" x14ac:dyDescent="0.25">
      <c r="Q289" s="30"/>
    </row>
    <row r="290" spans="17:17" x14ac:dyDescent="0.25">
      <c r="Q290" s="30"/>
    </row>
    <row r="291" spans="17:17" x14ac:dyDescent="0.25">
      <c r="Q291" s="30"/>
    </row>
    <row r="292" spans="17:17" x14ac:dyDescent="0.25">
      <c r="Q292" s="30"/>
    </row>
    <row r="293" spans="17:17" x14ac:dyDescent="0.25">
      <c r="Q293" s="30"/>
    </row>
    <row r="294" spans="17:17" x14ac:dyDescent="0.25">
      <c r="Q294" s="30"/>
    </row>
    <row r="295" spans="17:17" x14ac:dyDescent="0.25">
      <c r="Q295" s="30"/>
    </row>
    <row r="296" spans="17:17" x14ac:dyDescent="0.25">
      <c r="Q296" s="30"/>
    </row>
    <row r="297" spans="17:17" x14ac:dyDescent="0.25">
      <c r="Q297" s="30"/>
    </row>
    <row r="298" spans="17:17" x14ac:dyDescent="0.25">
      <c r="Q298" s="30"/>
    </row>
    <row r="299" spans="17:17" x14ac:dyDescent="0.25">
      <c r="Q299" s="30"/>
    </row>
    <row r="300" spans="17:17" x14ac:dyDescent="0.25">
      <c r="Q300" s="30"/>
    </row>
    <row r="301" spans="17:17" x14ac:dyDescent="0.25">
      <c r="Q301" s="30"/>
    </row>
    <row r="302" spans="17:17" x14ac:dyDescent="0.25">
      <c r="Q302" s="30"/>
    </row>
    <row r="303" spans="17:17" x14ac:dyDescent="0.25">
      <c r="Q303" s="30"/>
    </row>
    <row r="304" spans="17:17" x14ac:dyDescent="0.25">
      <c r="Q304" s="30"/>
    </row>
    <row r="305" spans="17:17" x14ac:dyDescent="0.25">
      <c r="Q305" s="30"/>
    </row>
    <row r="306" spans="17:17" x14ac:dyDescent="0.25">
      <c r="Q306" s="30"/>
    </row>
    <row r="307" spans="17:17" x14ac:dyDescent="0.25">
      <c r="Q307" s="30"/>
    </row>
    <row r="308" spans="17:17" x14ac:dyDescent="0.25">
      <c r="Q308" s="30"/>
    </row>
    <row r="309" spans="17:17" x14ac:dyDescent="0.25">
      <c r="Q309" s="30"/>
    </row>
    <row r="310" spans="17:17" x14ac:dyDescent="0.25">
      <c r="Q310" s="30"/>
    </row>
    <row r="311" spans="17:17" x14ac:dyDescent="0.25">
      <c r="Q311" s="30"/>
    </row>
    <row r="312" spans="17:17" x14ac:dyDescent="0.25">
      <c r="Q312" s="30"/>
    </row>
    <row r="313" spans="17:17" x14ac:dyDescent="0.25">
      <c r="Q313" s="30"/>
    </row>
    <row r="314" spans="17:17" x14ac:dyDescent="0.25">
      <c r="Q314" s="30"/>
    </row>
    <row r="315" spans="17:17" x14ac:dyDescent="0.25">
      <c r="Q315" s="30"/>
    </row>
    <row r="316" spans="17:17" x14ac:dyDescent="0.25">
      <c r="Q316" s="30"/>
    </row>
    <row r="317" spans="17:17" x14ac:dyDescent="0.25">
      <c r="Q317" s="30"/>
    </row>
    <row r="318" spans="17:17" x14ac:dyDescent="0.25">
      <c r="Q318" s="30"/>
    </row>
    <row r="319" spans="17:17" x14ac:dyDescent="0.25">
      <c r="Q319" s="30"/>
    </row>
    <row r="320" spans="17:17" x14ac:dyDescent="0.25">
      <c r="Q320" s="30"/>
    </row>
    <row r="321" spans="14:17" x14ac:dyDescent="0.25">
      <c r="Q321" s="30"/>
    </row>
    <row r="322" spans="14:17" x14ac:dyDescent="0.25">
      <c r="Q322" s="30"/>
    </row>
    <row r="323" spans="14:17" x14ac:dyDescent="0.25">
      <c r="Q323" s="30"/>
    </row>
    <row r="324" spans="14:17" x14ac:dyDescent="0.25">
      <c r="Q324" s="30"/>
    </row>
    <row r="325" spans="14:17" x14ac:dyDescent="0.25">
      <c r="Q325" s="30"/>
    </row>
    <row r="326" spans="14:17" x14ac:dyDescent="0.25">
      <c r="Q326" s="30"/>
    </row>
    <row r="327" spans="14:17" x14ac:dyDescent="0.25">
      <c r="Q327" s="30"/>
    </row>
    <row r="328" spans="14:17" x14ac:dyDescent="0.25">
      <c r="Q328" s="30"/>
    </row>
    <row r="329" spans="14:17" x14ac:dyDescent="0.25">
      <c r="Q329" s="30"/>
    </row>
    <row r="330" spans="14:17" x14ac:dyDescent="0.25">
      <c r="Q330" s="30"/>
    </row>
    <row r="331" spans="14:17" ht="15.75" x14ac:dyDescent="0.25">
      <c r="N331" s="32">
        <v>2</v>
      </c>
      <c r="O331" s="15" t="s">
        <v>50</v>
      </c>
      <c r="Q331" s="30"/>
    </row>
    <row r="332" spans="14:17" ht="15.75" x14ac:dyDescent="0.25">
      <c r="N332" s="32">
        <v>4</v>
      </c>
      <c r="O332" s="15" t="s">
        <v>51</v>
      </c>
      <c r="Q332" s="30"/>
    </row>
    <row r="333" spans="14:17" ht="15.75" x14ac:dyDescent="0.25">
      <c r="N333" s="32">
        <v>6</v>
      </c>
      <c r="O333" s="15" t="s">
        <v>52</v>
      </c>
      <c r="Q333" s="30"/>
    </row>
    <row r="334" spans="14:17" ht="15.75" x14ac:dyDescent="0.25">
      <c r="N334" s="32">
        <v>8</v>
      </c>
      <c r="O334" s="15" t="s">
        <v>53</v>
      </c>
      <c r="Q334" s="30"/>
    </row>
    <row r="335" spans="14:17" x14ac:dyDescent="0.25">
      <c r="N335" s="19"/>
      <c r="O335" s="29" t="s">
        <v>54</v>
      </c>
      <c r="Q335" s="30"/>
    </row>
    <row r="336" spans="14:17" x14ac:dyDescent="0.25">
      <c r="Q336" s="30"/>
    </row>
    <row r="337" spans="14:17" x14ac:dyDescent="0.25">
      <c r="N337" s="2" t="s">
        <v>56</v>
      </c>
      <c r="O337" s="2" t="s">
        <v>55</v>
      </c>
      <c r="Q337" s="30"/>
    </row>
    <row r="338" spans="14:17" x14ac:dyDescent="0.25">
      <c r="N338" s="24">
        <v>1.1657429134380047E-2</v>
      </c>
      <c r="O338" s="33">
        <v>1.1599999999999999E-2</v>
      </c>
      <c r="Q338" s="30"/>
    </row>
    <row r="339" spans="14:17" x14ac:dyDescent="0.25">
      <c r="N339" s="24">
        <v>2.1206234861390581E-2</v>
      </c>
      <c r="O339" s="33">
        <v>2.1430000000000001E-2</v>
      </c>
      <c r="Q339" s="30"/>
    </row>
    <row r="340" spans="14:17" x14ac:dyDescent="0.25">
      <c r="N340" s="24">
        <v>2.5315833241933199E-2</v>
      </c>
      <c r="O340" s="33">
        <v>2.5961000000000001E-2</v>
      </c>
      <c r="Q340" s="30"/>
    </row>
    <row r="341" spans="14:17" x14ac:dyDescent="0.25">
      <c r="N341" s="24">
        <v>2.5854467991761568E-2</v>
      </c>
      <c r="O341" s="33">
        <v>2.7872000000000001E-2</v>
      </c>
      <c r="Q341" s="30"/>
    </row>
    <row r="342" spans="14:17" x14ac:dyDescent="0.25">
      <c r="N342" s="19"/>
      <c r="O342" s="19"/>
      <c r="Q342" s="30"/>
    </row>
    <row r="343" spans="14:17" x14ac:dyDescent="0.25">
      <c r="Q343" s="30"/>
    </row>
    <row r="344" spans="14:17" x14ac:dyDescent="0.25">
      <c r="Q344" s="30"/>
    </row>
    <row r="345" spans="14:17" x14ac:dyDescent="0.25">
      <c r="Q345" s="30"/>
    </row>
    <row r="346" spans="14:17" x14ac:dyDescent="0.25">
      <c r="Q346" s="30"/>
    </row>
    <row r="347" spans="14:17" x14ac:dyDescent="0.25">
      <c r="Q347" s="30"/>
    </row>
    <row r="348" spans="14:17" x14ac:dyDescent="0.25">
      <c r="Q348" s="30"/>
    </row>
    <row r="349" spans="14:17" x14ac:dyDescent="0.25">
      <c r="Q349" s="30"/>
    </row>
    <row r="350" spans="14:17" x14ac:dyDescent="0.25">
      <c r="Q350" s="30"/>
    </row>
    <row r="351" spans="14:17" x14ac:dyDescent="0.25">
      <c r="Q351" s="30"/>
    </row>
    <row r="352" spans="14:17" x14ac:dyDescent="0.25">
      <c r="Q352" s="30"/>
    </row>
    <row r="353" spans="1:25" x14ac:dyDescent="0.25">
      <c r="Q353" s="30"/>
    </row>
    <row r="354" spans="1:25" x14ac:dyDescent="0.25">
      <c r="Q354" s="30"/>
    </row>
    <row r="355" spans="1:25" x14ac:dyDescent="0.25">
      <c r="Q355" s="30"/>
    </row>
    <row r="356" spans="1:25" x14ac:dyDescent="0.25">
      <c r="Q356" s="30"/>
    </row>
    <row r="357" spans="1:25" x14ac:dyDescent="0.25">
      <c r="Q357" s="30"/>
    </row>
    <row r="358" spans="1:25" x14ac:dyDescent="0.25">
      <c r="Q358" s="30"/>
    </row>
    <row r="359" spans="1:25" x14ac:dyDescent="0.25">
      <c r="Q359" s="30"/>
    </row>
    <row r="360" spans="1:25" x14ac:dyDescent="0.25">
      <c r="A360" s="30"/>
      <c r="B360" s="30"/>
      <c r="C360" s="30"/>
      <c r="D360" s="30"/>
      <c r="E360" s="30"/>
      <c r="F360" s="30"/>
      <c r="G360" s="30"/>
      <c r="H360" s="30"/>
      <c r="I360" s="30"/>
      <c r="J360" s="30"/>
      <c r="K360" s="30"/>
      <c r="L360" s="30"/>
      <c r="M360" s="30"/>
      <c r="N360" s="30"/>
      <c r="O360" s="30"/>
      <c r="P360" s="30"/>
      <c r="Q360" s="30"/>
    </row>
    <row r="361" spans="1:25" x14ac:dyDescent="0.25">
      <c r="A361" s="30"/>
      <c r="B361" s="30"/>
      <c r="C361" s="30"/>
      <c r="D361" s="30"/>
      <c r="E361" s="30"/>
      <c r="F361" s="30"/>
      <c r="G361" s="30"/>
      <c r="H361" s="30"/>
      <c r="I361" s="30"/>
      <c r="J361" s="30"/>
      <c r="K361" s="30"/>
      <c r="L361" s="30"/>
      <c r="M361" s="30"/>
      <c r="N361" s="30"/>
      <c r="O361" s="30"/>
      <c r="P361" s="30"/>
      <c r="Q361" s="30"/>
    </row>
    <row r="362" spans="1:25" x14ac:dyDescent="0.25">
      <c r="Q362" s="14"/>
    </row>
    <row r="363" spans="1:25" x14ac:dyDescent="0.25">
      <c r="Q363" s="14"/>
    </row>
    <row r="364" spans="1:25" x14ac:dyDescent="0.25">
      <c r="Q364" s="14"/>
      <c r="R364" s="14"/>
      <c r="S364" s="14"/>
      <c r="T364" s="14"/>
      <c r="U364" s="14"/>
      <c r="V364" s="14"/>
      <c r="W364" s="14"/>
      <c r="X364" s="14"/>
      <c r="Y364" s="14"/>
    </row>
    <row r="365" spans="1:25" x14ac:dyDescent="0.25">
      <c r="Q365" s="14"/>
      <c r="R365" s="14"/>
      <c r="S365" s="14"/>
      <c r="T365" s="14"/>
      <c r="U365" s="14"/>
      <c r="V365" s="14"/>
      <c r="W365" s="14"/>
      <c r="X365" s="14"/>
      <c r="Y365" s="14"/>
    </row>
    <row r="366" spans="1:25" x14ac:dyDescent="0.25">
      <c r="Q366" s="14"/>
      <c r="R366" s="14"/>
      <c r="S366" s="14"/>
      <c r="T366" s="14"/>
      <c r="U366" s="14"/>
      <c r="V366" s="14"/>
      <c r="W366" s="14"/>
      <c r="X366" s="14"/>
      <c r="Y366" s="14"/>
    </row>
    <row r="367" spans="1:25" x14ac:dyDescent="0.25">
      <c r="Q367" s="14"/>
      <c r="R367" s="14"/>
      <c r="S367" s="14"/>
      <c r="T367" s="14"/>
      <c r="U367" s="14"/>
      <c r="V367" s="14"/>
      <c r="W367" s="14"/>
      <c r="X367" s="14"/>
      <c r="Y367" s="14"/>
    </row>
    <row r="368" spans="1:25" x14ac:dyDescent="0.25">
      <c r="A368" s="34"/>
      <c r="B368" s="34"/>
      <c r="C368" s="34"/>
      <c r="D368" s="34"/>
      <c r="E368" s="34"/>
      <c r="F368" s="34"/>
      <c r="G368" s="34"/>
      <c r="H368" s="34"/>
      <c r="I368" s="34"/>
      <c r="J368" s="34"/>
      <c r="K368" s="34"/>
      <c r="L368" s="34"/>
      <c r="M368" s="34"/>
      <c r="N368" s="34"/>
      <c r="O368" s="34"/>
      <c r="P368" s="34"/>
      <c r="Q368" s="34"/>
      <c r="R368" s="14"/>
      <c r="S368" s="14"/>
      <c r="T368" s="14"/>
      <c r="U368" s="14"/>
      <c r="V368" s="14"/>
      <c r="W368" s="14"/>
      <c r="X368" s="14"/>
      <c r="Y368" s="14"/>
    </row>
    <row r="369" spans="1:25" ht="27.75" x14ac:dyDescent="0.4">
      <c r="A369" s="39" t="s">
        <v>59</v>
      </c>
      <c r="B369" s="34"/>
      <c r="C369" s="34"/>
      <c r="D369" s="34"/>
      <c r="E369" s="34"/>
      <c r="F369" s="34"/>
      <c r="G369" s="34"/>
      <c r="H369" s="35"/>
      <c r="I369" s="34"/>
      <c r="J369" s="34"/>
      <c r="K369" s="34"/>
      <c r="L369" s="34"/>
      <c r="M369" s="34"/>
      <c r="N369" s="34"/>
      <c r="O369" s="34"/>
      <c r="P369" s="34"/>
      <c r="Q369" s="34"/>
      <c r="R369" s="14"/>
      <c r="S369" s="14"/>
      <c r="T369" s="14"/>
      <c r="U369" s="14"/>
      <c r="V369" s="14"/>
      <c r="W369" s="14"/>
      <c r="X369" s="14"/>
      <c r="Y369" s="14"/>
    </row>
    <row r="370" spans="1:25" x14ac:dyDescent="0.25">
      <c r="A370" s="34"/>
      <c r="B370" s="34"/>
      <c r="C370" s="34"/>
      <c r="D370" s="34"/>
      <c r="E370" s="34"/>
      <c r="F370" s="34"/>
      <c r="G370" s="34"/>
      <c r="H370" s="34"/>
      <c r="I370" s="34"/>
      <c r="J370" s="34"/>
      <c r="K370" s="34"/>
      <c r="L370" s="34"/>
      <c r="M370" s="34"/>
      <c r="N370" s="34"/>
      <c r="O370" s="34"/>
      <c r="P370" s="34"/>
      <c r="Q370" s="34"/>
      <c r="R370" s="14"/>
      <c r="S370" s="14"/>
      <c r="T370" s="14"/>
      <c r="U370" s="14"/>
      <c r="V370" s="10"/>
      <c r="W370" s="14"/>
      <c r="X370" s="14"/>
      <c r="Y370" s="14"/>
    </row>
    <row r="371" spans="1:25" x14ac:dyDescent="0.25">
      <c r="Q371" s="34"/>
      <c r="R371" s="14"/>
      <c r="S371" s="14"/>
      <c r="T371" s="14"/>
      <c r="U371" s="14"/>
      <c r="V371" s="76"/>
      <c r="W371" s="14"/>
      <c r="X371" s="14"/>
      <c r="Y371" s="14"/>
    </row>
    <row r="372" spans="1:25" ht="15.75" x14ac:dyDescent="0.25">
      <c r="A372" s="40"/>
      <c r="B372" s="14"/>
      <c r="C372" s="14"/>
      <c r="D372" s="14"/>
      <c r="E372" s="14"/>
      <c r="F372" s="14"/>
      <c r="G372" s="14"/>
      <c r="H372" s="14"/>
      <c r="I372" s="14"/>
      <c r="J372" s="14"/>
      <c r="K372" s="14"/>
      <c r="L372" s="14"/>
      <c r="M372" s="14"/>
      <c r="N372" s="14"/>
      <c r="O372" s="54"/>
      <c r="P372" s="31"/>
      <c r="Q372" s="34"/>
      <c r="R372" s="14"/>
      <c r="S372" s="14"/>
      <c r="T372" s="14"/>
      <c r="U372" s="14"/>
      <c r="V372" s="14"/>
      <c r="W372" s="14"/>
      <c r="X372" s="14"/>
      <c r="Y372" s="14"/>
    </row>
    <row r="373" spans="1:25" ht="15.75" x14ac:dyDescent="0.25">
      <c r="A373" s="41" t="s">
        <v>18</v>
      </c>
      <c r="B373" s="42"/>
      <c r="C373" s="42" t="s">
        <v>60</v>
      </c>
      <c r="D373" s="42"/>
      <c r="E373" s="42" t="s">
        <v>61</v>
      </c>
      <c r="F373" s="42"/>
      <c r="G373" s="42"/>
      <c r="H373" s="42" t="s">
        <v>66</v>
      </c>
      <c r="I373" s="42" t="s">
        <v>67</v>
      </c>
      <c r="J373" s="42"/>
      <c r="K373" s="42" t="s">
        <v>72</v>
      </c>
      <c r="L373" s="42"/>
      <c r="M373" s="42" t="s">
        <v>72</v>
      </c>
      <c r="N373" s="42"/>
      <c r="O373" s="42" t="s">
        <v>97</v>
      </c>
      <c r="P373" s="43"/>
      <c r="Q373" s="34"/>
      <c r="R373" s="14"/>
      <c r="S373" s="14"/>
      <c r="T373" s="14"/>
      <c r="U373" s="14"/>
      <c r="V373" s="10"/>
      <c r="W373" s="14"/>
      <c r="X373" s="14"/>
      <c r="Y373" s="14"/>
    </row>
    <row r="374" spans="1:25" ht="15.75" x14ac:dyDescent="0.25">
      <c r="A374" s="44"/>
      <c r="B374" s="45"/>
      <c r="C374" s="45"/>
      <c r="D374" s="45"/>
      <c r="E374" s="45"/>
      <c r="F374" s="45"/>
      <c r="G374" s="45"/>
      <c r="H374" s="45"/>
      <c r="I374" s="45"/>
      <c r="J374" s="45"/>
      <c r="K374" s="45" t="s">
        <v>73</v>
      </c>
      <c r="L374" s="45"/>
      <c r="M374" s="45" t="s">
        <v>74</v>
      </c>
      <c r="N374" s="45"/>
      <c r="O374" s="44"/>
      <c r="P374" s="46"/>
      <c r="Q374" s="34"/>
      <c r="R374" s="14"/>
      <c r="S374" s="14"/>
      <c r="T374" s="14"/>
      <c r="U374" s="14"/>
      <c r="V374" s="77"/>
      <c r="W374" s="14"/>
      <c r="X374" s="14"/>
      <c r="Y374" s="14"/>
    </row>
    <row r="375" spans="1:25" ht="15.75" x14ac:dyDescent="0.25">
      <c r="A375" s="45">
        <v>2</v>
      </c>
      <c r="B375" s="47"/>
      <c r="C375" s="45">
        <v>300</v>
      </c>
      <c r="D375" s="45"/>
      <c r="E375" s="45" t="s">
        <v>63</v>
      </c>
      <c r="F375" s="45"/>
      <c r="G375" s="45"/>
      <c r="H375" s="45" t="s">
        <v>63</v>
      </c>
      <c r="I375" s="45" t="s">
        <v>68</v>
      </c>
      <c r="J375" s="45"/>
      <c r="K375" s="55">
        <v>1.6146000000000001E-2</v>
      </c>
      <c r="L375" s="56"/>
      <c r="M375" s="53">
        <v>1.4635E-2</v>
      </c>
      <c r="N375" s="57"/>
      <c r="O375" s="48"/>
      <c r="P375" s="46" t="s">
        <v>76</v>
      </c>
      <c r="Q375" s="34"/>
      <c r="R375" s="14"/>
      <c r="S375" s="14"/>
      <c r="T375" s="14"/>
      <c r="U375" s="14"/>
      <c r="V375" s="14"/>
      <c r="W375" s="14"/>
      <c r="X375" s="14"/>
      <c r="Y375" s="14"/>
    </row>
    <row r="376" spans="1:25" ht="15.75" x14ac:dyDescent="0.25">
      <c r="A376" s="45">
        <v>4</v>
      </c>
      <c r="B376" s="47"/>
      <c r="C376" s="45">
        <v>300</v>
      </c>
      <c r="D376" s="45"/>
      <c r="E376" s="47" t="s">
        <v>64</v>
      </c>
      <c r="F376" s="47"/>
      <c r="G376" s="45"/>
      <c r="H376" s="47">
        <v>-49825</v>
      </c>
      <c r="I376" s="47" t="s">
        <v>69</v>
      </c>
      <c r="J376" s="45"/>
      <c r="K376" s="55">
        <v>2.9273E-2</v>
      </c>
      <c r="L376" s="45"/>
      <c r="M376" s="53">
        <v>2.5359E-2</v>
      </c>
      <c r="N376" s="45"/>
      <c r="O376" s="48"/>
      <c r="P376" s="46" t="s">
        <v>77</v>
      </c>
      <c r="Q376" s="34"/>
      <c r="R376" s="14"/>
      <c r="S376" s="14"/>
      <c r="T376" s="14"/>
      <c r="U376" s="14"/>
      <c r="V376" s="10"/>
      <c r="W376" s="14"/>
      <c r="X376" s="14"/>
      <c r="Y376" s="14"/>
    </row>
    <row r="377" spans="1:25" ht="15.75" x14ac:dyDescent="0.25">
      <c r="A377" s="45">
        <v>6</v>
      </c>
      <c r="B377" s="47"/>
      <c r="C377" s="45">
        <v>300</v>
      </c>
      <c r="D377" s="45"/>
      <c r="E377" s="45" t="s">
        <v>62</v>
      </c>
      <c r="F377" s="45"/>
      <c r="G377" s="45"/>
      <c r="H377" s="45" t="s">
        <v>62</v>
      </c>
      <c r="I377" s="47" t="s">
        <v>70</v>
      </c>
      <c r="J377" s="45"/>
      <c r="K377" s="55">
        <v>3.2231999999999997E-2</v>
      </c>
      <c r="L377" s="45"/>
      <c r="M377" s="53">
        <v>3.4161999999999998E-2</v>
      </c>
      <c r="N377" s="45"/>
      <c r="O377" s="48"/>
      <c r="P377" s="46" t="s">
        <v>78</v>
      </c>
      <c r="Q377" s="34"/>
      <c r="R377" s="14"/>
      <c r="S377" s="14"/>
      <c r="T377" s="14"/>
      <c r="U377" s="14"/>
      <c r="V377" s="77"/>
      <c r="W377" s="14"/>
      <c r="X377" s="14"/>
      <c r="Y377" s="14"/>
    </row>
    <row r="378" spans="1:25" ht="15.75" x14ac:dyDescent="0.25">
      <c r="A378" s="45">
        <v>8</v>
      </c>
      <c r="B378" s="47"/>
      <c r="C378" s="45">
        <v>300</v>
      </c>
      <c r="D378" s="45"/>
      <c r="E378" s="47" t="s">
        <v>65</v>
      </c>
      <c r="F378" s="47"/>
      <c r="G378" s="45"/>
      <c r="H378" s="47">
        <v>-75775</v>
      </c>
      <c r="I378" s="45" t="s">
        <v>71</v>
      </c>
      <c r="J378" s="45"/>
      <c r="K378" s="55">
        <v>4.0523999999999998E-2</v>
      </c>
      <c r="L378" s="45"/>
      <c r="M378" s="53">
        <v>3.8636999999999998E-2</v>
      </c>
      <c r="N378" s="45"/>
      <c r="O378" s="48"/>
      <c r="P378" s="46" t="s">
        <v>79</v>
      </c>
      <c r="Q378" s="34"/>
      <c r="R378" s="14"/>
      <c r="S378" s="14"/>
      <c r="T378" s="14"/>
      <c r="U378" s="14"/>
      <c r="V378" s="14"/>
      <c r="W378" s="14"/>
      <c r="X378" s="14"/>
      <c r="Y378" s="14"/>
    </row>
    <row r="379" spans="1:25" ht="15.75" x14ac:dyDescent="0.25">
      <c r="A379" s="40"/>
      <c r="B379" s="14"/>
      <c r="C379" s="14"/>
      <c r="D379" s="14"/>
      <c r="E379" s="14"/>
      <c r="F379" s="14"/>
      <c r="G379" s="14"/>
      <c r="H379" s="14"/>
      <c r="I379" s="14"/>
      <c r="J379" s="14"/>
      <c r="K379" s="14"/>
      <c r="L379" s="14"/>
      <c r="M379" s="14"/>
      <c r="N379" s="14"/>
      <c r="O379" s="50" t="s">
        <v>75</v>
      </c>
      <c r="P379" s="51"/>
      <c r="Q379" s="34"/>
      <c r="R379" s="14"/>
      <c r="S379" s="14"/>
      <c r="T379" s="14"/>
      <c r="U379" s="14"/>
      <c r="V379" s="10"/>
      <c r="W379" s="14"/>
      <c r="X379" s="14"/>
      <c r="Y379" s="14"/>
    </row>
    <row r="380" spans="1:25" ht="15.75" x14ac:dyDescent="0.25">
      <c r="A380" s="40"/>
      <c r="B380" s="14"/>
      <c r="C380" s="14"/>
      <c r="D380" s="14"/>
      <c r="E380" s="14"/>
      <c r="F380" s="14"/>
      <c r="G380" s="14"/>
      <c r="H380" s="14"/>
      <c r="I380" s="14"/>
      <c r="J380" s="14"/>
      <c r="K380" s="14"/>
      <c r="L380" s="14"/>
      <c r="M380" s="14"/>
      <c r="N380" s="14"/>
      <c r="O380" s="54"/>
      <c r="P380" s="31"/>
      <c r="Q380" s="34"/>
      <c r="R380" s="14"/>
      <c r="S380" s="14"/>
      <c r="T380" s="14"/>
      <c r="U380" s="14"/>
      <c r="V380" s="77"/>
      <c r="W380" s="14"/>
      <c r="X380" s="14"/>
      <c r="Y380" s="14"/>
    </row>
    <row r="381" spans="1:25" x14ac:dyDescent="0.25">
      <c r="Q381" s="34"/>
      <c r="R381" s="14"/>
      <c r="S381" s="14"/>
      <c r="T381" s="14"/>
      <c r="U381" s="14"/>
      <c r="V381" s="14"/>
      <c r="W381" s="14"/>
      <c r="X381" s="14"/>
      <c r="Y381" s="14"/>
    </row>
    <row r="382" spans="1:25" x14ac:dyDescent="0.25">
      <c r="Q382" s="34"/>
      <c r="R382" s="14"/>
      <c r="S382" s="14"/>
      <c r="T382" s="14"/>
      <c r="U382" s="14"/>
      <c r="V382" s="10"/>
      <c r="W382" s="14"/>
      <c r="X382" s="14"/>
      <c r="Y382" s="14"/>
    </row>
    <row r="383" spans="1:25" x14ac:dyDescent="0.25">
      <c r="Q383" s="34"/>
      <c r="R383" s="14"/>
      <c r="S383" s="14"/>
      <c r="T383" s="14"/>
      <c r="U383" s="14"/>
      <c r="V383" s="26"/>
      <c r="W383" s="14"/>
      <c r="X383" s="14"/>
      <c r="Y383" s="14"/>
    </row>
    <row r="384" spans="1:25" x14ac:dyDescent="0.25">
      <c r="Q384" s="34"/>
      <c r="R384" s="14"/>
      <c r="S384" s="14"/>
      <c r="T384" s="14"/>
      <c r="U384" s="14"/>
      <c r="V384" s="77"/>
      <c r="W384" s="14"/>
      <c r="X384" s="14"/>
      <c r="Y384" s="14"/>
    </row>
    <row r="385" spans="13:25" x14ac:dyDescent="0.25">
      <c r="Q385" s="34"/>
      <c r="R385" s="14"/>
      <c r="S385" s="14"/>
      <c r="T385" s="14"/>
      <c r="U385" s="14"/>
      <c r="V385" s="14"/>
      <c r="W385" s="14"/>
      <c r="X385" s="14"/>
      <c r="Y385" s="14"/>
    </row>
    <row r="386" spans="13:25" x14ac:dyDescent="0.25">
      <c r="Q386" s="34"/>
      <c r="R386" s="14"/>
      <c r="S386" s="14"/>
      <c r="T386" s="14"/>
      <c r="U386" s="14"/>
      <c r="V386" s="14"/>
      <c r="W386" s="14"/>
      <c r="X386" s="14"/>
      <c r="Y386" s="14"/>
    </row>
    <row r="387" spans="13:25" x14ac:dyDescent="0.25">
      <c r="Q387" s="34"/>
      <c r="R387" s="14"/>
      <c r="S387" s="14"/>
      <c r="T387" s="14"/>
      <c r="U387" s="14"/>
      <c r="V387" s="10"/>
      <c r="W387" s="14"/>
      <c r="X387" s="14"/>
      <c r="Y387" s="14"/>
    </row>
    <row r="388" spans="13:25" x14ac:dyDescent="0.25">
      <c r="Q388" s="34"/>
      <c r="R388" s="14"/>
      <c r="S388" s="14"/>
      <c r="T388" s="14"/>
      <c r="U388" s="14"/>
      <c r="V388" s="36"/>
      <c r="W388" s="14"/>
      <c r="X388" s="14"/>
      <c r="Y388" s="14"/>
    </row>
    <row r="389" spans="13:25" x14ac:dyDescent="0.25">
      <c r="Q389" s="34"/>
      <c r="R389" s="14"/>
      <c r="S389" s="14"/>
      <c r="T389" s="14"/>
      <c r="U389" s="14"/>
      <c r="V389" s="14"/>
      <c r="W389" s="14"/>
      <c r="X389" s="14"/>
      <c r="Y389" s="14"/>
    </row>
    <row r="390" spans="13:25" x14ac:dyDescent="0.25">
      <c r="M390" s="14"/>
      <c r="N390" s="14"/>
      <c r="O390" s="10"/>
      <c r="Q390" s="34"/>
      <c r="R390" s="14"/>
      <c r="S390" s="14"/>
      <c r="T390" s="14"/>
      <c r="U390" s="14"/>
      <c r="V390" s="10"/>
      <c r="W390" s="14"/>
      <c r="X390" s="14"/>
      <c r="Y390" s="14"/>
    </row>
    <row r="391" spans="13:25" x14ac:dyDescent="0.25">
      <c r="M391" s="14"/>
      <c r="N391" s="14"/>
      <c r="O391" s="52"/>
      <c r="Q391" s="34"/>
      <c r="R391" s="14"/>
      <c r="S391" s="14"/>
      <c r="T391" s="14"/>
      <c r="U391" s="14"/>
      <c r="V391" s="36"/>
      <c r="W391" s="14"/>
      <c r="X391" s="14"/>
      <c r="Y391" s="14"/>
    </row>
    <row r="392" spans="13:25" x14ac:dyDescent="0.25">
      <c r="M392" s="14"/>
      <c r="N392" s="14"/>
      <c r="O392" s="14"/>
      <c r="Q392" s="34"/>
      <c r="R392" s="14"/>
      <c r="S392" s="14"/>
      <c r="T392" s="14"/>
      <c r="U392" s="14"/>
      <c r="V392" s="14"/>
      <c r="W392" s="14"/>
      <c r="X392" s="14"/>
      <c r="Y392" s="14"/>
    </row>
    <row r="393" spans="13:25" x14ac:dyDescent="0.25">
      <c r="M393" s="14"/>
      <c r="N393" s="14"/>
      <c r="O393" s="10"/>
      <c r="Q393" s="34"/>
      <c r="R393" s="14"/>
      <c r="S393" s="14"/>
      <c r="T393" s="14"/>
      <c r="U393" s="14"/>
      <c r="V393" s="10"/>
      <c r="W393" s="14"/>
      <c r="X393" s="14"/>
      <c r="Y393" s="14"/>
    </row>
    <row r="394" spans="13:25" x14ac:dyDescent="0.25">
      <c r="M394" s="14"/>
      <c r="N394" s="14"/>
      <c r="O394" s="49"/>
      <c r="Q394" s="34"/>
      <c r="R394" s="14"/>
      <c r="S394" s="14"/>
      <c r="T394" s="14"/>
      <c r="U394" s="14"/>
      <c r="V394" s="36"/>
      <c r="W394" s="14"/>
      <c r="X394" s="14"/>
      <c r="Y394" s="14"/>
    </row>
    <row r="395" spans="13:25" x14ac:dyDescent="0.25">
      <c r="M395" s="14"/>
      <c r="N395" s="14"/>
      <c r="O395" s="14"/>
      <c r="Q395" s="34"/>
      <c r="R395" s="14"/>
      <c r="S395" s="14"/>
      <c r="T395" s="14"/>
      <c r="U395" s="14"/>
      <c r="V395" s="36"/>
      <c r="W395" s="14"/>
      <c r="X395" s="14"/>
      <c r="Y395" s="14"/>
    </row>
    <row r="396" spans="13:25" x14ac:dyDescent="0.25">
      <c r="M396" s="14"/>
      <c r="N396" s="14"/>
      <c r="O396" s="10"/>
      <c r="Q396" s="34"/>
      <c r="R396" s="14"/>
      <c r="S396" s="14"/>
      <c r="T396" s="14"/>
      <c r="U396" s="14"/>
      <c r="V396" s="10"/>
      <c r="W396" s="14"/>
      <c r="X396" s="14"/>
      <c r="Y396" s="14"/>
    </row>
    <row r="397" spans="13:25" x14ac:dyDescent="0.25">
      <c r="M397" s="14"/>
      <c r="N397" s="14"/>
      <c r="O397" s="49"/>
      <c r="Q397" s="34"/>
      <c r="R397" s="14"/>
      <c r="S397" s="14"/>
      <c r="T397" s="14"/>
      <c r="U397" s="14"/>
      <c r="V397" s="36"/>
      <c r="W397" s="14"/>
      <c r="X397" s="14"/>
      <c r="Y397" s="14"/>
    </row>
    <row r="398" spans="13:25" x14ac:dyDescent="0.25">
      <c r="M398" s="14"/>
      <c r="N398" s="14"/>
      <c r="O398" s="14"/>
      <c r="Q398" s="34"/>
      <c r="R398" s="14"/>
      <c r="S398" s="14"/>
      <c r="T398" s="14"/>
      <c r="U398" s="14"/>
      <c r="V398" s="36"/>
      <c r="W398" s="14"/>
      <c r="X398" s="14"/>
      <c r="Y398" s="14"/>
    </row>
    <row r="399" spans="13:25" x14ac:dyDescent="0.25">
      <c r="M399" s="14"/>
      <c r="N399" s="14"/>
      <c r="O399" s="10"/>
      <c r="Q399" s="34"/>
      <c r="R399" s="14"/>
      <c r="S399" s="14"/>
      <c r="T399" s="14"/>
      <c r="U399" s="14"/>
      <c r="V399" s="78"/>
      <c r="W399" s="14"/>
      <c r="X399" s="14"/>
      <c r="Y399" s="14"/>
    </row>
    <row r="400" spans="13:25" x14ac:dyDescent="0.25">
      <c r="M400" s="14"/>
      <c r="N400" s="14"/>
      <c r="O400" s="49"/>
      <c r="Q400" s="34"/>
      <c r="R400" s="14"/>
      <c r="S400" s="14"/>
      <c r="T400" s="14"/>
      <c r="U400" s="14"/>
      <c r="V400" s="26"/>
      <c r="W400" s="14"/>
      <c r="X400" s="14"/>
      <c r="Y400" s="14"/>
    </row>
    <row r="401" spans="13:25" x14ac:dyDescent="0.25">
      <c r="M401" s="14"/>
      <c r="N401" s="14"/>
      <c r="O401" s="14"/>
      <c r="Q401" s="34"/>
      <c r="R401" s="14"/>
      <c r="S401" s="14"/>
      <c r="T401" s="14"/>
      <c r="U401" s="14"/>
      <c r="V401" s="14"/>
      <c r="W401" s="14"/>
      <c r="X401" s="14"/>
      <c r="Y401" s="14"/>
    </row>
    <row r="402" spans="13:25" x14ac:dyDescent="0.25">
      <c r="M402" s="14"/>
      <c r="N402" s="14"/>
      <c r="O402" s="10"/>
      <c r="Q402" s="34"/>
      <c r="R402" s="14"/>
      <c r="S402" s="14"/>
      <c r="T402" s="14"/>
      <c r="U402" s="14"/>
      <c r="V402" s="14"/>
      <c r="W402" s="14"/>
      <c r="X402" s="14"/>
      <c r="Y402" s="14"/>
    </row>
    <row r="403" spans="13:25" x14ac:dyDescent="0.25">
      <c r="M403" s="14"/>
      <c r="N403" s="14"/>
      <c r="O403" s="49"/>
      <c r="Q403" s="34"/>
      <c r="R403" s="14"/>
      <c r="S403" s="14"/>
      <c r="T403" s="14"/>
      <c r="U403" s="14"/>
      <c r="V403" s="14"/>
      <c r="W403" s="14"/>
      <c r="X403" s="14"/>
      <c r="Y403" s="14"/>
    </row>
    <row r="404" spans="13:25" x14ac:dyDescent="0.25">
      <c r="Q404" s="34"/>
      <c r="R404" s="14"/>
      <c r="S404" s="14"/>
      <c r="T404" s="14"/>
      <c r="U404" s="14"/>
      <c r="V404" s="14"/>
      <c r="W404" s="14"/>
      <c r="X404" s="14"/>
      <c r="Y404" s="14"/>
    </row>
    <row r="405" spans="13:25" x14ac:dyDescent="0.25">
      <c r="Q405" s="34"/>
      <c r="R405" s="14"/>
      <c r="S405" s="14"/>
      <c r="T405" s="14"/>
      <c r="U405" s="14"/>
      <c r="V405" s="14"/>
      <c r="W405" s="14"/>
      <c r="X405" s="14"/>
      <c r="Y405" s="14"/>
    </row>
    <row r="406" spans="13:25" x14ac:dyDescent="0.25">
      <c r="Q406" s="34"/>
    </row>
    <row r="407" spans="13:25" x14ac:dyDescent="0.25">
      <c r="Q407" s="34"/>
    </row>
    <row r="408" spans="13:25" x14ac:dyDescent="0.25">
      <c r="Q408" s="34"/>
    </row>
    <row r="409" spans="13:25" x14ac:dyDescent="0.25">
      <c r="Q409" s="34"/>
    </row>
    <row r="410" spans="13:25" x14ac:dyDescent="0.25">
      <c r="Q410" s="34"/>
    </row>
    <row r="411" spans="13:25" x14ac:dyDescent="0.25">
      <c r="Q411" s="34"/>
    </row>
    <row r="412" spans="13:25" x14ac:dyDescent="0.25">
      <c r="Q412" s="34"/>
    </row>
    <row r="413" spans="13:25" x14ac:dyDescent="0.25">
      <c r="Q413" s="34"/>
    </row>
    <row r="414" spans="13:25" x14ac:dyDescent="0.25">
      <c r="Q414" s="34"/>
    </row>
    <row r="415" spans="13:25" x14ac:dyDescent="0.25">
      <c r="Q415" s="34"/>
    </row>
    <row r="416" spans="13:25" x14ac:dyDescent="0.25">
      <c r="Q416" s="34"/>
    </row>
    <row r="417" spans="17:17" x14ac:dyDescent="0.25">
      <c r="Q417" s="34"/>
    </row>
    <row r="418" spans="17:17" x14ac:dyDescent="0.25">
      <c r="Q418" s="34"/>
    </row>
    <row r="419" spans="17:17" x14ac:dyDescent="0.25">
      <c r="Q419" s="34"/>
    </row>
    <row r="420" spans="17:17" x14ac:dyDescent="0.25">
      <c r="Q420" s="34"/>
    </row>
    <row r="421" spans="17:17" x14ac:dyDescent="0.25">
      <c r="Q421" s="34"/>
    </row>
    <row r="422" spans="17:17" x14ac:dyDescent="0.25">
      <c r="Q422" s="34"/>
    </row>
    <row r="423" spans="17:17" x14ac:dyDescent="0.25">
      <c r="Q423" s="34"/>
    </row>
    <row r="424" spans="17:17" x14ac:dyDescent="0.25">
      <c r="Q424" s="34"/>
    </row>
    <row r="425" spans="17:17" x14ac:dyDescent="0.25">
      <c r="Q425" s="34"/>
    </row>
    <row r="426" spans="17:17" x14ac:dyDescent="0.25">
      <c r="Q426" s="34"/>
    </row>
    <row r="427" spans="17:17" x14ac:dyDescent="0.25">
      <c r="Q427" s="34"/>
    </row>
    <row r="428" spans="17:17" x14ac:dyDescent="0.25">
      <c r="Q428" s="34"/>
    </row>
    <row r="429" spans="17:17" x14ac:dyDescent="0.25">
      <c r="Q429" s="34"/>
    </row>
    <row r="430" spans="17:17" x14ac:dyDescent="0.25">
      <c r="Q430" s="34"/>
    </row>
    <row r="431" spans="17:17" x14ac:dyDescent="0.25">
      <c r="Q431" s="34"/>
    </row>
    <row r="432" spans="17:17" x14ac:dyDescent="0.25">
      <c r="Q432" s="34"/>
    </row>
    <row r="433" spans="17:17" x14ac:dyDescent="0.25">
      <c r="Q433" s="34"/>
    </row>
    <row r="434" spans="17:17" x14ac:dyDescent="0.25">
      <c r="Q434" s="34"/>
    </row>
    <row r="435" spans="17:17" x14ac:dyDescent="0.25">
      <c r="Q435" s="34"/>
    </row>
    <row r="436" spans="17:17" x14ac:dyDescent="0.25">
      <c r="Q436" s="34"/>
    </row>
    <row r="437" spans="17:17" x14ac:dyDescent="0.25">
      <c r="Q437" s="34"/>
    </row>
    <row r="438" spans="17:17" x14ac:dyDescent="0.25">
      <c r="Q438" s="34"/>
    </row>
    <row r="439" spans="17:17" x14ac:dyDescent="0.25">
      <c r="Q439" s="34"/>
    </row>
    <row r="440" spans="17:17" x14ac:dyDescent="0.25">
      <c r="Q440" s="34"/>
    </row>
    <row r="441" spans="17:17" x14ac:dyDescent="0.25">
      <c r="Q441" s="34"/>
    </row>
    <row r="442" spans="17:17" x14ac:dyDescent="0.25">
      <c r="Q442" s="34"/>
    </row>
    <row r="443" spans="17:17" x14ac:dyDescent="0.25">
      <c r="Q443" s="34"/>
    </row>
    <row r="444" spans="17:17" x14ac:dyDescent="0.25">
      <c r="Q444" s="34"/>
    </row>
    <row r="445" spans="17:17" x14ac:dyDescent="0.25">
      <c r="Q445" s="34"/>
    </row>
    <row r="446" spans="17:17" x14ac:dyDescent="0.25">
      <c r="Q446" s="34"/>
    </row>
    <row r="447" spans="17:17" x14ac:dyDescent="0.25">
      <c r="Q447" s="34"/>
    </row>
    <row r="448" spans="17:17" x14ac:dyDescent="0.25">
      <c r="Q448" s="34"/>
    </row>
    <row r="449" spans="17:17" x14ac:dyDescent="0.25">
      <c r="Q449" s="34"/>
    </row>
    <row r="450" spans="17:17" x14ac:dyDescent="0.25">
      <c r="Q450" s="34"/>
    </row>
    <row r="451" spans="17:17" x14ac:dyDescent="0.25">
      <c r="Q451" s="34"/>
    </row>
    <row r="452" spans="17:17" x14ac:dyDescent="0.25">
      <c r="Q452" s="34"/>
    </row>
    <row r="453" spans="17:17" x14ac:dyDescent="0.25">
      <c r="Q453" s="34"/>
    </row>
    <row r="454" spans="17:17" x14ac:dyDescent="0.25">
      <c r="Q454" s="34"/>
    </row>
    <row r="455" spans="17:17" x14ac:dyDescent="0.25">
      <c r="Q455" s="34"/>
    </row>
    <row r="456" spans="17:17" x14ac:dyDescent="0.25">
      <c r="Q456" s="34"/>
    </row>
    <row r="457" spans="17:17" x14ac:dyDescent="0.25">
      <c r="Q457" s="34"/>
    </row>
    <row r="458" spans="17:17" x14ac:dyDescent="0.25">
      <c r="Q458" s="34"/>
    </row>
    <row r="459" spans="17:17" x14ac:dyDescent="0.25">
      <c r="Q459" s="34"/>
    </row>
    <row r="460" spans="17:17" x14ac:dyDescent="0.25">
      <c r="Q460" s="34"/>
    </row>
    <row r="461" spans="17:17" x14ac:dyDescent="0.25">
      <c r="Q461" s="34"/>
    </row>
    <row r="462" spans="17:17" x14ac:dyDescent="0.25">
      <c r="Q462" s="34"/>
    </row>
    <row r="463" spans="17:17" x14ac:dyDescent="0.25">
      <c r="Q463" s="34"/>
    </row>
    <row r="464" spans="17:17" x14ac:dyDescent="0.25">
      <c r="Q464" s="34"/>
    </row>
    <row r="465" spans="17:17" x14ac:dyDescent="0.25">
      <c r="Q465" s="34"/>
    </row>
    <row r="466" spans="17:17" x14ac:dyDescent="0.25">
      <c r="Q466" s="34"/>
    </row>
    <row r="467" spans="17:17" x14ac:dyDescent="0.25">
      <c r="Q467" s="34"/>
    </row>
    <row r="468" spans="17:17" x14ac:dyDescent="0.25">
      <c r="Q468" s="34"/>
    </row>
    <row r="469" spans="17:17" x14ac:dyDescent="0.25">
      <c r="Q469" s="34"/>
    </row>
    <row r="470" spans="17:17" x14ac:dyDescent="0.25">
      <c r="Q470" s="34"/>
    </row>
    <row r="471" spans="17:17" x14ac:dyDescent="0.25">
      <c r="Q471" s="34"/>
    </row>
    <row r="472" spans="17:17" x14ac:dyDescent="0.25">
      <c r="Q472" s="34"/>
    </row>
    <row r="473" spans="17:17" x14ac:dyDescent="0.25">
      <c r="Q473" s="34"/>
    </row>
    <row r="474" spans="17:17" x14ac:dyDescent="0.25">
      <c r="Q474" s="34"/>
    </row>
    <row r="475" spans="17:17" x14ac:dyDescent="0.25">
      <c r="Q475" s="34"/>
    </row>
    <row r="476" spans="17:17" x14ac:dyDescent="0.25">
      <c r="Q476" s="34"/>
    </row>
    <row r="477" spans="17:17" x14ac:dyDescent="0.25">
      <c r="Q477" s="34"/>
    </row>
    <row r="478" spans="17:17" x14ac:dyDescent="0.25">
      <c r="Q478" s="34"/>
    </row>
    <row r="479" spans="17:17" x14ac:dyDescent="0.25">
      <c r="Q479" s="34"/>
    </row>
    <row r="480" spans="17:17" x14ac:dyDescent="0.25">
      <c r="Q480" s="34"/>
    </row>
    <row r="481" spans="1:17" x14ac:dyDescent="0.25">
      <c r="Q481" s="34"/>
    </row>
    <row r="482" spans="1:17" x14ac:dyDescent="0.25">
      <c r="Q482" s="34"/>
    </row>
    <row r="483" spans="1:17" x14ac:dyDescent="0.25">
      <c r="A483" s="34"/>
      <c r="B483" s="34"/>
      <c r="C483" s="34"/>
      <c r="D483" s="34"/>
      <c r="E483" s="34"/>
      <c r="F483" s="34"/>
      <c r="G483" s="34"/>
      <c r="H483" s="34"/>
      <c r="I483" s="34"/>
      <c r="J483" s="34"/>
      <c r="K483" s="34"/>
      <c r="L483" s="34"/>
      <c r="M483" s="34"/>
      <c r="N483" s="34"/>
      <c r="O483" s="34"/>
      <c r="P483" s="34"/>
      <c r="Q483" s="34"/>
    </row>
    <row r="484" spans="1:17" x14ac:dyDescent="0.25">
      <c r="A484" s="34"/>
      <c r="B484" s="34"/>
      <c r="C484" s="34"/>
      <c r="D484" s="34"/>
      <c r="E484" s="34"/>
      <c r="F484" s="34"/>
      <c r="G484" s="34"/>
      <c r="H484" s="34"/>
      <c r="I484" s="34"/>
      <c r="J484" s="34"/>
      <c r="K484" s="34"/>
      <c r="L484" s="34"/>
      <c r="M484" s="34"/>
      <c r="N484" s="34"/>
      <c r="O484" s="34"/>
      <c r="P484" s="34"/>
      <c r="Q484" s="34"/>
    </row>
    <row r="485" spans="1:17" x14ac:dyDescent="0.25">
      <c r="A485" s="34"/>
      <c r="B485" s="34"/>
      <c r="C485" s="34"/>
      <c r="D485" s="34"/>
      <c r="E485" s="34"/>
      <c r="F485" s="34"/>
      <c r="G485" s="34"/>
      <c r="H485" s="34"/>
      <c r="I485" s="34"/>
      <c r="J485" s="34"/>
      <c r="K485" s="34"/>
      <c r="L485" s="34"/>
      <c r="M485" s="34"/>
      <c r="N485" s="34"/>
      <c r="O485" s="34"/>
      <c r="P485" s="34"/>
      <c r="Q485" s="34"/>
    </row>
    <row r="486" spans="1:17" x14ac:dyDescent="0.25">
      <c r="Q486" s="34"/>
    </row>
    <row r="487" spans="1:17" x14ac:dyDescent="0.25">
      <c r="Q487" s="34"/>
    </row>
    <row r="488" spans="1:17" x14ac:dyDescent="0.25">
      <c r="Q488" s="34"/>
    </row>
    <row r="489" spans="1:17" x14ac:dyDescent="0.25">
      <c r="Q489" s="34"/>
    </row>
    <row r="490" spans="1:17" x14ac:dyDescent="0.25">
      <c r="Q490" s="34"/>
    </row>
    <row r="491" spans="1:17" x14ac:dyDescent="0.25">
      <c r="Q491" s="34"/>
    </row>
    <row r="492" spans="1:17" x14ac:dyDescent="0.25">
      <c r="Q492" s="34"/>
    </row>
    <row r="493" spans="1:17" x14ac:dyDescent="0.25">
      <c r="Q493" s="13"/>
    </row>
    <row r="494" spans="1:17" x14ac:dyDescent="0.25">
      <c r="Q494" s="13"/>
    </row>
    <row r="495" spans="1:17" x14ac:dyDescent="0.25">
      <c r="Q495" s="13"/>
    </row>
    <row r="496" spans="1:17" x14ac:dyDescent="0.25">
      <c r="Q496" s="13"/>
    </row>
    <row r="497" spans="17:17" x14ac:dyDescent="0.25">
      <c r="Q497" s="13"/>
    </row>
    <row r="498" spans="17:17" x14ac:dyDescent="0.25">
      <c r="Q498" s="13"/>
    </row>
    <row r="499" spans="17:17" x14ac:dyDescent="0.25">
      <c r="Q499" s="13"/>
    </row>
    <row r="500" spans="17:17" x14ac:dyDescent="0.25">
      <c r="Q500" s="13"/>
    </row>
    <row r="501" spans="17:17" x14ac:dyDescent="0.25">
      <c r="Q501" s="13"/>
    </row>
    <row r="502" spans="17:17" x14ac:dyDescent="0.25">
      <c r="Q502" s="13"/>
    </row>
    <row r="503" spans="17:17" x14ac:dyDescent="0.25">
      <c r="Q503" s="13"/>
    </row>
    <row r="504" spans="17:17" x14ac:dyDescent="0.25">
      <c r="Q504" s="13"/>
    </row>
    <row r="505" spans="17:17" x14ac:dyDescent="0.25">
      <c r="Q505" s="13"/>
    </row>
    <row r="506" spans="17:17" x14ac:dyDescent="0.25">
      <c r="Q506" s="13"/>
    </row>
    <row r="507" spans="17:17" x14ac:dyDescent="0.25">
      <c r="Q507" s="13"/>
    </row>
    <row r="508" spans="17:17" x14ac:dyDescent="0.25">
      <c r="Q508" s="13"/>
    </row>
    <row r="509" spans="17:17" x14ac:dyDescent="0.25">
      <c r="Q509" s="13"/>
    </row>
    <row r="510" spans="17:17" x14ac:dyDescent="0.25">
      <c r="Q510" s="13"/>
    </row>
    <row r="511" spans="17:17" x14ac:dyDescent="0.25">
      <c r="Q511" s="13"/>
    </row>
    <row r="512" spans="17:17" x14ac:dyDescent="0.25">
      <c r="Q512" s="13"/>
    </row>
    <row r="513" spans="17:17" x14ac:dyDescent="0.25">
      <c r="Q513" s="13"/>
    </row>
    <row r="514" spans="17:17" x14ac:dyDescent="0.25">
      <c r="Q514" s="13"/>
    </row>
    <row r="515" spans="17:17" x14ac:dyDescent="0.25">
      <c r="Q515" s="13"/>
    </row>
    <row r="516" spans="17:17" x14ac:dyDescent="0.25">
      <c r="Q516" s="13"/>
    </row>
    <row r="517" spans="17:17" x14ac:dyDescent="0.25">
      <c r="Q517" s="13"/>
    </row>
    <row r="518" spans="17:17" x14ac:dyDescent="0.25">
      <c r="Q518" s="13"/>
    </row>
    <row r="519" spans="17:17" x14ac:dyDescent="0.25">
      <c r="Q519" s="13"/>
    </row>
    <row r="520" spans="17:17" x14ac:dyDescent="0.25">
      <c r="Q520" s="13"/>
    </row>
    <row r="521" spans="17:17" x14ac:dyDescent="0.25">
      <c r="Q521" s="13"/>
    </row>
    <row r="522" spans="17:17" x14ac:dyDescent="0.25">
      <c r="Q522" s="13"/>
    </row>
    <row r="523" spans="17:17" x14ac:dyDescent="0.25">
      <c r="Q523" s="13"/>
    </row>
    <row r="524" spans="17:17" x14ac:dyDescent="0.25">
      <c r="Q524" s="13"/>
    </row>
    <row r="525" spans="17:17" x14ac:dyDescent="0.25">
      <c r="Q525" s="13"/>
    </row>
    <row r="526" spans="17:17" x14ac:dyDescent="0.25">
      <c r="Q526" s="13"/>
    </row>
    <row r="527" spans="17:17" x14ac:dyDescent="0.25">
      <c r="Q527" s="13"/>
    </row>
    <row r="528" spans="17:17" x14ac:dyDescent="0.25">
      <c r="Q528" s="13"/>
    </row>
    <row r="529" spans="17:17" x14ac:dyDescent="0.25">
      <c r="Q529" s="13"/>
    </row>
    <row r="530" spans="17:17" x14ac:dyDescent="0.25">
      <c r="Q530" s="13"/>
    </row>
    <row r="531" spans="17:17" x14ac:dyDescent="0.25">
      <c r="Q531" s="13"/>
    </row>
    <row r="532" spans="17:17" x14ac:dyDescent="0.25">
      <c r="Q532" s="13"/>
    </row>
    <row r="533" spans="17:17" x14ac:dyDescent="0.25">
      <c r="Q533" s="13"/>
    </row>
    <row r="534" spans="17:17" x14ac:dyDescent="0.25">
      <c r="Q534" s="13"/>
    </row>
    <row r="535" spans="17:17" x14ac:dyDescent="0.25">
      <c r="Q535" s="13"/>
    </row>
    <row r="536" spans="17:17" x14ac:dyDescent="0.25">
      <c r="Q536" s="13"/>
    </row>
    <row r="537" spans="17:17" x14ac:dyDescent="0.25">
      <c r="Q537" s="13"/>
    </row>
    <row r="538" spans="17:17" x14ac:dyDescent="0.25">
      <c r="Q538" s="13"/>
    </row>
    <row r="539" spans="17:17" x14ac:dyDescent="0.25">
      <c r="Q539" s="13"/>
    </row>
    <row r="540" spans="17:17" x14ac:dyDescent="0.25">
      <c r="Q540" s="13"/>
    </row>
    <row r="541" spans="17:17" x14ac:dyDescent="0.25">
      <c r="Q541" s="13"/>
    </row>
    <row r="542" spans="17:17" x14ac:dyDescent="0.25">
      <c r="Q542" s="13"/>
    </row>
    <row r="543" spans="17:17" x14ac:dyDescent="0.25">
      <c r="Q543" s="13"/>
    </row>
    <row r="544" spans="17:17" x14ac:dyDescent="0.25">
      <c r="Q544" s="13"/>
    </row>
    <row r="545" spans="8:17" x14ac:dyDescent="0.25">
      <c r="Q545" s="13"/>
    </row>
    <row r="546" spans="8:17" x14ac:dyDescent="0.25">
      <c r="Q546" s="13"/>
    </row>
    <row r="547" spans="8:17" x14ac:dyDescent="0.25">
      <c r="Q547" s="13"/>
    </row>
    <row r="548" spans="8:17" x14ac:dyDescent="0.25">
      <c r="Q548" s="13"/>
    </row>
    <row r="549" spans="8:17" x14ac:dyDescent="0.25">
      <c r="Q549" s="13"/>
    </row>
    <row r="550" spans="8:17" x14ac:dyDescent="0.25">
      <c r="Q550" s="13"/>
    </row>
    <row r="551" spans="8:17" x14ac:dyDescent="0.25">
      <c r="Q551" s="13"/>
    </row>
    <row r="552" spans="8:17" x14ac:dyDescent="0.25">
      <c r="H552" s="89" t="s">
        <v>85</v>
      </c>
      <c r="I552" s="90"/>
      <c r="K552" s="63" t="s">
        <v>80</v>
      </c>
      <c r="L552" s="2" t="s">
        <v>81</v>
      </c>
      <c r="M552" s="2" t="s">
        <v>82</v>
      </c>
      <c r="N552" s="64" t="s">
        <v>83</v>
      </c>
      <c r="O552" s="64" t="s">
        <v>84</v>
      </c>
      <c r="Q552" s="13"/>
    </row>
    <row r="553" spans="8:17" x14ac:dyDescent="0.25">
      <c r="H553" s="65" t="s">
        <v>98</v>
      </c>
      <c r="I553" s="66">
        <v>7.6999999999999999E-2</v>
      </c>
      <c r="K553" s="61">
        <v>1</v>
      </c>
      <c r="L553" s="60">
        <v>1.08</v>
      </c>
      <c r="M553" s="60">
        <v>2</v>
      </c>
      <c r="N553" s="62">
        <v>1.1000000000000001</v>
      </c>
      <c r="O553" s="62">
        <v>2</v>
      </c>
      <c r="Q553" s="13"/>
    </row>
    <row r="554" spans="8:17" x14ac:dyDescent="0.25">
      <c r="H554" s="89" t="s">
        <v>99</v>
      </c>
      <c r="I554" s="90"/>
      <c r="K554" s="61">
        <v>5</v>
      </c>
      <c r="L554" s="60">
        <v>1.75</v>
      </c>
      <c r="M554" s="60">
        <v>6.2</v>
      </c>
      <c r="N554" s="62">
        <v>1.8</v>
      </c>
      <c r="O554" s="62">
        <v>6.8</v>
      </c>
      <c r="Q554" s="13"/>
    </row>
    <row r="555" spans="8:17" x14ac:dyDescent="0.25">
      <c r="H555" s="65" t="s">
        <v>98</v>
      </c>
      <c r="I555" s="66">
        <v>0.17799999999999999</v>
      </c>
      <c r="K555" s="61">
        <v>10</v>
      </c>
      <c r="L555" s="60">
        <v>2</v>
      </c>
      <c r="M555" s="60">
        <v>7.9</v>
      </c>
      <c r="N555" s="62">
        <v>2.2999999999999998</v>
      </c>
      <c r="O555" s="62">
        <v>10.3</v>
      </c>
      <c r="Q555" s="13"/>
    </row>
    <row r="556" spans="8:17" x14ac:dyDescent="0.25">
      <c r="H556" s="16"/>
      <c r="I556" s="17"/>
      <c r="K556" s="61">
        <v>15</v>
      </c>
      <c r="L556" s="60">
        <v>2.09</v>
      </c>
      <c r="M556" s="60">
        <v>7.2</v>
      </c>
      <c r="N556" s="62">
        <v>2.5499999999999998</v>
      </c>
      <c r="O556" s="62">
        <v>11.2</v>
      </c>
      <c r="Q556" s="13"/>
    </row>
    <row r="557" spans="8:17" x14ac:dyDescent="0.25">
      <c r="K557" s="61">
        <v>20</v>
      </c>
      <c r="L557" s="60">
        <v>2.0950000000000002</v>
      </c>
      <c r="M557" s="60">
        <v>7</v>
      </c>
      <c r="N557" s="62">
        <v>2.6</v>
      </c>
      <c r="O557" s="62">
        <v>11.8</v>
      </c>
      <c r="Q557" s="13"/>
    </row>
    <row r="558" spans="8:17" x14ac:dyDescent="0.25">
      <c r="K558" s="61">
        <v>25</v>
      </c>
      <c r="L558" s="60">
        <v>2.12</v>
      </c>
      <c r="M558" s="60">
        <v>7.2</v>
      </c>
      <c r="N558" s="62">
        <v>2.7</v>
      </c>
      <c r="O558" s="62">
        <v>12</v>
      </c>
      <c r="Q558" s="13"/>
    </row>
    <row r="559" spans="8:17" x14ac:dyDescent="0.25">
      <c r="K559" s="61">
        <v>30</v>
      </c>
      <c r="L559" s="60">
        <v>2.34</v>
      </c>
      <c r="M559" s="60">
        <v>9</v>
      </c>
      <c r="N559" s="62">
        <v>3</v>
      </c>
      <c r="O559" s="62">
        <v>15.5</v>
      </c>
      <c r="Q559" s="13"/>
    </row>
    <row r="560" spans="8:17" x14ac:dyDescent="0.25">
      <c r="K560" s="61">
        <v>35</v>
      </c>
      <c r="L560" s="60">
        <v>3</v>
      </c>
      <c r="M560" s="60">
        <v>17.2</v>
      </c>
      <c r="N560" s="62">
        <v>3.7</v>
      </c>
      <c r="O560" s="62">
        <v>29</v>
      </c>
      <c r="Q560" s="13"/>
    </row>
    <row r="561" spans="11:17" x14ac:dyDescent="0.25">
      <c r="K561" s="61">
        <v>40</v>
      </c>
      <c r="L561" s="60">
        <v>4.3</v>
      </c>
      <c r="M561" s="60">
        <v>40</v>
      </c>
      <c r="N561" s="62">
        <v>4.5</v>
      </c>
      <c r="O561" s="62">
        <v>50</v>
      </c>
      <c r="Q561" s="13"/>
    </row>
    <row r="562" spans="11:17" x14ac:dyDescent="0.25">
      <c r="K562" s="59"/>
      <c r="L562" s="13"/>
      <c r="M562" s="13"/>
      <c r="N562" s="58"/>
      <c r="O562" s="58"/>
      <c r="Q562" s="13"/>
    </row>
    <row r="563" spans="11:17" x14ac:dyDescent="0.25">
      <c r="Q563" s="13"/>
    </row>
    <row r="564" spans="11:17" x14ac:dyDescent="0.25">
      <c r="Q564" s="13"/>
    </row>
    <row r="565" spans="11:17" x14ac:dyDescent="0.25">
      <c r="Q565" s="13"/>
    </row>
    <row r="566" spans="11:17" x14ac:dyDescent="0.25">
      <c r="Q566" s="13"/>
    </row>
    <row r="567" spans="11:17" x14ac:dyDescent="0.25">
      <c r="Q567" s="13"/>
    </row>
    <row r="568" spans="11:17" x14ac:dyDescent="0.25">
      <c r="Q568" s="13"/>
    </row>
    <row r="569" spans="11:17" x14ac:dyDescent="0.25">
      <c r="Q569" s="13"/>
    </row>
    <row r="570" spans="11:17" x14ac:dyDescent="0.25">
      <c r="Q570" s="13"/>
    </row>
    <row r="571" spans="11:17" x14ac:dyDescent="0.25">
      <c r="Q571" s="13"/>
    </row>
    <row r="572" spans="11:17" x14ac:dyDescent="0.25">
      <c r="Q572" s="13"/>
    </row>
    <row r="573" spans="11:17" x14ac:dyDescent="0.25">
      <c r="Q573" s="13"/>
    </row>
    <row r="574" spans="11:17" x14ac:dyDescent="0.25">
      <c r="Q574" s="13"/>
    </row>
    <row r="575" spans="11:17" x14ac:dyDescent="0.25">
      <c r="Q575" s="13"/>
    </row>
    <row r="576" spans="11:17" x14ac:dyDescent="0.25">
      <c r="Q576" s="13"/>
    </row>
    <row r="577" spans="17:17" x14ac:dyDescent="0.25">
      <c r="Q577" s="13"/>
    </row>
    <row r="578" spans="17:17" x14ac:dyDescent="0.25">
      <c r="Q578" s="13"/>
    </row>
    <row r="579" spans="17:17" x14ac:dyDescent="0.25">
      <c r="Q579" s="13"/>
    </row>
    <row r="580" spans="17:17" x14ac:dyDescent="0.25">
      <c r="Q580" s="13"/>
    </row>
    <row r="581" spans="17:17" x14ac:dyDescent="0.25">
      <c r="Q581" s="13"/>
    </row>
    <row r="582" spans="17:17" x14ac:dyDescent="0.25">
      <c r="Q582" s="13"/>
    </row>
    <row r="583" spans="17:17" x14ac:dyDescent="0.25">
      <c r="Q583" s="13"/>
    </row>
    <row r="584" spans="17:17" x14ac:dyDescent="0.25">
      <c r="Q584" s="13"/>
    </row>
    <row r="585" spans="17:17" x14ac:dyDescent="0.25">
      <c r="Q585" s="13"/>
    </row>
    <row r="586" spans="17:17" x14ac:dyDescent="0.25">
      <c r="Q586" s="13"/>
    </row>
    <row r="587" spans="17:17" x14ac:dyDescent="0.25">
      <c r="Q587" s="13"/>
    </row>
    <row r="588" spans="17:17" x14ac:dyDescent="0.25">
      <c r="Q588" s="13"/>
    </row>
    <row r="589" spans="17:17" x14ac:dyDescent="0.25">
      <c r="Q589" s="13"/>
    </row>
    <row r="590" spans="17:17" x14ac:dyDescent="0.25">
      <c r="Q590" s="13"/>
    </row>
    <row r="591" spans="17:17" x14ac:dyDescent="0.25">
      <c r="Q591" s="13"/>
    </row>
    <row r="592" spans="17:17" x14ac:dyDescent="0.25">
      <c r="Q592" s="13"/>
    </row>
    <row r="593" spans="17:17" x14ac:dyDescent="0.25">
      <c r="Q593" s="13"/>
    </row>
    <row r="594" spans="17:17" x14ac:dyDescent="0.25">
      <c r="Q594" s="13"/>
    </row>
    <row r="595" spans="17:17" x14ac:dyDescent="0.25">
      <c r="Q595" s="13"/>
    </row>
    <row r="596" spans="17:17" x14ac:dyDescent="0.25">
      <c r="Q596" s="13"/>
    </row>
    <row r="597" spans="17:17" x14ac:dyDescent="0.25">
      <c r="Q597" s="13"/>
    </row>
    <row r="598" spans="17:17" x14ac:dyDescent="0.25">
      <c r="Q598" s="13"/>
    </row>
    <row r="599" spans="17:17" x14ac:dyDescent="0.25">
      <c r="Q599" s="13"/>
    </row>
    <row r="600" spans="17:17" x14ac:dyDescent="0.25">
      <c r="Q600" s="13"/>
    </row>
    <row r="601" spans="17:17" x14ac:dyDescent="0.25">
      <c r="Q601" s="13"/>
    </row>
    <row r="602" spans="17:17" x14ac:dyDescent="0.25">
      <c r="Q602" s="13"/>
    </row>
    <row r="603" spans="17:17" x14ac:dyDescent="0.25">
      <c r="Q603" s="13"/>
    </row>
    <row r="604" spans="17:17" x14ac:dyDescent="0.25">
      <c r="Q604" s="13"/>
    </row>
    <row r="605" spans="17:17" x14ac:dyDescent="0.25">
      <c r="Q605" s="13"/>
    </row>
    <row r="606" spans="17:17" x14ac:dyDescent="0.25">
      <c r="Q606" s="13"/>
    </row>
    <row r="607" spans="17:17" x14ac:dyDescent="0.25">
      <c r="Q607" s="13"/>
    </row>
    <row r="608" spans="17:17" x14ac:dyDescent="0.25">
      <c r="Q608" s="13"/>
    </row>
    <row r="609" spans="8:17" x14ac:dyDescent="0.25">
      <c r="Q609" s="13"/>
    </row>
    <row r="610" spans="8:17" x14ac:dyDescent="0.25">
      <c r="Q610" s="13"/>
    </row>
    <row r="611" spans="8:17" x14ac:dyDescent="0.25">
      <c r="Q611" s="13"/>
    </row>
    <row r="612" spans="8:17" x14ac:dyDescent="0.25">
      <c r="Q612" s="13"/>
    </row>
    <row r="613" spans="8:17" x14ac:dyDescent="0.25">
      <c r="Q613" s="13"/>
    </row>
    <row r="614" spans="8:17" x14ac:dyDescent="0.25">
      <c r="Q614" s="13"/>
    </row>
    <row r="615" spans="8:17" x14ac:dyDescent="0.25">
      <c r="Q615" s="13"/>
    </row>
    <row r="616" spans="8:17" x14ac:dyDescent="0.25">
      <c r="Q616" s="13"/>
    </row>
    <row r="617" spans="8:17" x14ac:dyDescent="0.25">
      <c r="Q617" s="13"/>
    </row>
    <row r="618" spans="8:17" x14ac:dyDescent="0.25">
      <c r="Q618" s="13"/>
    </row>
    <row r="619" spans="8:17" x14ac:dyDescent="0.25">
      <c r="Q619" s="13"/>
    </row>
    <row r="620" spans="8:17" x14ac:dyDescent="0.25">
      <c r="H620" s="14"/>
      <c r="I620" s="14"/>
      <c r="Q620" s="13"/>
    </row>
    <row r="621" spans="8:17" x14ac:dyDescent="0.25">
      <c r="H621" s="14"/>
      <c r="I621" s="14"/>
      <c r="Q621" s="13"/>
    </row>
    <row r="622" spans="8:17" x14ac:dyDescent="0.25">
      <c r="H622" s="14"/>
      <c r="I622" s="14"/>
      <c r="Q622" s="13"/>
    </row>
    <row r="623" spans="8:17" x14ac:dyDescent="0.25">
      <c r="H623" s="14"/>
      <c r="I623" s="14"/>
      <c r="Q623" s="13"/>
    </row>
    <row r="624" spans="8:17" x14ac:dyDescent="0.25">
      <c r="H624" s="14"/>
      <c r="I624" s="14"/>
      <c r="Q624" s="13"/>
    </row>
    <row r="625" spans="1:18" x14ac:dyDescent="0.25">
      <c r="H625" s="14"/>
      <c r="I625" s="14"/>
      <c r="Q625" s="13"/>
    </row>
    <row r="626" spans="1:18" x14ac:dyDescent="0.25">
      <c r="H626" s="14"/>
      <c r="I626" s="14"/>
      <c r="Q626" s="13"/>
    </row>
    <row r="627" spans="1:18" x14ac:dyDescent="0.25">
      <c r="A627" s="14"/>
      <c r="B627" s="14"/>
      <c r="C627" s="14"/>
      <c r="D627" s="14"/>
      <c r="E627" s="14"/>
      <c r="F627" s="14"/>
      <c r="G627" s="14"/>
      <c r="H627" s="14"/>
      <c r="I627" s="14"/>
      <c r="J627" s="14"/>
      <c r="K627" s="14"/>
      <c r="L627" s="14"/>
      <c r="M627" s="14"/>
      <c r="N627" s="14"/>
      <c r="O627" s="14"/>
      <c r="P627" s="14"/>
      <c r="Q627" s="13"/>
    </row>
    <row r="628" spans="1:18" ht="15.75" x14ac:dyDescent="0.25">
      <c r="A628" s="14"/>
      <c r="B628" s="14"/>
      <c r="C628" s="14"/>
      <c r="D628" s="14"/>
      <c r="E628" s="14"/>
      <c r="F628" s="14"/>
      <c r="G628" s="14"/>
      <c r="H628" s="84"/>
      <c r="I628" s="84"/>
      <c r="J628" s="14"/>
      <c r="K628" s="14"/>
      <c r="L628" s="14"/>
      <c r="M628" s="14"/>
      <c r="N628" s="14"/>
      <c r="O628" s="14"/>
      <c r="P628" s="14"/>
      <c r="Q628" s="13"/>
    </row>
    <row r="629" spans="1:18" ht="15.75" x14ac:dyDescent="0.25">
      <c r="A629" s="13"/>
      <c r="B629" s="13"/>
      <c r="C629" s="13"/>
      <c r="D629" s="13"/>
      <c r="E629" s="13"/>
      <c r="F629" s="13"/>
      <c r="G629" s="13"/>
      <c r="H629" s="56"/>
      <c r="I629" s="56"/>
      <c r="J629" s="13"/>
      <c r="K629" s="13"/>
      <c r="L629" s="13"/>
      <c r="M629" s="13"/>
      <c r="N629" s="13"/>
      <c r="O629" s="13"/>
      <c r="P629" s="13"/>
      <c r="Q629" s="13"/>
    </row>
    <row r="630" spans="1:18" ht="15.75" x14ac:dyDescent="0.25">
      <c r="A630" s="13"/>
      <c r="B630" s="13"/>
      <c r="C630" s="13"/>
      <c r="D630" s="13"/>
      <c r="E630" s="13"/>
      <c r="F630" s="13"/>
      <c r="G630" s="13"/>
      <c r="H630" s="56"/>
      <c r="I630" s="56"/>
      <c r="J630" s="13"/>
      <c r="K630" s="13"/>
      <c r="L630" s="13"/>
      <c r="M630" s="13"/>
      <c r="N630" s="13"/>
      <c r="O630" s="13"/>
      <c r="P630" s="13"/>
      <c r="Q630" s="13"/>
    </row>
    <row r="631" spans="1:18" ht="15.75" x14ac:dyDescent="0.25">
      <c r="A631" s="13"/>
      <c r="B631" s="13"/>
      <c r="C631" s="13"/>
      <c r="D631" s="13"/>
      <c r="E631" s="13"/>
      <c r="F631" s="13"/>
      <c r="G631" s="13"/>
      <c r="H631" s="88"/>
      <c r="I631" s="88"/>
      <c r="J631" s="13"/>
      <c r="K631" s="13"/>
      <c r="L631" s="13"/>
      <c r="M631" s="13"/>
      <c r="N631" s="13"/>
      <c r="O631" s="13"/>
      <c r="P631" s="13"/>
      <c r="Q631" s="13"/>
    </row>
    <row r="632" spans="1:18" ht="15.75" x14ac:dyDescent="0.25">
      <c r="A632" s="13"/>
      <c r="B632" s="13"/>
      <c r="C632" s="13"/>
      <c r="D632" s="13"/>
      <c r="E632" s="13"/>
      <c r="F632" s="13"/>
      <c r="G632" s="13"/>
      <c r="H632" s="56"/>
      <c r="I632" s="88"/>
      <c r="J632" s="13"/>
      <c r="K632" s="13"/>
      <c r="L632" s="13"/>
      <c r="M632" s="13"/>
      <c r="N632" s="13"/>
      <c r="O632" s="13"/>
      <c r="P632" s="13"/>
      <c r="Q632" s="13"/>
    </row>
    <row r="633" spans="1:18" ht="15.75" x14ac:dyDescent="0.25">
      <c r="A633" s="14"/>
      <c r="B633" s="14"/>
      <c r="C633" s="14"/>
      <c r="D633" s="14"/>
      <c r="E633" s="14"/>
      <c r="F633" s="14"/>
      <c r="G633" s="14"/>
      <c r="H633" s="85"/>
      <c r="I633" s="84"/>
      <c r="J633" s="14"/>
      <c r="K633" s="14"/>
      <c r="L633" s="14"/>
      <c r="M633" s="14"/>
      <c r="N633" s="14"/>
      <c r="O633" s="14"/>
    </row>
    <row r="634" spans="1:18" ht="15.75" x14ac:dyDescent="0.25">
      <c r="A634" s="83"/>
      <c r="B634" s="84"/>
      <c r="C634" s="84"/>
      <c r="D634" s="84"/>
      <c r="E634" s="84"/>
      <c r="F634" s="84"/>
      <c r="G634" s="84"/>
      <c r="H634" s="14"/>
      <c r="I634" s="14"/>
      <c r="J634" s="84"/>
      <c r="K634" s="84"/>
      <c r="L634" s="84"/>
      <c r="M634" s="84"/>
      <c r="N634" s="84"/>
      <c r="O634" s="84"/>
    </row>
    <row r="635" spans="1:18" ht="15.75" x14ac:dyDescent="0.25">
      <c r="A635" s="83"/>
      <c r="B635" s="84"/>
      <c r="C635" s="84"/>
      <c r="D635" s="84"/>
      <c r="E635" s="84"/>
      <c r="F635" s="84"/>
      <c r="G635" s="84"/>
      <c r="H635" s="14"/>
      <c r="I635" s="14"/>
      <c r="J635" s="84"/>
      <c r="K635" s="84"/>
      <c r="L635" s="84"/>
      <c r="M635" s="84"/>
      <c r="N635" s="84"/>
      <c r="O635" s="83"/>
    </row>
    <row r="636" spans="1:18" ht="15.75" x14ac:dyDescent="0.25">
      <c r="A636" s="84"/>
      <c r="B636" s="85"/>
      <c r="C636" s="84"/>
      <c r="D636" s="84"/>
      <c r="E636" s="84"/>
      <c r="F636" s="84"/>
      <c r="G636" s="84"/>
      <c r="H636" s="14"/>
      <c r="I636" s="14"/>
      <c r="J636" s="84"/>
      <c r="K636" s="54"/>
      <c r="L636" s="84"/>
      <c r="M636" s="54"/>
      <c r="N636" s="84"/>
      <c r="O636" s="86"/>
    </row>
    <row r="637" spans="1:18" ht="15.75" x14ac:dyDescent="0.25">
      <c r="A637" s="84"/>
      <c r="B637" s="85"/>
      <c r="C637" s="84"/>
      <c r="D637" s="84"/>
      <c r="E637" s="85"/>
      <c r="F637" s="85"/>
      <c r="G637" s="84"/>
      <c r="H637" s="14"/>
      <c r="I637" s="14"/>
      <c r="J637" s="84"/>
      <c r="K637" s="54"/>
      <c r="L637" s="84"/>
      <c r="M637" s="54"/>
      <c r="N637" s="84"/>
      <c r="O637" s="86"/>
    </row>
    <row r="638" spans="1:18" ht="15.75" x14ac:dyDescent="0.25">
      <c r="A638" s="84"/>
      <c r="B638" s="85"/>
      <c r="C638" s="84"/>
      <c r="D638" s="84"/>
      <c r="E638" s="84"/>
      <c r="F638" s="84"/>
      <c r="G638" s="84"/>
      <c r="H638" s="14"/>
      <c r="I638" s="14"/>
      <c r="J638" s="84"/>
      <c r="K638" s="54"/>
      <c r="L638" s="84"/>
      <c r="M638" s="54"/>
      <c r="N638" s="84"/>
      <c r="O638" s="86"/>
    </row>
    <row r="639" spans="1:18" ht="15.75" x14ac:dyDescent="0.25">
      <c r="A639" s="84"/>
      <c r="B639" s="85"/>
      <c r="C639" s="84"/>
      <c r="D639" s="84"/>
      <c r="E639" s="85"/>
      <c r="F639" s="85"/>
      <c r="G639" s="84"/>
      <c r="H639" s="14"/>
      <c r="I639" s="14"/>
      <c r="J639" s="84"/>
      <c r="K639" s="54"/>
      <c r="L639" s="84"/>
      <c r="M639" s="54"/>
      <c r="N639" s="84"/>
      <c r="O639" s="86"/>
    </row>
    <row r="640" spans="1:18" ht="15.75" x14ac:dyDescent="0.25">
      <c r="A640" s="40"/>
      <c r="B640" s="14"/>
      <c r="C640" s="14"/>
      <c r="D640" s="14"/>
      <c r="E640" s="14"/>
      <c r="F640" s="14"/>
      <c r="G640" s="14"/>
      <c r="H640" s="14"/>
      <c r="I640" s="14"/>
      <c r="J640" s="14"/>
      <c r="K640" s="14"/>
      <c r="L640" s="14"/>
      <c r="M640" s="14"/>
      <c r="N640" s="14"/>
      <c r="O640" s="54"/>
      <c r="P640" s="31"/>
      <c r="Q640" s="14"/>
      <c r="R640" s="14"/>
    </row>
    <row r="641" spans="1:18" x14ac:dyDescent="0.25">
      <c r="A641" s="14"/>
      <c r="B641" s="14"/>
      <c r="C641" s="14"/>
      <c r="D641" s="14"/>
      <c r="E641" s="14"/>
      <c r="F641" s="14"/>
      <c r="G641" s="14"/>
      <c r="H641" s="14"/>
      <c r="I641" s="14"/>
      <c r="J641" s="14"/>
      <c r="K641" s="14"/>
      <c r="L641" s="14"/>
      <c r="M641" s="14"/>
      <c r="N641" s="14"/>
      <c r="O641" s="14"/>
      <c r="P641" s="14"/>
      <c r="Q641" s="14"/>
      <c r="R641" s="14"/>
    </row>
    <row r="642" spans="1:18" x14ac:dyDescent="0.25">
      <c r="A642" s="14"/>
      <c r="B642" s="14"/>
      <c r="C642" s="14"/>
      <c r="D642" s="14"/>
      <c r="E642" s="14"/>
      <c r="F642" s="14"/>
      <c r="G642" s="14"/>
      <c r="H642" s="14"/>
      <c r="I642" s="14"/>
      <c r="J642" s="14"/>
      <c r="K642" s="14"/>
      <c r="L642" s="14"/>
      <c r="M642" s="14"/>
      <c r="N642" s="14"/>
      <c r="O642" s="14"/>
      <c r="P642" s="14"/>
      <c r="Q642" s="14"/>
      <c r="R642" s="14"/>
    </row>
    <row r="643" spans="1:18" x14ac:dyDescent="0.25">
      <c r="A643" s="14"/>
      <c r="B643" s="14"/>
      <c r="C643" s="14"/>
      <c r="D643" s="14"/>
      <c r="E643" s="14"/>
      <c r="F643" s="14"/>
      <c r="G643" s="14"/>
      <c r="H643" s="14"/>
      <c r="I643" s="14"/>
      <c r="J643" s="14"/>
      <c r="K643" s="14"/>
      <c r="L643" s="14"/>
      <c r="M643" s="14"/>
      <c r="N643" s="14"/>
      <c r="O643" s="14"/>
      <c r="P643" s="14"/>
      <c r="Q643" s="14"/>
      <c r="R643" s="14"/>
    </row>
    <row r="644" spans="1:18" x14ac:dyDescent="0.25">
      <c r="A644" s="14"/>
      <c r="B644" s="14"/>
      <c r="C644" s="14"/>
      <c r="D644" s="14"/>
      <c r="E644" s="14"/>
      <c r="F644" s="14"/>
      <c r="G644" s="14"/>
      <c r="H644" s="14"/>
      <c r="I644" s="14"/>
      <c r="J644" s="14"/>
      <c r="K644" s="14"/>
      <c r="L644" s="14"/>
      <c r="M644" s="14"/>
      <c r="N644" s="14"/>
      <c r="O644" s="14"/>
      <c r="P644" s="14"/>
      <c r="Q644" s="14"/>
      <c r="R644" s="14"/>
    </row>
    <row r="645" spans="1:18" x14ac:dyDescent="0.25">
      <c r="A645" s="14"/>
      <c r="B645" s="14"/>
      <c r="C645" s="14"/>
      <c r="D645" s="14"/>
      <c r="E645" s="14"/>
      <c r="F645" s="14"/>
      <c r="G645" s="14"/>
      <c r="H645" s="14"/>
      <c r="I645" s="14"/>
      <c r="J645" s="14"/>
      <c r="K645" s="14"/>
      <c r="L645" s="14"/>
      <c r="M645" s="14"/>
      <c r="N645" s="14"/>
      <c r="O645" s="14"/>
      <c r="P645" s="14"/>
      <c r="Q645" s="14"/>
      <c r="R645" s="14"/>
    </row>
    <row r="646" spans="1:18" x14ac:dyDescent="0.25">
      <c r="A646" s="14"/>
      <c r="B646" s="14"/>
      <c r="C646" s="14"/>
      <c r="D646" s="14"/>
      <c r="E646" s="14"/>
      <c r="F646" s="14"/>
      <c r="G646" s="14"/>
      <c r="H646" s="14"/>
      <c r="I646" s="14"/>
      <c r="J646" s="14"/>
      <c r="K646" s="14"/>
      <c r="L646" s="14"/>
      <c r="M646" s="14"/>
      <c r="N646" s="14"/>
      <c r="O646" s="14"/>
      <c r="P646" s="14"/>
      <c r="Q646" s="14"/>
      <c r="R646" s="14"/>
    </row>
    <row r="647" spans="1:18" x14ac:dyDescent="0.25">
      <c r="A647" s="14"/>
      <c r="B647" s="14"/>
      <c r="C647" s="14"/>
      <c r="D647" s="14"/>
      <c r="E647" s="14"/>
      <c r="F647" s="14"/>
      <c r="G647" s="14"/>
      <c r="H647" s="14"/>
      <c r="I647" s="14"/>
      <c r="J647" s="14"/>
      <c r="K647" s="14"/>
      <c r="L647" s="14"/>
      <c r="M647" s="14"/>
      <c r="N647" s="14"/>
      <c r="O647" s="14"/>
      <c r="P647" s="14"/>
      <c r="Q647" s="14"/>
      <c r="R647" s="14"/>
    </row>
    <row r="648" spans="1:18" x14ac:dyDescent="0.25">
      <c r="A648" s="14"/>
      <c r="B648" s="14"/>
      <c r="C648" s="14"/>
      <c r="D648" s="14"/>
      <c r="E648" s="14"/>
      <c r="F648" s="14"/>
      <c r="G648" s="14"/>
      <c r="H648" s="14"/>
      <c r="I648" s="14"/>
      <c r="J648" s="14"/>
      <c r="K648" s="14"/>
      <c r="L648" s="14"/>
      <c r="M648" s="14"/>
      <c r="N648" s="14"/>
      <c r="O648" s="14"/>
      <c r="P648" s="14"/>
      <c r="Q648" s="14"/>
      <c r="R648" s="14"/>
    </row>
    <row r="649" spans="1:18" x14ac:dyDescent="0.25">
      <c r="A649" s="14"/>
      <c r="B649" s="14"/>
      <c r="C649" s="14"/>
      <c r="D649" s="14"/>
      <c r="E649" s="14"/>
      <c r="F649" s="14"/>
      <c r="G649" s="14"/>
      <c r="H649" s="14"/>
      <c r="I649" s="14"/>
      <c r="J649" s="14"/>
      <c r="K649" s="14"/>
      <c r="L649" s="14"/>
      <c r="M649" s="14"/>
      <c r="N649" s="14"/>
      <c r="O649" s="14"/>
      <c r="P649" s="14"/>
      <c r="Q649" s="14"/>
      <c r="R649" s="14"/>
    </row>
    <row r="650" spans="1:18" x14ac:dyDescent="0.25">
      <c r="A650" s="14"/>
      <c r="B650" s="14"/>
      <c r="C650" s="14"/>
      <c r="D650" s="14"/>
      <c r="E650" s="14"/>
      <c r="F650" s="14"/>
      <c r="G650" s="14"/>
      <c r="H650" s="14"/>
      <c r="I650" s="14"/>
      <c r="J650" s="14"/>
      <c r="K650" s="14"/>
      <c r="L650" s="14"/>
      <c r="M650" s="14"/>
      <c r="N650" s="14"/>
      <c r="O650" s="14"/>
      <c r="P650" s="14"/>
      <c r="Q650" s="14"/>
      <c r="R650" s="14"/>
    </row>
    <row r="651" spans="1:18" x14ac:dyDescent="0.25">
      <c r="A651" s="14"/>
      <c r="B651" s="14"/>
      <c r="C651" s="14"/>
      <c r="D651" s="14"/>
      <c r="E651" s="14"/>
      <c r="F651" s="14"/>
      <c r="G651" s="14"/>
      <c r="H651" s="14"/>
      <c r="I651" s="14"/>
      <c r="J651" s="14"/>
      <c r="K651" s="14"/>
      <c r="L651" s="14"/>
      <c r="M651" s="14"/>
      <c r="N651" s="14"/>
      <c r="O651" s="14"/>
      <c r="P651" s="14"/>
      <c r="Q651" s="14"/>
      <c r="R651" s="14"/>
    </row>
    <row r="652" spans="1:18" x14ac:dyDescent="0.25">
      <c r="A652" s="14"/>
      <c r="B652" s="14"/>
      <c r="C652" s="14"/>
      <c r="D652" s="14"/>
      <c r="E652" s="14"/>
      <c r="F652" s="14"/>
      <c r="G652" s="14"/>
      <c r="H652" s="14"/>
      <c r="I652" s="14"/>
      <c r="J652" s="14"/>
      <c r="K652" s="14"/>
      <c r="L652" s="14"/>
      <c r="M652" s="14"/>
      <c r="N652" s="14"/>
      <c r="O652" s="14"/>
      <c r="P652" s="14"/>
      <c r="Q652" s="14"/>
      <c r="R652" s="14"/>
    </row>
    <row r="653" spans="1:18" x14ac:dyDescent="0.25">
      <c r="A653" s="14"/>
      <c r="B653" s="14"/>
      <c r="C653" s="14"/>
      <c r="D653" s="14"/>
      <c r="E653" s="14"/>
      <c r="F653" s="14"/>
      <c r="G653" s="14"/>
      <c r="H653" s="14"/>
      <c r="I653" s="14"/>
      <c r="J653" s="14"/>
      <c r="K653" s="14"/>
      <c r="L653" s="14"/>
      <c r="M653" s="14"/>
      <c r="N653" s="14"/>
      <c r="O653" s="14"/>
      <c r="P653" s="14"/>
      <c r="Q653" s="14"/>
      <c r="R653" s="14"/>
    </row>
    <row r="654" spans="1:18" x14ac:dyDescent="0.25">
      <c r="A654" s="14"/>
      <c r="B654" s="14"/>
      <c r="C654" s="14"/>
      <c r="D654" s="14"/>
      <c r="E654" s="14"/>
      <c r="F654" s="14"/>
      <c r="G654" s="14"/>
      <c r="H654" s="14"/>
      <c r="I654" s="14"/>
      <c r="J654" s="14"/>
      <c r="K654" s="14"/>
      <c r="L654" s="14"/>
      <c r="M654" s="14"/>
      <c r="N654" s="14"/>
      <c r="O654" s="14"/>
      <c r="P654" s="14"/>
      <c r="Q654" s="14"/>
      <c r="R654" s="14"/>
    </row>
    <row r="655" spans="1:18" x14ac:dyDescent="0.25">
      <c r="A655" s="14"/>
      <c r="B655" s="14"/>
      <c r="C655" s="14"/>
      <c r="D655" s="14"/>
      <c r="E655" s="14"/>
      <c r="F655" s="14"/>
      <c r="G655" s="14"/>
      <c r="H655" s="14"/>
      <c r="I655" s="14"/>
      <c r="J655" s="14"/>
      <c r="K655" s="14"/>
      <c r="L655" s="14"/>
      <c r="M655" s="14"/>
      <c r="N655" s="14"/>
      <c r="O655" s="14"/>
      <c r="P655" s="14"/>
      <c r="Q655" s="14"/>
      <c r="R655" s="14"/>
    </row>
    <row r="656" spans="1:18" x14ac:dyDescent="0.25">
      <c r="A656" s="14"/>
      <c r="B656" s="14"/>
      <c r="C656" s="14"/>
      <c r="D656" s="14"/>
      <c r="E656" s="14"/>
      <c r="F656" s="14"/>
      <c r="G656" s="14"/>
      <c r="H656" s="14"/>
      <c r="I656" s="14"/>
      <c r="J656" s="14"/>
      <c r="K656" s="14"/>
      <c r="L656" s="14"/>
      <c r="M656" s="14"/>
      <c r="N656" s="14"/>
      <c r="O656" s="14"/>
      <c r="P656" s="14"/>
      <c r="Q656" s="14"/>
      <c r="R656" s="14"/>
    </row>
    <row r="657" spans="1:18" x14ac:dyDescent="0.25">
      <c r="A657" s="14"/>
      <c r="B657" s="14"/>
      <c r="C657" s="14"/>
      <c r="D657" s="14"/>
      <c r="E657" s="14"/>
      <c r="F657" s="14"/>
      <c r="G657" s="14"/>
      <c r="H657" s="14"/>
      <c r="I657" s="14"/>
      <c r="J657" s="14"/>
      <c r="K657" s="14"/>
      <c r="L657" s="14"/>
      <c r="M657" s="14"/>
      <c r="N657" s="14"/>
      <c r="O657" s="14"/>
      <c r="P657" s="14"/>
      <c r="Q657" s="14"/>
      <c r="R657" s="14"/>
    </row>
    <row r="658" spans="1:18" x14ac:dyDescent="0.25">
      <c r="A658" s="14"/>
      <c r="B658" s="14"/>
      <c r="C658" s="14"/>
      <c r="D658" s="14"/>
      <c r="E658" s="14"/>
      <c r="F658" s="14"/>
      <c r="G658" s="14"/>
      <c r="H658" s="14"/>
      <c r="I658" s="14"/>
      <c r="J658" s="14"/>
      <c r="K658" s="14"/>
      <c r="L658" s="14"/>
      <c r="M658" s="14"/>
      <c r="N658" s="14"/>
      <c r="O658" s="14"/>
      <c r="P658" s="14"/>
      <c r="Q658" s="14"/>
      <c r="R658" s="14"/>
    </row>
    <row r="659" spans="1:18" x14ac:dyDescent="0.25">
      <c r="A659" s="14"/>
      <c r="B659" s="14"/>
      <c r="C659" s="14"/>
      <c r="D659" s="14"/>
      <c r="E659" s="14"/>
      <c r="F659" s="14"/>
      <c r="G659" s="14"/>
      <c r="H659" s="14"/>
      <c r="I659" s="14"/>
      <c r="J659" s="14"/>
      <c r="K659" s="14"/>
      <c r="L659" s="14"/>
      <c r="M659" s="14"/>
      <c r="N659" s="14"/>
      <c r="O659" s="14"/>
      <c r="P659" s="14"/>
      <c r="Q659" s="14"/>
      <c r="R659" s="14"/>
    </row>
    <row r="660" spans="1:18" x14ac:dyDescent="0.25">
      <c r="A660" s="14"/>
      <c r="B660" s="14"/>
      <c r="C660" s="14"/>
      <c r="D660" s="14"/>
      <c r="E660" s="14"/>
      <c r="F660" s="14"/>
      <c r="G660" s="14"/>
      <c r="H660" s="14"/>
      <c r="I660" s="14"/>
      <c r="J660" s="14"/>
      <c r="K660" s="14"/>
      <c r="L660" s="14"/>
      <c r="M660" s="14"/>
      <c r="N660" s="14"/>
      <c r="O660" s="14"/>
      <c r="P660" s="14"/>
      <c r="Q660" s="14"/>
      <c r="R660" s="14"/>
    </row>
    <row r="661" spans="1:18" x14ac:dyDescent="0.25">
      <c r="A661" s="14"/>
      <c r="B661" s="14"/>
      <c r="C661" s="14"/>
      <c r="D661" s="14"/>
      <c r="E661" s="14"/>
      <c r="F661" s="14"/>
      <c r="G661" s="14"/>
      <c r="H661" s="14"/>
      <c r="I661" s="14"/>
      <c r="J661" s="14"/>
      <c r="K661" s="14"/>
      <c r="L661" s="14"/>
      <c r="M661" s="14"/>
      <c r="N661" s="14"/>
      <c r="O661" s="14"/>
      <c r="P661" s="14"/>
      <c r="Q661" s="14"/>
      <c r="R661" s="14"/>
    </row>
    <row r="662" spans="1:18" x14ac:dyDescent="0.25">
      <c r="A662" s="14"/>
      <c r="B662" s="14"/>
      <c r="C662" s="14"/>
      <c r="D662" s="14"/>
      <c r="E662" s="14"/>
      <c r="F662" s="14"/>
      <c r="G662" s="14"/>
      <c r="H662" s="14"/>
      <c r="I662" s="14"/>
      <c r="J662" s="14"/>
      <c r="K662" s="14"/>
      <c r="L662" s="14"/>
      <c r="M662" s="14"/>
      <c r="N662" s="14"/>
      <c r="O662" s="14"/>
      <c r="P662" s="14"/>
      <c r="Q662" s="14"/>
      <c r="R662" s="14"/>
    </row>
    <row r="663" spans="1:18" x14ac:dyDescent="0.25">
      <c r="A663" s="14"/>
      <c r="B663" s="14"/>
      <c r="C663" s="14"/>
      <c r="D663" s="14"/>
      <c r="E663" s="14"/>
      <c r="F663" s="14"/>
      <c r="G663" s="14"/>
      <c r="H663" s="14"/>
      <c r="I663" s="14"/>
      <c r="J663" s="14"/>
      <c r="K663" s="14"/>
      <c r="L663" s="14"/>
      <c r="M663" s="14"/>
      <c r="N663" s="14"/>
      <c r="O663" s="14"/>
      <c r="P663" s="14"/>
      <c r="Q663" s="14"/>
      <c r="R663" s="14"/>
    </row>
    <row r="664" spans="1:18" x14ac:dyDescent="0.25">
      <c r="A664" s="14"/>
      <c r="B664" s="14"/>
      <c r="C664" s="14"/>
      <c r="D664" s="14"/>
      <c r="E664" s="14"/>
      <c r="F664" s="14"/>
      <c r="G664" s="14"/>
      <c r="H664" s="14"/>
      <c r="I664" s="14"/>
      <c r="J664" s="14"/>
      <c r="K664" s="14"/>
      <c r="L664" s="14"/>
      <c r="M664" s="14"/>
      <c r="N664" s="14"/>
      <c r="O664" s="14"/>
      <c r="P664" s="14"/>
      <c r="Q664" s="14"/>
      <c r="R664" s="14"/>
    </row>
    <row r="665" spans="1:18" x14ac:dyDescent="0.25">
      <c r="A665" s="14"/>
      <c r="B665" s="14"/>
      <c r="C665" s="14"/>
      <c r="D665" s="14"/>
      <c r="E665" s="14"/>
      <c r="F665" s="14"/>
      <c r="G665" s="14"/>
      <c r="H665" s="14"/>
      <c r="I665" s="14"/>
      <c r="J665" s="14"/>
      <c r="K665" s="14"/>
      <c r="L665" s="14"/>
      <c r="M665" s="14"/>
      <c r="N665" s="14"/>
      <c r="O665" s="14"/>
      <c r="P665" s="14"/>
      <c r="Q665" s="14"/>
      <c r="R665" s="14"/>
    </row>
    <row r="666" spans="1:18" x14ac:dyDescent="0.25">
      <c r="A666" s="14"/>
      <c r="B666" s="14"/>
      <c r="C666" s="14"/>
      <c r="D666" s="14"/>
      <c r="E666" s="14"/>
      <c r="F666" s="14"/>
      <c r="G666" s="14"/>
      <c r="H666" s="14"/>
      <c r="I666" s="14"/>
      <c r="J666" s="14"/>
      <c r="K666" s="14"/>
      <c r="L666" s="14"/>
      <c r="M666" s="14"/>
      <c r="N666" s="14"/>
      <c r="O666" s="14"/>
      <c r="P666" s="14"/>
      <c r="Q666" s="14"/>
      <c r="R666" s="14"/>
    </row>
    <row r="667" spans="1:18" x14ac:dyDescent="0.25">
      <c r="A667" s="14"/>
      <c r="B667" s="14"/>
      <c r="C667" s="14"/>
      <c r="D667" s="14"/>
      <c r="E667" s="14"/>
      <c r="F667" s="14"/>
      <c r="G667" s="14"/>
      <c r="H667" s="14"/>
      <c r="I667" s="14"/>
      <c r="J667" s="14"/>
      <c r="K667" s="14"/>
      <c r="L667" s="14"/>
      <c r="M667" s="14"/>
      <c r="N667" s="14"/>
      <c r="O667" s="14"/>
      <c r="P667" s="14"/>
      <c r="Q667" s="14"/>
      <c r="R667" s="14"/>
    </row>
    <row r="668" spans="1:18" x14ac:dyDescent="0.25">
      <c r="A668" s="14"/>
      <c r="B668" s="14"/>
      <c r="C668" s="14"/>
      <c r="D668" s="14"/>
      <c r="E668" s="14"/>
      <c r="F668" s="14"/>
      <c r="G668" s="14"/>
      <c r="H668" s="14"/>
      <c r="I668" s="14"/>
      <c r="J668" s="14"/>
      <c r="K668" s="14"/>
      <c r="L668" s="14"/>
      <c r="M668" s="14"/>
      <c r="N668" s="14"/>
      <c r="O668" s="14"/>
      <c r="P668" s="14"/>
      <c r="Q668" s="14"/>
      <c r="R668" s="14"/>
    </row>
    <row r="669" spans="1:18" x14ac:dyDescent="0.25">
      <c r="A669" s="14"/>
      <c r="B669" s="14"/>
      <c r="C669" s="14"/>
      <c r="D669" s="14"/>
      <c r="E669" s="14"/>
      <c r="F669" s="14"/>
      <c r="G669" s="14"/>
      <c r="H669" s="14"/>
      <c r="I669" s="14"/>
      <c r="J669" s="14"/>
      <c r="K669" s="14"/>
      <c r="L669" s="14"/>
      <c r="M669" s="14"/>
      <c r="N669" s="14"/>
      <c r="O669" s="14"/>
      <c r="P669" s="14"/>
      <c r="Q669" s="14"/>
      <c r="R669" s="14"/>
    </row>
    <row r="670" spans="1:18" x14ac:dyDescent="0.25">
      <c r="A670" s="14"/>
      <c r="B670" s="14"/>
      <c r="C670" s="14"/>
      <c r="D670" s="14"/>
      <c r="E670" s="14"/>
      <c r="F670" s="14"/>
      <c r="G670" s="14"/>
      <c r="H670" s="14"/>
      <c r="I670" s="14"/>
      <c r="J670" s="14"/>
      <c r="K670" s="14"/>
      <c r="L670" s="14"/>
      <c r="M670" s="14"/>
      <c r="N670" s="14"/>
      <c r="O670" s="14"/>
      <c r="P670" s="14"/>
      <c r="Q670" s="14"/>
      <c r="R670" s="14"/>
    </row>
    <row r="671" spans="1:18" x14ac:dyDescent="0.25">
      <c r="A671" s="14"/>
      <c r="B671" s="14"/>
      <c r="C671" s="14"/>
      <c r="D671" s="14"/>
      <c r="E671" s="14"/>
      <c r="F671" s="14"/>
      <c r="G671" s="14"/>
      <c r="H671" s="14"/>
      <c r="I671" s="14"/>
      <c r="J671" s="14"/>
      <c r="K671" s="14"/>
      <c r="L671" s="14"/>
      <c r="M671" s="14"/>
      <c r="N671" s="14"/>
      <c r="O671" s="14"/>
      <c r="P671" s="14"/>
      <c r="Q671" s="14"/>
      <c r="R671" s="14"/>
    </row>
    <row r="672" spans="1:18" x14ac:dyDescent="0.25">
      <c r="A672" s="14"/>
      <c r="B672" s="14"/>
      <c r="C672" s="14"/>
      <c r="D672" s="14"/>
      <c r="E672" s="14"/>
      <c r="F672" s="14"/>
      <c r="G672" s="14"/>
      <c r="H672" s="14"/>
      <c r="I672" s="14"/>
      <c r="J672" s="14"/>
      <c r="K672" s="14"/>
      <c r="L672" s="14"/>
      <c r="M672" s="14"/>
      <c r="N672" s="14"/>
      <c r="O672" s="14"/>
      <c r="P672" s="14"/>
      <c r="Q672" s="14"/>
      <c r="R672" s="14"/>
    </row>
    <row r="673" spans="1:18" x14ac:dyDescent="0.25">
      <c r="A673" s="14"/>
      <c r="B673" s="14"/>
      <c r="C673" s="14"/>
      <c r="D673" s="14"/>
      <c r="E673" s="14"/>
      <c r="F673" s="14"/>
      <c r="G673" s="14"/>
      <c r="H673" s="14"/>
      <c r="I673" s="14"/>
      <c r="J673" s="14"/>
      <c r="K673" s="14"/>
      <c r="L673" s="14"/>
      <c r="M673" s="14"/>
      <c r="N673" s="14"/>
      <c r="O673" s="14"/>
      <c r="P673" s="14"/>
      <c r="Q673" s="14"/>
      <c r="R673" s="14"/>
    </row>
    <row r="674" spans="1:18" x14ac:dyDescent="0.25">
      <c r="A674" s="14"/>
      <c r="B674" s="14"/>
      <c r="C674" s="14"/>
      <c r="D674" s="14"/>
      <c r="E674" s="14"/>
      <c r="F674" s="14"/>
      <c r="G674" s="14"/>
      <c r="H674" s="14"/>
      <c r="I674" s="14"/>
      <c r="J674" s="14"/>
      <c r="K674" s="14"/>
      <c r="L674" s="14"/>
      <c r="M674" s="14"/>
      <c r="N674" s="14"/>
      <c r="O674" s="14"/>
      <c r="P674" s="14"/>
      <c r="Q674" s="14"/>
      <c r="R674" s="14"/>
    </row>
    <row r="675" spans="1:18" x14ac:dyDescent="0.25">
      <c r="A675" s="14"/>
      <c r="B675" s="14"/>
      <c r="C675" s="14"/>
      <c r="D675" s="14"/>
      <c r="E675" s="14"/>
      <c r="F675" s="14"/>
      <c r="G675" s="14"/>
      <c r="H675" s="14"/>
      <c r="I675" s="14"/>
      <c r="J675" s="14"/>
      <c r="K675" s="14"/>
      <c r="L675" s="14"/>
      <c r="M675" s="14"/>
      <c r="N675" s="14"/>
      <c r="O675" s="14"/>
      <c r="P675" s="14"/>
      <c r="Q675" s="14"/>
      <c r="R675" s="14"/>
    </row>
    <row r="676" spans="1:18" x14ac:dyDescent="0.25">
      <c r="A676" s="14"/>
      <c r="B676" s="14"/>
      <c r="C676" s="14"/>
      <c r="D676" s="14"/>
      <c r="E676" s="14"/>
      <c r="F676" s="14"/>
      <c r="G676" s="14"/>
      <c r="H676" s="14"/>
      <c r="I676" s="14"/>
      <c r="J676" s="14"/>
      <c r="K676" s="14"/>
      <c r="L676" s="14"/>
      <c r="M676" s="14"/>
      <c r="N676" s="14"/>
      <c r="O676" s="14"/>
      <c r="P676" s="14"/>
      <c r="Q676" s="14"/>
      <c r="R676" s="14"/>
    </row>
    <row r="677" spans="1:18" x14ac:dyDescent="0.25">
      <c r="A677" s="14"/>
      <c r="B677" s="14"/>
      <c r="C677" s="14"/>
      <c r="D677" s="14"/>
      <c r="E677" s="14"/>
      <c r="F677" s="14"/>
      <c r="G677" s="14"/>
      <c r="H677" s="14"/>
      <c r="I677" s="14"/>
      <c r="J677" s="14"/>
      <c r="K677" s="14"/>
      <c r="L677" s="14"/>
      <c r="M677" s="14"/>
      <c r="N677" s="14"/>
      <c r="O677" s="14"/>
      <c r="P677" s="14"/>
      <c r="Q677" s="14"/>
      <c r="R677" s="14"/>
    </row>
    <row r="678" spans="1:18" x14ac:dyDescent="0.25">
      <c r="A678" s="14"/>
      <c r="B678" s="14"/>
      <c r="C678" s="14"/>
      <c r="D678" s="14"/>
      <c r="E678" s="14"/>
      <c r="F678" s="14"/>
      <c r="G678" s="14"/>
      <c r="H678" s="14"/>
      <c r="I678" s="14"/>
      <c r="J678" s="14"/>
      <c r="K678" s="14"/>
      <c r="L678" s="14"/>
      <c r="M678" s="14"/>
      <c r="N678" s="14"/>
      <c r="O678" s="14"/>
      <c r="P678" s="14"/>
      <c r="Q678" s="14"/>
      <c r="R678" s="14"/>
    </row>
    <row r="679" spans="1:18" x14ac:dyDescent="0.25">
      <c r="A679" s="14"/>
      <c r="B679" s="14"/>
      <c r="C679" s="14"/>
      <c r="D679" s="14"/>
      <c r="E679" s="14"/>
      <c r="F679" s="14"/>
      <c r="G679" s="14"/>
      <c r="H679" s="14"/>
      <c r="I679" s="14"/>
      <c r="J679" s="14"/>
      <c r="K679" s="14"/>
      <c r="L679" s="14"/>
      <c r="M679" s="14"/>
      <c r="N679" s="14"/>
      <c r="O679" s="14"/>
      <c r="P679" s="14"/>
      <c r="Q679" s="14"/>
      <c r="R679" s="14"/>
    </row>
    <row r="680" spans="1:18" x14ac:dyDescent="0.25">
      <c r="A680" s="14"/>
      <c r="B680" s="14"/>
      <c r="C680" s="14"/>
      <c r="D680" s="14"/>
      <c r="E680" s="14"/>
      <c r="F680" s="14"/>
      <c r="G680" s="14"/>
      <c r="H680" s="14"/>
      <c r="I680" s="14"/>
      <c r="J680" s="14"/>
      <c r="K680" s="14"/>
      <c r="L680" s="14"/>
      <c r="M680" s="14"/>
      <c r="N680" s="14"/>
      <c r="O680" s="14"/>
      <c r="P680" s="14"/>
      <c r="Q680" s="14"/>
      <c r="R680" s="14"/>
    </row>
    <row r="681" spans="1:18" x14ac:dyDescent="0.25">
      <c r="A681" s="14"/>
      <c r="B681" s="14"/>
      <c r="C681" s="14"/>
      <c r="D681" s="14"/>
      <c r="E681" s="14"/>
      <c r="F681" s="14"/>
      <c r="G681" s="14"/>
      <c r="H681" s="14"/>
      <c r="I681" s="14"/>
      <c r="J681" s="14"/>
      <c r="K681" s="14"/>
      <c r="L681" s="14"/>
      <c r="M681" s="14"/>
      <c r="N681" s="14"/>
      <c r="O681" s="14"/>
      <c r="P681" s="14"/>
      <c r="Q681" s="14"/>
      <c r="R681" s="14"/>
    </row>
    <row r="682" spans="1:18" x14ac:dyDescent="0.25">
      <c r="A682" s="14"/>
      <c r="B682" s="14"/>
      <c r="C682" s="14"/>
      <c r="D682" s="14"/>
      <c r="E682" s="14"/>
      <c r="F682" s="14"/>
      <c r="G682" s="14"/>
      <c r="H682" s="14"/>
      <c r="I682" s="14"/>
      <c r="J682" s="14"/>
      <c r="K682" s="14"/>
      <c r="L682" s="14"/>
      <c r="M682" s="14"/>
      <c r="N682" s="14"/>
      <c r="O682" s="14"/>
      <c r="P682" s="14"/>
      <c r="Q682" s="14"/>
      <c r="R682" s="14"/>
    </row>
    <row r="683" spans="1:18" x14ac:dyDescent="0.25">
      <c r="A683" s="14"/>
      <c r="B683" s="14"/>
      <c r="C683" s="14"/>
      <c r="D683" s="14"/>
      <c r="E683" s="14"/>
      <c r="F683" s="14"/>
      <c r="G683" s="14"/>
      <c r="H683" s="14"/>
      <c r="I683" s="14"/>
      <c r="J683" s="14"/>
      <c r="K683" s="14"/>
      <c r="L683" s="14"/>
      <c r="M683" s="14"/>
      <c r="N683" s="14"/>
      <c r="O683" s="14"/>
      <c r="P683" s="14"/>
      <c r="Q683" s="14"/>
      <c r="R683" s="14"/>
    </row>
    <row r="684" spans="1:18" x14ac:dyDescent="0.25">
      <c r="A684" s="14"/>
      <c r="B684" s="14"/>
      <c r="C684" s="14"/>
      <c r="D684" s="14"/>
      <c r="E684" s="14"/>
      <c r="F684" s="14"/>
      <c r="G684" s="14"/>
      <c r="H684" s="14"/>
      <c r="I684" s="14"/>
      <c r="J684" s="14"/>
      <c r="K684" s="14"/>
      <c r="L684" s="14"/>
      <c r="M684" s="14"/>
      <c r="N684" s="14"/>
      <c r="O684" s="14"/>
      <c r="P684" s="14"/>
      <c r="Q684" s="14"/>
      <c r="R684" s="14"/>
    </row>
    <row r="685" spans="1:18" x14ac:dyDescent="0.25">
      <c r="A685" s="14"/>
      <c r="B685" s="14"/>
      <c r="C685" s="14"/>
      <c r="D685" s="14"/>
      <c r="E685" s="14"/>
      <c r="F685" s="14"/>
      <c r="G685" s="14"/>
      <c r="H685" s="14"/>
      <c r="I685" s="14"/>
      <c r="J685" s="14"/>
      <c r="K685" s="14"/>
      <c r="L685" s="14"/>
      <c r="M685" s="14"/>
      <c r="N685" s="14"/>
      <c r="O685" s="14"/>
      <c r="P685" s="14"/>
      <c r="Q685" s="14"/>
      <c r="R685" s="14"/>
    </row>
    <row r="686" spans="1:18" x14ac:dyDescent="0.25">
      <c r="A686" s="14"/>
      <c r="B686" s="14"/>
      <c r="C686" s="14"/>
      <c r="D686" s="14"/>
      <c r="E686" s="14"/>
      <c r="F686" s="14"/>
      <c r="G686" s="14"/>
      <c r="H686" s="14"/>
      <c r="I686" s="14"/>
      <c r="J686" s="14"/>
      <c r="K686" s="14"/>
      <c r="L686" s="14"/>
      <c r="M686" s="14"/>
      <c r="N686" s="14"/>
      <c r="O686" s="14"/>
      <c r="P686" s="14"/>
      <c r="Q686" s="14"/>
      <c r="R686" s="14"/>
    </row>
    <row r="687" spans="1:18" x14ac:dyDescent="0.25">
      <c r="A687" s="14"/>
      <c r="B687" s="14"/>
      <c r="C687" s="14"/>
      <c r="D687" s="14"/>
      <c r="E687" s="14"/>
      <c r="F687" s="14"/>
      <c r="G687" s="14"/>
      <c r="H687" s="14"/>
      <c r="I687" s="14"/>
      <c r="J687" s="14"/>
      <c r="K687" s="14"/>
      <c r="L687" s="14"/>
      <c r="M687" s="14"/>
      <c r="N687" s="14"/>
      <c r="O687" s="14"/>
      <c r="P687" s="14"/>
      <c r="Q687" s="14"/>
      <c r="R687" s="14"/>
    </row>
    <row r="688" spans="1:18" x14ac:dyDescent="0.25">
      <c r="A688" s="14"/>
      <c r="B688" s="14"/>
      <c r="C688" s="14"/>
      <c r="D688" s="14"/>
      <c r="E688" s="14"/>
      <c r="F688" s="14"/>
      <c r="G688" s="14"/>
      <c r="H688" s="14"/>
      <c r="I688" s="14"/>
      <c r="J688" s="14"/>
      <c r="K688" s="14"/>
      <c r="L688" s="14"/>
      <c r="M688" s="14"/>
      <c r="N688" s="14"/>
      <c r="O688" s="14"/>
      <c r="P688" s="14"/>
      <c r="Q688" s="14"/>
      <c r="R688" s="14"/>
    </row>
    <row r="689" spans="1:18" x14ac:dyDescent="0.25">
      <c r="A689" s="14"/>
      <c r="B689" s="14"/>
      <c r="C689" s="14"/>
      <c r="D689" s="14"/>
      <c r="E689" s="14"/>
      <c r="F689" s="14"/>
      <c r="G689" s="14"/>
      <c r="H689" s="14"/>
      <c r="I689" s="14"/>
      <c r="J689" s="14"/>
      <c r="K689" s="14"/>
      <c r="L689" s="14"/>
      <c r="M689" s="14"/>
      <c r="N689" s="14"/>
      <c r="O689" s="14"/>
      <c r="P689" s="14"/>
      <c r="Q689" s="14"/>
      <c r="R689" s="14"/>
    </row>
    <row r="690" spans="1:18" x14ac:dyDescent="0.25">
      <c r="A690" s="14"/>
      <c r="B690" s="14"/>
      <c r="C690" s="14"/>
      <c r="D690" s="14"/>
      <c r="E690" s="14"/>
      <c r="F690" s="14"/>
      <c r="G690" s="14"/>
      <c r="H690" s="14"/>
      <c r="I690" s="14"/>
      <c r="J690" s="14"/>
      <c r="K690" s="14"/>
      <c r="L690" s="14"/>
      <c r="M690" s="14"/>
      <c r="N690" s="14"/>
      <c r="O690" s="14"/>
      <c r="P690" s="14"/>
      <c r="Q690" s="14"/>
      <c r="R690" s="14"/>
    </row>
    <row r="691" spans="1:18" x14ac:dyDescent="0.25">
      <c r="A691" s="14"/>
      <c r="B691" s="14"/>
      <c r="C691" s="14"/>
      <c r="D691" s="14"/>
      <c r="E691" s="14"/>
      <c r="F691" s="14"/>
      <c r="G691" s="14"/>
      <c r="H691" s="14"/>
      <c r="I691" s="14"/>
      <c r="J691" s="14"/>
      <c r="K691" s="14"/>
      <c r="L691" s="14"/>
      <c r="M691" s="14"/>
      <c r="N691" s="14"/>
      <c r="O691" s="14"/>
      <c r="P691" s="14"/>
      <c r="Q691" s="14"/>
      <c r="R691" s="14"/>
    </row>
    <row r="692" spans="1:18" x14ac:dyDescent="0.25">
      <c r="A692" s="14"/>
      <c r="B692" s="14"/>
      <c r="C692" s="14"/>
      <c r="D692" s="14"/>
      <c r="E692" s="14"/>
      <c r="F692" s="14"/>
      <c r="G692" s="14"/>
      <c r="H692" s="14"/>
      <c r="I692" s="14"/>
      <c r="J692" s="14"/>
      <c r="K692" s="14"/>
      <c r="L692" s="14"/>
      <c r="M692" s="14"/>
      <c r="N692" s="14"/>
      <c r="O692" s="14"/>
      <c r="P692" s="14"/>
      <c r="Q692" s="14"/>
      <c r="R692" s="14"/>
    </row>
    <row r="693" spans="1:18" x14ac:dyDescent="0.25">
      <c r="A693" s="14"/>
      <c r="B693" s="14"/>
      <c r="C693" s="14"/>
      <c r="D693" s="14"/>
      <c r="E693" s="14"/>
      <c r="F693" s="14"/>
      <c r="G693" s="14"/>
      <c r="H693" s="14"/>
      <c r="I693" s="14"/>
      <c r="J693" s="14"/>
      <c r="K693" s="14"/>
      <c r="L693" s="14"/>
      <c r="M693" s="14"/>
      <c r="N693" s="14"/>
      <c r="O693" s="14"/>
      <c r="P693" s="14"/>
      <c r="Q693" s="14"/>
      <c r="R693" s="14"/>
    </row>
    <row r="694" spans="1:18" x14ac:dyDescent="0.25">
      <c r="A694" s="14"/>
      <c r="B694" s="14"/>
      <c r="C694" s="14"/>
      <c r="D694" s="14"/>
      <c r="E694" s="14"/>
      <c r="F694" s="14"/>
      <c r="G694" s="14"/>
      <c r="H694" s="14"/>
      <c r="I694" s="14"/>
      <c r="J694" s="14"/>
      <c r="K694" s="14"/>
      <c r="L694" s="14"/>
      <c r="M694" s="14"/>
      <c r="N694" s="14"/>
      <c r="O694" s="14"/>
      <c r="P694" s="14"/>
      <c r="Q694" s="14"/>
      <c r="R694" s="14"/>
    </row>
    <row r="695" spans="1:18" x14ac:dyDescent="0.25">
      <c r="A695" s="14"/>
      <c r="B695" s="14"/>
      <c r="C695" s="14"/>
      <c r="D695" s="14"/>
      <c r="E695" s="14"/>
      <c r="F695" s="14"/>
      <c r="G695" s="14"/>
      <c r="H695" s="14"/>
      <c r="I695" s="14"/>
      <c r="J695" s="14"/>
      <c r="K695" s="14"/>
      <c r="L695" s="14"/>
      <c r="M695" s="14"/>
      <c r="N695" s="14"/>
      <c r="O695" s="14"/>
      <c r="P695" s="14"/>
      <c r="Q695" s="14"/>
      <c r="R695" s="14"/>
    </row>
    <row r="696" spans="1:18" x14ac:dyDescent="0.25">
      <c r="A696" s="14"/>
      <c r="B696" s="14"/>
      <c r="C696" s="14"/>
      <c r="D696" s="14"/>
      <c r="E696" s="14"/>
      <c r="F696" s="14"/>
      <c r="G696" s="14"/>
      <c r="H696" s="14"/>
      <c r="I696" s="14"/>
      <c r="J696" s="14"/>
      <c r="K696" s="14"/>
      <c r="L696" s="14"/>
      <c r="M696" s="14"/>
      <c r="N696" s="14"/>
      <c r="O696" s="14"/>
      <c r="P696" s="14"/>
      <c r="Q696" s="14"/>
      <c r="R696" s="14"/>
    </row>
    <row r="697" spans="1:18" x14ac:dyDescent="0.25">
      <c r="A697" s="14"/>
      <c r="B697" s="14"/>
      <c r="C697" s="14"/>
      <c r="D697" s="14"/>
      <c r="E697" s="14"/>
      <c r="F697" s="14"/>
      <c r="G697" s="14"/>
      <c r="H697" s="14"/>
      <c r="I697" s="14"/>
      <c r="J697" s="14"/>
      <c r="K697" s="14"/>
      <c r="L697" s="14"/>
      <c r="M697" s="14"/>
      <c r="N697" s="14"/>
      <c r="O697" s="14"/>
      <c r="P697" s="14"/>
      <c r="Q697" s="14"/>
      <c r="R697" s="14"/>
    </row>
    <row r="698" spans="1:18" x14ac:dyDescent="0.25">
      <c r="A698" s="14"/>
      <c r="B698" s="14"/>
      <c r="C698" s="14"/>
      <c r="D698" s="14"/>
      <c r="E698" s="14"/>
      <c r="F698" s="14"/>
      <c r="G698" s="14"/>
      <c r="H698" s="14"/>
      <c r="I698" s="14"/>
      <c r="J698" s="14"/>
      <c r="K698" s="14"/>
      <c r="L698" s="14"/>
      <c r="M698" s="14"/>
      <c r="N698" s="14"/>
      <c r="O698" s="14"/>
      <c r="P698" s="14"/>
      <c r="Q698" s="14"/>
      <c r="R698" s="14"/>
    </row>
    <row r="699" spans="1:18" x14ac:dyDescent="0.25">
      <c r="A699" s="14"/>
      <c r="B699" s="14"/>
      <c r="C699" s="14"/>
      <c r="D699" s="14"/>
      <c r="E699" s="14"/>
      <c r="F699" s="14"/>
      <c r="G699" s="14"/>
      <c r="H699" s="14"/>
      <c r="I699" s="14"/>
      <c r="J699" s="14"/>
      <c r="K699" s="14"/>
      <c r="L699" s="14"/>
      <c r="M699" s="14"/>
      <c r="N699" s="14"/>
      <c r="O699" s="14"/>
      <c r="P699" s="14"/>
      <c r="Q699" s="14"/>
      <c r="R699" s="14"/>
    </row>
    <row r="700" spans="1:18" x14ac:dyDescent="0.25">
      <c r="A700" s="14"/>
      <c r="B700" s="14"/>
      <c r="C700" s="14"/>
      <c r="D700" s="14"/>
      <c r="E700" s="14"/>
      <c r="F700" s="14"/>
      <c r="G700" s="14"/>
      <c r="H700" s="14"/>
      <c r="I700" s="14"/>
      <c r="J700" s="14"/>
      <c r="K700" s="14"/>
      <c r="L700" s="14"/>
      <c r="M700" s="14"/>
      <c r="N700" s="14"/>
      <c r="O700" s="14"/>
      <c r="P700" s="14"/>
      <c r="Q700" s="14"/>
      <c r="R700" s="14"/>
    </row>
    <row r="701" spans="1:18" x14ac:dyDescent="0.25">
      <c r="A701" s="14"/>
      <c r="B701" s="14"/>
      <c r="C701" s="14"/>
      <c r="D701" s="14"/>
      <c r="E701" s="14"/>
      <c r="F701" s="14"/>
      <c r="G701" s="14"/>
      <c r="H701" s="14"/>
      <c r="I701" s="14"/>
      <c r="J701" s="14"/>
      <c r="K701" s="14"/>
      <c r="L701" s="14"/>
      <c r="M701" s="14"/>
      <c r="N701" s="14"/>
      <c r="O701" s="14"/>
      <c r="P701" s="14"/>
      <c r="Q701" s="14"/>
      <c r="R701" s="14"/>
    </row>
    <row r="702" spans="1:18" x14ac:dyDescent="0.25">
      <c r="A702" s="14"/>
      <c r="B702" s="14"/>
      <c r="C702" s="14"/>
      <c r="D702" s="14"/>
      <c r="E702" s="14"/>
      <c r="F702" s="14"/>
      <c r="G702" s="14"/>
      <c r="H702" s="14"/>
      <c r="I702" s="14"/>
      <c r="J702" s="14"/>
      <c r="K702" s="14"/>
      <c r="L702" s="14"/>
      <c r="M702" s="14"/>
      <c r="N702" s="14"/>
      <c r="O702" s="14"/>
      <c r="P702" s="14"/>
      <c r="Q702" s="14"/>
      <c r="R702" s="14"/>
    </row>
    <row r="703" spans="1:18" x14ac:dyDescent="0.25">
      <c r="A703" s="14"/>
      <c r="B703" s="14"/>
      <c r="C703" s="14"/>
      <c r="D703" s="14"/>
      <c r="E703" s="14"/>
      <c r="F703" s="14"/>
      <c r="G703" s="14"/>
      <c r="H703" s="14"/>
      <c r="I703" s="14"/>
      <c r="J703" s="14"/>
      <c r="K703" s="14"/>
      <c r="L703" s="14"/>
      <c r="M703" s="14"/>
      <c r="N703" s="14"/>
      <c r="O703" s="14"/>
      <c r="P703" s="14"/>
      <c r="Q703" s="14"/>
      <c r="R703" s="14"/>
    </row>
    <row r="704" spans="1:18" x14ac:dyDescent="0.25">
      <c r="A704" s="14"/>
      <c r="B704" s="14"/>
      <c r="C704" s="14"/>
      <c r="D704" s="14"/>
      <c r="E704" s="14"/>
      <c r="F704" s="14"/>
      <c r="G704" s="14"/>
      <c r="H704" s="14"/>
      <c r="I704" s="14"/>
      <c r="J704" s="14"/>
      <c r="K704" s="14"/>
      <c r="L704" s="14"/>
      <c r="M704" s="14"/>
      <c r="N704" s="14"/>
      <c r="O704" s="14"/>
      <c r="P704" s="14"/>
      <c r="Q704" s="14"/>
      <c r="R704" s="14"/>
    </row>
    <row r="705" spans="1:18" x14ac:dyDescent="0.25">
      <c r="A705" s="14"/>
      <c r="B705" s="14"/>
      <c r="C705" s="14"/>
      <c r="D705" s="14"/>
      <c r="E705" s="14"/>
      <c r="F705" s="14"/>
      <c r="G705" s="14"/>
      <c r="H705" s="14"/>
      <c r="I705" s="14"/>
      <c r="J705" s="14"/>
      <c r="K705" s="14"/>
      <c r="L705" s="14"/>
      <c r="M705" s="14"/>
      <c r="N705" s="14"/>
      <c r="O705" s="14"/>
      <c r="P705" s="14"/>
      <c r="Q705" s="14"/>
      <c r="R705" s="14"/>
    </row>
    <row r="706" spans="1:18" x14ac:dyDescent="0.25">
      <c r="A706" s="14"/>
      <c r="B706" s="14"/>
      <c r="C706" s="14"/>
      <c r="D706" s="14"/>
      <c r="E706" s="14"/>
      <c r="F706" s="14"/>
      <c r="G706" s="14"/>
      <c r="H706" s="14"/>
      <c r="I706" s="14"/>
      <c r="J706" s="14"/>
      <c r="K706" s="14"/>
      <c r="L706" s="14"/>
      <c r="M706" s="14"/>
      <c r="N706" s="14"/>
      <c r="O706" s="14"/>
      <c r="P706" s="14"/>
      <c r="Q706" s="14"/>
      <c r="R706" s="14"/>
    </row>
    <row r="707" spans="1:18" x14ac:dyDescent="0.25">
      <c r="A707" s="14"/>
      <c r="B707" s="14"/>
      <c r="C707" s="14"/>
      <c r="D707" s="14"/>
      <c r="E707" s="14"/>
      <c r="F707" s="14"/>
      <c r="G707" s="14"/>
      <c r="H707" s="14"/>
      <c r="I707" s="14"/>
      <c r="J707" s="14"/>
      <c r="K707" s="14"/>
      <c r="L707" s="14"/>
      <c r="M707" s="14"/>
      <c r="N707" s="14"/>
      <c r="O707" s="14"/>
      <c r="P707" s="14"/>
      <c r="Q707" s="14"/>
      <c r="R707" s="14"/>
    </row>
    <row r="708" spans="1:18" x14ac:dyDescent="0.25">
      <c r="A708" s="14"/>
      <c r="B708" s="14"/>
      <c r="C708" s="14"/>
      <c r="D708" s="14"/>
      <c r="E708" s="14"/>
      <c r="F708" s="14"/>
      <c r="G708" s="14"/>
      <c r="H708" s="14"/>
      <c r="I708" s="14"/>
      <c r="J708" s="14"/>
      <c r="K708" s="14"/>
      <c r="L708" s="14"/>
      <c r="M708" s="14"/>
      <c r="N708" s="14"/>
      <c r="O708" s="14"/>
      <c r="P708" s="14"/>
      <c r="Q708" s="14"/>
      <c r="R708" s="14"/>
    </row>
    <row r="709" spans="1:18" x14ac:dyDescent="0.25">
      <c r="A709" s="14"/>
      <c r="B709" s="14"/>
      <c r="C709" s="14"/>
      <c r="D709" s="14"/>
      <c r="E709" s="14"/>
      <c r="F709" s="14"/>
      <c r="G709" s="14"/>
      <c r="H709" s="14"/>
      <c r="I709" s="14"/>
      <c r="J709" s="14"/>
      <c r="K709" s="14"/>
      <c r="L709" s="14"/>
      <c r="M709" s="14"/>
      <c r="N709" s="14"/>
      <c r="O709" s="14"/>
      <c r="P709" s="14"/>
      <c r="Q709" s="14"/>
      <c r="R709" s="14"/>
    </row>
    <row r="710" spans="1:18" x14ac:dyDescent="0.25">
      <c r="A710" s="14"/>
      <c r="B710" s="14"/>
      <c r="C710" s="14"/>
      <c r="D710" s="14"/>
      <c r="E710" s="14"/>
      <c r="F710" s="14"/>
      <c r="G710" s="14"/>
      <c r="H710" s="14"/>
      <c r="I710" s="14"/>
      <c r="J710" s="14"/>
      <c r="K710" s="14"/>
      <c r="L710" s="14"/>
      <c r="M710" s="14"/>
      <c r="N710" s="14"/>
      <c r="O710" s="14"/>
      <c r="P710" s="14"/>
      <c r="Q710" s="14"/>
      <c r="R710" s="14"/>
    </row>
    <row r="711" spans="1:18" x14ac:dyDescent="0.25">
      <c r="A711" s="14"/>
      <c r="B711" s="14"/>
      <c r="C711" s="14"/>
      <c r="D711" s="14"/>
      <c r="E711" s="14"/>
      <c r="F711" s="14"/>
      <c r="G711" s="14"/>
      <c r="H711" s="14"/>
      <c r="I711" s="14"/>
      <c r="J711" s="14"/>
      <c r="K711" s="14"/>
      <c r="L711" s="14"/>
      <c r="M711" s="14"/>
      <c r="N711" s="14"/>
      <c r="O711" s="14"/>
      <c r="P711" s="14"/>
      <c r="Q711" s="14"/>
      <c r="R711" s="14"/>
    </row>
    <row r="712" spans="1:18" x14ac:dyDescent="0.25">
      <c r="A712" s="14"/>
      <c r="B712" s="14"/>
      <c r="C712" s="14"/>
      <c r="D712" s="14"/>
      <c r="E712" s="14"/>
      <c r="F712" s="14"/>
      <c r="G712" s="14"/>
      <c r="H712" s="14"/>
      <c r="I712" s="14"/>
      <c r="J712" s="14"/>
      <c r="K712" s="14"/>
      <c r="L712" s="14"/>
      <c r="M712" s="14"/>
      <c r="N712" s="14"/>
      <c r="O712" s="14"/>
      <c r="P712" s="14"/>
      <c r="Q712" s="14"/>
      <c r="R712" s="14"/>
    </row>
    <row r="713" spans="1:18" x14ac:dyDescent="0.25">
      <c r="A713" s="14"/>
      <c r="B713" s="14"/>
      <c r="C713" s="14"/>
      <c r="D713" s="14"/>
      <c r="E713" s="14"/>
      <c r="F713" s="14"/>
      <c r="G713" s="14"/>
      <c r="H713" s="14"/>
      <c r="I713" s="14"/>
      <c r="J713" s="14"/>
      <c r="K713" s="14"/>
      <c r="L713" s="14"/>
      <c r="M713" s="14"/>
      <c r="N713" s="14"/>
      <c r="O713" s="14"/>
      <c r="P713" s="14"/>
      <c r="Q713" s="14"/>
      <c r="R713" s="14"/>
    </row>
    <row r="714" spans="1:18" x14ac:dyDescent="0.25">
      <c r="A714" s="14"/>
      <c r="B714" s="14"/>
      <c r="C714" s="14"/>
      <c r="D714" s="14"/>
      <c r="E714" s="14"/>
      <c r="F714" s="14"/>
      <c r="G714" s="14"/>
      <c r="H714" s="14"/>
      <c r="I714" s="14"/>
      <c r="J714" s="14"/>
      <c r="K714" s="14"/>
      <c r="L714" s="14"/>
      <c r="M714" s="14"/>
      <c r="N714" s="14"/>
      <c r="O714" s="14"/>
      <c r="P714" s="14"/>
      <c r="Q714" s="14"/>
      <c r="R714" s="14"/>
    </row>
    <row r="715" spans="1:18" x14ac:dyDescent="0.25">
      <c r="A715" s="14"/>
      <c r="B715" s="14"/>
      <c r="C715" s="14"/>
      <c r="D715" s="14"/>
      <c r="E715" s="14"/>
      <c r="F715" s="14"/>
      <c r="G715" s="14"/>
      <c r="H715" s="14"/>
      <c r="I715" s="14"/>
      <c r="J715" s="14"/>
      <c r="K715" s="14"/>
      <c r="L715" s="14"/>
      <c r="M715" s="14"/>
      <c r="N715" s="14"/>
      <c r="O715" s="14"/>
      <c r="P715" s="14"/>
      <c r="Q715" s="14"/>
      <c r="R715" s="14"/>
    </row>
    <row r="716" spans="1:18" x14ac:dyDescent="0.25">
      <c r="A716" s="14"/>
      <c r="B716" s="14"/>
      <c r="C716" s="14"/>
      <c r="D716" s="14"/>
      <c r="E716" s="14"/>
      <c r="F716" s="14"/>
      <c r="G716" s="14"/>
      <c r="H716" s="14"/>
      <c r="I716" s="14"/>
      <c r="J716" s="14"/>
      <c r="K716" s="14"/>
      <c r="L716" s="14"/>
      <c r="M716" s="14"/>
      <c r="N716" s="14"/>
      <c r="O716" s="14"/>
      <c r="P716" s="14"/>
      <c r="Q716" s="14"/>
      <c r="R716" s="14"/>
    </row>
    <row r="717" spans="1:18" x14ac:dyDescent="0.25">
      <c r="A717" s="14"/>
      <c r="B717" s="14"/>
      <c r="C717" s="14"/>
      <c r="D717" s="14"/>
      <c r="E717" s="14"/>
      <c r="F717" s="14"/>
      <c r="G717" s="14"/>
      <c r="H717" s="14"/>
      <c r="I717" s="14"/>
      <c r="J717" s="14"/>
      <c r="K717" s="14"/>
      <c r="L717" s="14"/>
      <c r="M717" s="14"/>
      <c r="N717" s="14"/>
      <c r="O717" s="14"/>
      <c r="P717" s="14"/>
      <c r="Q717" s="14"/>
      <c r="R717" s="14"/>
    </row>
    <row r="718" spans="1:18" x14ac:dyDescent="0.25">
      <c r="A718" s="14"/>
      <c r="B718" s="14"/>
      <c r="C718" s="14"/>
      <c r="D718" s="14"/>
      <c r="E718" s="14"/>
      <c r="F718" s="14"/>
      <c r="G718" s="14"/>
      <c r="H718" s="14"/>
      <c r="I718" s="14"/>
      <c r="J718" s="14"/>
      <c r="K718" s="14"/>
      <c r="L718" s="14"/>
      <c r="M718" s="14"/>
      <c r="N718" s="14"/>
      <c r="O718" s="14"/>
      <c r="P718" s="14"/>
      <c r="Q718" s="14"/>
      <c r="R718" s="14"/>
    </row>
    <row r="719" spans="1:18" x14ac:dyDescent="0.25">
      <c r="A719" s="14"/>
      <c r="B719" s="14"/>
      <c r="C719" s="14"/>
      <c r="D719" s="14"/>
      <c r="E719" s="14"/>
      <c r="F719" s="14"/>
      <c r="G719" s="14"/>
      <c r="H719" s="14"/>
      <c r="I719" s="14"/>
      <c r="J719" s="14"/>
      <c r="K719" s="14"/>
      <c r="L719" s="14"/>
      <c r="M719" s="14"/>
      <c r="N719" s="14"/>
      <c r="O719" s="14"/>
      <c r="P719" s="14"/>
      <c r="Q719" s="14"/>
      <c r="R719" s="14"/>
    </row>
    <row r="720" spans="1:18" x14ac:dyDescent="0.25">
      <c r="A720" s="14"/>
      <c r="B720" s="14"/>
      <c r="C720" s="14"/>
      <c r="D720" s="14"/>
      <c r="E720" s="14"/>
      <c r="F720" s="14"/>
      <c r="G720" s="14"/>
      <c r="H720" s="14"/>
      <c r="I720" s="14"/>
      <c r="J720" s="14"/>
      <c r="K720" s="14"/>
      <c r="L720" s="14"/>
      <c r="M720" s="14"/>
      <c r="N720" s="14"/>
      <c r="O720" s="14"/>
      <c r="P720" s="14"/>
      <c r="Q720" s="14"/>
      <c r="R720" s="14"/>
    </row>
    <row r="721" spans="1:18" x14ac:dyDescent="0.25">
      <c r="A721" s="14"/>
      <c r="B721" s="14"/>
      <c r="C721" s="14"/>
      <c r="D721" s="14"/>
      <c r="E721" s="14"/>
      <c r="F721" s="14"/>
      <c r="G721" s="14"/>
      <c r="H721" s="14"/>
      <c r="I721" s="14"/>
      <c r="J721" s="14"/>
      <c r="K721" s="14"/>
      <c r="L721" s="14"/>
      <c r="M721" s="14"/>
      <c r="N721" s="14"/>
      <c r="O721" s="14"/>
      <c r="P721" s="14"/>
      <c r="Q721" s="14"/>
      <c r="R721" s="14"/>
    </row>
    <row r="722" spans="1:18" x14ac:dyDescent="0.25">
      <c r="A722" s="14"/>
      <c r="B722" s="14"/>
      <c r="C722" s="14"/>
      <c r="D722" s="14"/>
      <c r="E722" s="14"/>
      <c r="F722" s="14"/>
      <c r="G722" s="14"/>
      <c r="H722" s="14"/>
      <c r="I722" s="14"/>
      <c r="J722" s="14"/>
      <c r="K722" s="14"/>
      <c r="L722" s="14"/>
      <c r="M722" s="14"/>
      <c r="N722" s="14"/>
      <c r="O722" s="14"/>
      <c r="P722" s="14"/>
      <c r="Q722" s="14"/>
      <c r="R722" s="14"/>
    </row>
    <row r="723" spans="1:18" x14ac:dyDescent="0.25">
      <c r="A723" s="14"/>
      <c r="B723" s="14"/>
      <c r="C723" s="14"/>
      <c r="D723" s="14"/>
      <c r="E723" s="14"/>
      <c r="F723" s="14"/>
      <c r="G723" s="14"/>
      <c r="H723" s="14"/>
      <c r="I723" s="14"/>
      <c r="J723" s="14"/>
      <c r="K723" s="14"/>
      <c r="L723" s="14"/>
      <c r="M723" s="14"/>
      <c r="N723" s="14"/>
      <c r="O723" s="14"/>
      <c r="P723" s="14"/>
      <c r="Q723" s="14"/>
      <c r="R723" s="14"/>
    </row>
    <row r="724" spans="1:18" x14ac:dyDescent="0.25">
      <c r="A724" s="14"/>
      <c r="B724" s="14"/>
      <c r="C724" s="14"/>
      <c r="D724" s="14"/>
      <c r="E724" s="14"/>
      <c r="F724" s="14"/>
      <c r="G724" s="14"/>
      <c r="H724" s="14"/>
      <c r="I724" s="14"/>
      <c r="J724" s="14"/>
      <c r="K724" s="14"/>
      <c r="L724" s="14"/>
      <c r="M724" s="14"/>
      <c r="N724" s="14"/>
      <c r="O724" s="14"/>
      <c r="P724" s="14"/>
      <c r="Q724" s="14"/>
      <c r="R724" s="14"/>
    </row>
    <row r="725" spans="1:18" x14ac:dyDescent="0.25">
      <c r="A725" s="14"/>
      <c r="B725" s="14"/>
      <c r="C725" s="14"/>
      <c r="D725" s="14"/>
      <c r="E725" s="14"/>
      <c r="F725" s="14"/>
      <c r="G725" s="14"/>
      <c r="H725" s="14"/>
      <c r="I725" s="14"/>
      <c r="J725" s="14"/>
      <c r="K725" s="14"/>
      <c r="L725" s="14"/>
      <c r="M725" s="14"/>
      <c r="N725" s="14"/>
      <c r="O725" s="14"/>
      <c r="P725" s="14"/>
      <c r="Q725" s="14"/>
      <c r="R725" s="14"/>
    </row>
    <row r="726" spans="1:18" x14ac:dyDescent="0.25">
      <c r="A726" s="14"/>
      <c r="B726" s="14"/>
      <c r="C726" s="14"/>
      <c r="D726" s="14"/>
      <c r="E726" s="14"/>
      <c r="F726" s="14"/>
      <c r="G726" s="14"/>
      <c r="H726" s="14"/>
      <c r="I726" s="14"/>
      <c r="J726" s="14"/>
      <c r="K726" s="14"/>
      <c r="L726" s="14"/>
      <c r="M726" s="14"/>
      <c r="N726" s="14"/>
      <c r="O726" s="14"/>
      <c r="P726" s="14"/>
      <c r="Q726" s="14"/>
      <c r="R726" s="14"/>
    </row>
    <row r="727" spans="1:18" x14ac:dyDescent="0.25">
      <c r="A727" s="14"/>
      <c r="B727" s="14"/>
      <c r="C727" s="14"/>
      <c r="D727" s="14"/>
      <c r="E727" s="14"/>
      <c r="F727" s="14"/>
      <c r="G727" s="14"/>
      <c r="H727" s="14"/>
      <c r="I727" s="14"/>
      <c r="J727" s="14"/>
      <c r="K727" s="14"/>
      <c r="L727" s="14"/>
      <c r="M727" s="14"/>
      <c r="N727" s="14"/>
      <c r="O727" s="14"/>
      <c r="P727" s="14"/>
      <c r="Q727" s="14"/>
      <c r="R727" s="14"/>
    </row>
    <row r="728" spans="1:18" x14ac:dyDescent="0.25">
      <c r="A728" s="14"/>
      <c r="B728" s="14"/>
      <c r="C728" s="14"/>
      <c r="D728" s="14"/>
      <c r="E728" s="14"/>
      <c r="F728" s="14"/>
      <c r="G728" s="14"/>
      <c r="H728" s="14"/>
      <c r="I728" s="14"/>
      <c r="J728" s="14"/>
      <c r="K728" s="14"/>
      <c r="L728" s="14"/>
      <c r="M728" s="14"/>
      <c r="N728" s="14"/>
      <c r="O728" s="14"/>
      <c r="P728" s="14"/>
      <c r="Q728" s="14"/>
      <c r="R728" s="14"/>
    </row>
    <row r="729" spans="1:18" x14ac:dyDescent="0.25">
      <c r="A729" s="14"/>
      <c r="B729" s="14"/>
      <c r="C729" s="14"/>
      <c r="D729" s="14"/>
      <c r="E729" s="14"/>
      <c r="F729" s="14"/>
      <c r="G729" s="14"/>
      <c r="H729" s="14"/>
      <c r="I729" s="14"/>
      <c r="J729" s="14"/>
      <c r="K729" s="14"/>
      <c r="L729" s="14"/>
      <c r="M729" s="14"/>
      <c r="N729" s="14"/>
      <c r="O729" s="14"/>
      <c r="P729" s="14"/>
      <c r="Q729" s="14"/>
      <c r="R729" s="14"/>
    </row>
    <row r="730" spans="1:18" x14ac:dyDescent="0.25">
      <c r="A730" s="14"/>
      <c r="B730" s="14"/>
      <c r="C730" s="14"/>
      <c r="D730" s="14"/>
      <c r="E730" s="14"/>
      <c r="F730" s="14"/>
      <c r="G730" s="14"/>
      <c r="H730" s="14"/>
      <c r="I730" s="14"/>
      <c r="J730" s="14"/>
      <c r="K730" s="14"/>
      <c r="L730" s="14"/>
      <c r="M730" s="14"/>
      <c r="N730" s="14"/>
      <c r="O730" s="14"/>
      <c r="P730" s="14"/>
      <c r="Q730" s="14"/>
      <c r="R730" s="14"/>
    </row>
    <row r="731" spans="1:18" ht="23.25" x14ac:dyDescent="0.35">
      <c r="A731" s="14"/>
      <c r="B731" s="14"/>
      <c r="C731" s="14"/>
      <c r="D731" s="14"/>
      <c r="E731" s="14"/>
      <c r="F731" s="14"/>
      <c r="G731" s="14"/>
      <c r="H731" s="79"/>
      <c r="I731" s="79"/>
      <c r="J731" s="14"/>
      <c r="K731" s="14"/>
      <c r="L731" s="14"/>
      <c r="M731" s="14"/>
      <c r="N731" s="14"/>
      <c r="O731" s="14"/>
      <c r="P731" s="14"/>
      <c r="Q731" s="14"/>
      <c r="R731" s="14"/>
    </row>
    <row r="732" spans="1:18" x14ac:dyDescent="0.25">
      <c r="A732" s="14"/>
      <c r="B732" s="14"/>
      <c r="C732" s="14"/>
      <c r="D732" s="14"/>
      <c r="E732" s="14"/>
      <c r="F732" s="14"/>
      <c r="G732" s="14"/>
      <c r="H732" s="14"/>
      <c r="I732" s="14"/>
      <c r="J732" s="14"/>
      <c r="K732" s="14"/>
      <c r="L732" s="14"/>
      <c r="M732" s="14"/>
      <c r="N732" s="14"/>
      <c r="O732" s="14"/>
      <c r="P732" s="14"/>
      <c r="Q732" s="14"/>
      <c r="R732" s="14"/>
    </row>
    <row r="733" spans="1:18" x14ac:dyDescent="0.25">
      <c r="A733" s="14"/>
      <c r="B733" s="14"/>
      <c r="C733" s="14"/>
      <c r="D733" s="14"/>
      <c r="E733" s="14"/>
      <c r="F733" s="14"/>
      <c r="G733" s="14"/>
      <c r="H733" s="14"/>
      <c r="I733" s="14"/>
      <c r="J733" s="14"/>
      <c r="K733" s="14"/>
      <c r="L733" s="14"/>
      <c r="M733" s="14"/>
      <c r="N733" s="14"/>
      <c r="O733" s="14"/>
      <c r="P733" s="14"/>
      <c r="Q733" s="14"/>
      <c r="R733" s="14"/>
    </row>
    <row r="734" spans="1:18" x14ac:dyDescent="0.25">
      <c r="A734" s="14"/>
      <c r="B734" s="14"/>
      <c r="C734" s="14"/>
      <c r="D734" s="14"/>
      <c r="E734" s="14"/>
      <c r="F734" s="14"/>
      <c r="G734" s="14"/>
      <c r="H734" s="40"/>
      <c r="I734" s="40"/>
      <c r="J734" s="14"/>
      <c r="K734" s="14"/>
      <c r="L734" s="14"/>
      <c r="M734" s="14"/>
      <c r="N734" s="14"/>
      <c r="O734" s="14"/>
      <c r="P734" s="14"/>
      <c r="Q734" s="14"/>
      <c r="R734" s="14"/>
    </row>
    <row r="735" spans="1:18" x14ac:dyDescent="0.25">
      <c r="A735" s="14"/>
      <c r="B735" s="14"/>
      <c r="C735" s="14"/>
      <c r="D735" s="14"/>
      <c r="E735" s="14"/>
      <c r="F735" s="14"/>
      <c r="G735" s="14"/>
      <c r="H735" s="28"/>
      <c r="I735" s="28"/>
      <c r="J735" s="14"/>
      <c r="K735" s="14"/>
      <c r="L735" s="14"/>
      <c r="M735" s="14"/>
      <c r="N735" s="14"/>
      <c r="O735" s="14"/>
      <c r="P735" s="14"/>
      <c r="Q735" s="14"/>
      <c r="R735" s="14"/>
    </row>
    <row r="736" spans="1:18" x14ac:dyDescent="0.25">
      <c r="A736" s="14"/>
      <c r="B736" s="14"/>
      <c r="C736" s="14"/>
      <c r="D736" s="14"/>
      <c r="E736" s="14"/>
      <c r="F736" s="14"/>
      <c r="G736" s="14"/>
      <c r="H736" s="28"/>
      <c r="I736" s="28"/>
      <c r="J736" s="14"/>
      <c r="K736" s="14"/>
      <c r="L736" s="14"/>
      <c r="M736" s="14"/>
      <c r="N736" s="14"/>
      <c r="O736" s="14"/>
      <c r="P736" s="14"/>
      <c r="Q736" s="14"/>
      <c r="R736" s="14"/>
    </row>
    <row r="737" spans="1:18" ht="23.25" x14ac:dyDescent="0.35">
      <c r="A737" s="79"/>
      <c r="B737" s="79"/>
      <c r="C737" s="79"/>
      <c r="D737" s="79"/>
      <c r="E737" s="79"/>
      <c r="F737" s="79"/>
      <c r="G737" s="79"/>
      <c r="H737" s="28"/>
      <c r="I737" s="28"/>
      <c r="J737" s="79"/>
      <c r="K737" s="79"/>
      <c r="L737" s="79"/>
      <c r="M737" s="79"/>
      <c r="N737" s="79"/>
      <c r="O737" s="79"/>
      <c r="P737" s="79"/>
      <c r="Q737" s="14"/>
      <c r="R737" s="14"/>
    </row>
    <row r="738" spans="1:18" x14ac:dyDescent="0.25">
      <c r="A738" s="14"/>
      <c r="B738" s="14"/>
      <c r="C738" s="14"/>
      <c r="D738" s="14"/>
      <c r="E738" s="14"/>
      <c r="F738" s="14"/>
      <c r="G738" s="14"/>
      <c r="H738" s="28"/>
      <c r="I738" s="28"/>
      <c r="J738" s="14"/>
      <c r="K738" s="14"/>
      <c r="L738" s="14"/>
      <c r="M738" s="14"/>
      <c r="N738" s="14"/>
      <c r="O738" s="14"/>
      <c r="P738" s="14"/>
      <c r="Q738" s="14"/>
      <c r="R738" s="14"/>
    </row>
    <row r="739" spans="1:18" x14ac:dyDescent="0.25">
      <c r="A739" s="14"/>
      <c r="B739" s="14"/>
      <c r="C739" s="14"/>
      <c r="D739" s="14"/>
      <c r="E739" s="14"/>
      <c r="F739" s="14"/>
      <c r="G739" s="14"/>
      <c r="H739" s="28"/>
      <c r="I739" s="28"/>
      <c r="J739" s="14"/>
      <c r="K739" s="14"/>
      <c r="L739" s="14"/>
      <c r="M739" s="14"/>
      <c r="N739" s="14"/>
      <c r="O739" s="14"/>
      <c r="P739" s="14"/>
      <c r="Q739" s="14"/>
      <c r="R739" s="14"/>
    </row>
    <row r="740" spans="1:18" x14ac:dyDescent="0.25">
      <c r="A740" s="14"/>
      <c r="B740" s="10"/>
      <c r="C740" s="40"/>
      <c r="D740" s="40"/>
      <c r="E740" s="40"/>
      <c r="F740" s="40"/>
      <c r="G740" s="40"/>
      <c r="H740" s="14"/>
      <c r="I740" s="14"/>
      <c r="J740" s="40"/>
      <c r="K740" s="40"/>
      <c r="L740" s="40"/>
      <c r="M740" s="40"/>
      <c r="N740" s="40"/>
      <c r="O740" s="40"/>
      <c r="P740" s="26"/>
      <c r="Q740" s="14"/>
      <c r="R740" s="14"/>
    </row>
    <row r="741" spans="1:18" x14ac:dyDescent="0.25">
      <c r="A741" s="14"/>
      <c r="B741" s="10"/>
      <c r="C741" s="28"/>
      <c r="D741" s="28"/>
      <c r="E741" s="28"/>
      <c r="F741" s="28"/>
      <c r="G741" s="28"/>
      <c r="H741" s="14"/>
      <c r="I741" s="14"/>
      <c r="J741" s="28"/>
      <c r="K741" s="28"/>
      <c r="L741" s="28"/>
      <c r="M741" s="28"/>
      <c r="N741" s="28"/>
      <c r="O741" s="14"/>
      <c r="P741" s="36"/>
      <c r="Q741" s="14"/>
      <c r="R741" s="14"/>
    </row>
    <row r="742" spans="1:18" x14ac:dyDescent="0.25">
      <c r="A742" s="14"/>
      <c r="B742" s="40"/>
      <c r="C742" s="28"/>
      <c r="D742" s="28"/>
      <c r="E742" s="28"/>
      <c r="F742" s="28"/>
      <c r="G742" s="28"/>
      <c r="H742" s="14"/>
      <c r="I742" s="14"/>
      <c r="J742" s="28"/>
      <c r="K742" s="28"/>
      <c r="L742" s="28"/>
      <c r="M742" s="80"/>
      <c r="N742" s="28"/>
      <c r="O742" s="81"/>
      <c r="P742" s="26"/>
      <c r="Q742" s="14"/>
      <c r="R742" s="14"/>
    </row>
    <row r="743" spans="1:18" x14ac:dyDescent="0.25">
      <c r="A743" s="14"/>
      <c r="B743" s="40"/>
      <c r="C743" s="28"/>
      <c r="D743" s="28"/>
      <c r="E743" s="28"/>
      <c r="F743" s="28"/>
      <c r="G743" s="28"/>
      <c r="H743" s="14"/>
      <c r="I743" s="14"/>
      <c r="J743" s="28"/>
      <c r="K743" s="28"/>
      <c r="L743" s="28"/>
      <c r="M743" s="80"/>
      <c r="N743" s="28"/>
      <c r="O743" s="81"/>
      <c r="P743" s="26"/>
      <c r="Q743" s="14"/>
      <c r="R743" s="14"/>
    </row>
    <row r="744" spans="1:18" x14ac:dyDescent="0.25">
      <c r="A744" s="14"/>
      <c r="B744" s="40"/>
      <c r="C744" s="28"/>
      <c r="D744" s="28"/>
      <c r="E744" s="28"/>
      <c r="F744" s="28"/>
      <c r="G744" s="28"/>
      <c r="H744" s="14"/>
      <c r="I744" s="14"/>
      <c r="J744" s="28"/>
      <c r="K744" s="28"/>
      <c r="L744" s="28"/>
      <c r="M744" s="80"/>
      <c r="N744" s="28"/>
      <c r="O744" s="81"/>
      <c r="P744" s="26"/>
      <c r="Q744" s="14"/>
      <c r="R744" s="14"/>
    </row>
    <row r="745" spans="1:18" x14ac:dyDescent="0.25">
      <c r="A745" s="14"/>
      <c r="B745" s="40"/>
      <c r="C745" s="28"/>
      <c r="D745" s="28"/>
      <c r="E745" s="28"/>
      <c r="F745" s="28"/>
      <c r="G745" s="28"/>
      <c r="H745" s="14"/>
      <c r="I745" s="14"/>
      <c r="J745" s="28"/>
      <c r="K745" s="28"/>
      <c r="L745" s="28"/>
      <c r="M745" s="80"/>
      <c r="N745" s="28"/>
      <c r="O745" s="81"/>
      <c r="P745" s="26"/>
      <c r="Q745" s="14"/>
      <c r="R745" s="14"/>
    </row>
    <row r="746" spans="1:18" x14ac:dyDescent="0.25">
      <c r="A746" s="14"/>
      <c r="B746" s="14"/>
      <c r="C746" s="14"/>
      <c r="D746" s="14"/>
      <c r="E746" s="14"/>
      <c r="F746" s="14"/>
      <c r="G746" s="14"/>
      <c r="H746" s="14"/>
      <c r="I746" s="14"/>
      <c r="J746" s="14"/>
      <c r="K746" s="14"/>
      <c r="L746" s="14"/>
      <c r="M746" s="14"/>
      <c r="N746" s="14"/>
      <c r="O746" s="14"/>
      <c r="P746" s="31"/>
      <c r="Q746" s="14"/>
      <c r="R746" s="14"/>
    </row>
    <row r="747" spans="1:18" x14ac:dyDescent="0.25">
      <c r="A747" s="14"/>
      <c r="B747" s="74"/>
      <c r="C747" s="75"/>
      <c r="D747" s="12"/>
      <c r="E747" s="12"/>
      <c r="F747" s="12"/>
      <c r="G747" s="14"/>
      <c r="H747" s="14"/>
      <c r="I747" s="14"/>
      <c r="J747" s="14"/>
      <c r="K747" s="14"/>
      <c r="L747" s="14"/>
      <c r="M747" s="14"/>
      <c r="N747" s="14"/>
      <c r="O747" s="14"/>
      <c r="P747" s="82"/>
      <c r="Q747" s="14"/>
      <c r="R747" s="14"/>
    </row>
    <row r="748" spans="1:18" x14ac:dyDescent="0.25">
      <c r="A748" s="14"/>
      <c r="B748" s="14"/>
      <c r="C748" s="12"/>
      <c r="D748" s="12"/>
      <c r="E748" s="12"/>
      <c r="F748" s="12"/>
      <c r="G748" s="14"/>
      <c r="H748" s="14"/>
      <c r="I748" s="14"/>
      <c r="J748" s="14"/>
      <c r="K748" s="14"/>
      <c r="L748" s="14"/>
      <c r="M748" s="10"/>
      <c r="N748" s="14"/>
      <c r="O748" s="14"/>
      <c r="P748" s="82"/>
      <c r="Q748" s="14"/>
      <c r="R748" s="14"/>
    </row>
    <row r="749" spans="1:18" x14ac:dyDescent="0.25">
      <c r="A749" s="14"/>
      <c r="B749" s="14"/>
      <c r="C749" s="12"/>
      <c r="D749" s="12"/>
      <c r="E749" s="12"/>
      <c r="F749" s="12"/>
      <c r="G749" s="14"/>
      <c r="H749" s="14"/>
      <c r="I749" s="14"/>
      <c r="J749" s="14"/>
      <c r="K749" s="14"/>
      <c r="L749" s="14"/>
      <c r="M749" s="28"/>
      <c r="N749" s="28"/>
      <c r="O749" s="14"/>
      <c r="P749" s="82"/>
      <c r="Q749" s="14"/>
      <c r="R749" s="14"/>
    </row>
    <row r="750" spans="1:18" x14ac:dyDescent="0.25">
      <c r="A750" s="14"/>
      <c r="B750" s="14"/>
      <c r="C750" s="12"/>
      <c r="D750" s="12"/>
      <c r="E750" s="12"/>
      <c r="F750" s="12"/>
      <c r="G750" s="14"/>
      <c r="H750" s="14"/>
      <c r="I750" s="14"/>
      <c r="J750" s="14"/>
      <c r="K750" s="14"/>
      <c r="L750" s="14"/>
      <c r="M750" s="28"/>
      <c r="N750" s="28"/>
      <c r="O750" s="26"/>
      <c r="P750" s="82"/>
      <c r="Q750" s="14"/>
      <c r="R750" s="14"/>
    </row>
    <row r="751" spans="1:18" x14ac:dyDescent="0.25">
      <c r="A751" s="14"/>
      <c r="B751" s="14"/>
      <c r="C751" s="14"/>
      <c r="D751" s="14"/>
      <c r="E751" s="14"/>
      <c r="F751" s="14"/>
      <c r="G751" s="14"/>
      <c r="H751" s="14"/>
      <c r="I751" s="14"/>
      <c r="J751" s="14"/>
      <c r="K751" s="14"/>
      <c r="L751" s="14"/>
      <c r="M751" s="14"/>
      <c r="N751" s="14"/>
      <c r="O751" s="14"/>
      <c r="P751" s="14"/>
      <c r="Q751" s="14"/>
      <c r="R751" s="14"/>
    </row>
    <row r="752" spans="1:18" x14ac:dyDescent="0.25">
      <c r="A752" s="14"/>
      <c r="B752" s="10"/>
      <c r="C752" s="10"/>
      <c r="D752" s="10"/>
      <c r="E752" s="14"/>
      <c r="F752" s="14"/>
      <c r="G752" s="14"/>
      <c r="H752" s="14"/>
      <c r="I752" s="14"/>
      <c r="J752" s="14"/>
      <c r="K752" s="14"/>
      <c r="L752" s="14"/>
      <c r="M752" s="28"/>
      <c r="N752" s="28"/>
      <c r="O752" s="36"/>
      <c r="P752" s="14"/>
      <c r="Q752" s="14"/>
      <c r="R752" s="14"/>
    </row>
    <row r="753" spans="1:18" x14ac:dyDescent="0.25">
      <c r="A753" s="14"/>
      <c r="B753" s="10"/>
      <c r="C753" s="10"/>
      <c r="D753" s="10"/>
      <c r="E753" s="14"/>
      <c r="F753" s="14"/>
      <c r="G753" s="14"/>
      <c r="H753" s="14"/>
      <c r="I753" s="14"/>
      <c r="J753" s="14"/>
      <c r="K753" s="14"/>
      <c r="L753" s="14"/>
      <c r="M753" s="28"/>
      <c r="N753" s="28"/>
      <c r="O753" s="26"/>
      <c r="P753" s="14"/>
      <c r="Q753" s="14"/>
      <c r="R753" s="14"/>
    </row>
    <row r="754" spans="1:18" x14ac:dyDescent="0.25">
      <c r="A754" s="14"/>
      <c r="B754" s="10"/>
      <c r="C754" s="10"/>
      <c r="D754" s="10"/>
      <c r="E754" s="14"/>
      <c r="F754" s="12"/>
      <c r="G754" s="14"/>
      <c r="H754" s="14"/>
      <c r="I754" s="14"/>
      <c r="J754" s="14"/>
      <c r="K754" s="14"/>
      <c r="L754" s="14"/>
      <c r="M754" s="28"/>
      <c r="N754" s="28"/>
      <c r="O754" s="36"/>
      <c r="P754" s="14"/>
      <c r="Q754" s="14"/>
      <c r="R754" s="14"/>
    </row>
    <row r="755" spans="1:18" x14ac:dyDescent="0.25">
      <c r="A755" s="14"/>
      <c r="B755" s="10"/>
      <c r="C755" s="10"/>
      <c r="D755" s="10"/>
      <c r="E755" s="14"/>
      <c r="F755" s="14"/>
      <c r="G755" s="14"/>
      <c r="H755" s="14"/>
      <c r="I755" s="14"/>
      <c r="J755" s="14"/>
      <c r="K755" s="14"/>
      <c r="L755" s="14"/>
      <c r="M755" s="28"/>
      <c r="N755" s="28"/>
      <c r="O755" s="36"/>
      <c r="P755" s="14"/>
      <c r="Q755" s="14"/>
      <c r="R755" s="14"/>
    </row>
    <row r="756" spans="1:18" x14ac:dyDescent="0.25">
      <c r="A756" s="14"/>
      <c r="B756" s="10"/>
      <c r="C756" s="10"/>
      <c r="D756" s="10"/>
      <c r="E756" s="14"/>
      <c r="F756" s="14"/>
      <c r="G756" s="14"/>
      <c r="H756" s="14"/>
      <c r="I756" s="14"/>
      <c r="J756" s="14"/>
      <c r="K756" s="14"/>
      <c r="L756" s="14"/>
      <c r="M756" s="28"/>
      <c r="N756" s="28"/>
      <c r="O756" s="26"/>
      <c r="P756" s="14"/>
      <c r="Q756" s="14"/>
      <c r="R756" s="14"/>
    </row>
    <row r="757" spans="1:18" x14ac:dyDescent="0.25">
      <c r="A757" s="14"/>
      <c r="B757" s="10"/>
      <c r="C757" s="10"/>
      <c r="D757" s="10"/>
      <c r="E757" s="14"/>
      <c r="F757" s="14"/>
      <c r="G757" s="14"/>
      <c r="H757" s="14"/>
      <c r="I757" s="14"/>
      <c r="J757" s="14"/>
      <c r="K757" s="14"/>
      <c r="L757" s="14"/>
      <c r="M757" s="28"/>
      <c r="N757" s="28"/>
      <c r="O757" s="36"/>
      <c r="P757" s="14"/>
      <c r="Q757" s="14"/>
      <c r="R757" s="14"/>
    </row>
    <row r="758" spans="1:18" x14ac:dyDescent="0.25">
      <c r="A758" s="14"/>
      <c r="B758" s="10"/>
      <c r="C758" s="10"/>
      <c r="D758" s="10"/>
      <c r="E758" s="14"/>
      <c r="F758" s="14"/>
      <c r="G758" s="14"/>
      <c r="H758" s="14"/>
      <c r="I758" s="14"/>
      <c r="J758" s="14"/>
      <c r="K758" s="14"/>
      <c r="L758" s="14"/>
      <c r="M758" s="28"/>
      <c r="N758" s="28"/>
      <c r="O758" s="36"/>
      <c r="P758" s="14"/>
      <c r="Q758" s="14"/>
      <c r="R758" s="14"/>
    </row>
    <row r="759" spans="1:18" x14ac:dyDescent="0.25">
      <c r="A759" s="14"/>
      <c r="B759" s="10"/>
      <c r="C759" s="10"/>
      <c r="D759" s="10"/>
      <c r="E759" s="14"/>
      <c r="F759" s="14"/>
      <c r="G759" s="14"/>
      <c r="H759" s="14"/>
      <c r="I759" s="14"/>
      <c r="J759" s="14"/>
      <c r="K759" s="14"/>
      <c r="L759" s="14"/>
      <c r="M759" s="28"/>
      <c r="N759" s="28"/>
      <c r="O759" s="26"/>
      <c r="P759" s="14"/>
      <c r="Q759" s="14"/>
      <c r="R759" s="14"/>
    </row>
    <row r="760" spans="1:18" x14ac:dyDescent="0.25">
      <c r="A760" s="14"/>
      <c r="B760" s="10"/>
      <c r="C760" s="10"/>
      <c r="D760" s="10"/>
      <c r="E760" s="14"/>
      <c r="F760" s="14"/>
      <c r="G760" s="14"/>
      <c r="H760" s="14"/>
      <c r="I760" s="14"/>
      <c r="J760" s="14"/>
      <c r="K760" s="14"/>
      <c r="L760" s="14"/>
      <c r="M760" s="28"/>
      <c r="N760" s="28"/>
      <c r="O760" s="36"/>
      <c r="P760" s="14"/>
      <c r="Q760" s="14"/>
      <c r="R760" s="14"/>
    </row>
    <row r="761" spans="1:18" x14ac:dyDescent="0.25">
      <c r="A761" s="14"/>
      <c r="B761" s="10"/>
      <c r="C761" s="10"/>
      <c r="D761" s="10"/>
      <c r="E761" s="14"/>
      <c r="F761" s="14"/>
      <c r="G761" s="14"/>
      <c r="H761" s="14"/>
      <c r="I761" s="14"/>
      <c r="J761" s="14"/>
      <c r="K761" s="14"/>
      <c r="L761" s="14"/>
      <c r="M761" s="28"/>
      <c r="N761" s="28"/>
      <c r="O761" s="36"/>
      <c r="P761" s="14"/>
      <c r="Q761" s="14"/>
      <c r="R761" s="14"/>
    </row>
    <row r="762" spans="1:18" x14ac:dyDescent="0.25">
      <c r="A762" s="14"/>
      <c r="B762" s="10"/>
      <c r="C762" s="10"/>
      <c r="D762" s="10"/>
      <c r="E762" s="14"/>
      <c r="F762" s="14"/>
      <c r="G762" s="14"/>
      <c r="H762" s="14"/>
      <c r="I762" s="14"/>
      <c r="J762" s="14"/>
      <c r="K762" s="14"/>
      <c r="L762" s="14"/>
      <c r="M762" s="28"/>
      <c r="N762" s="28"/>
      <c r="O762" s="26"/>
      <c r="P762" s="14"/>
      <c r="Q762" s="14"/>
      <c r="R762" s="14"/>
    </row>
    <row r="763" spans="1:18" x14ac:dyDescent="0.25">
      <c r="A763" s="14"/>
      <c r="B763" s="10"/>
      <c r="C763" s="10"/>
      <c r="D763" s="10"/>
      <c r="E763" s="14"/>
      <c r="F763" s="14"/>
      <c r="G763" s="14"/>
      <c r="H763" s="14"/>
      <c r="I763" s="14"/>
      <c r="J763" s="14"/>
      <c r="K763" s="14"/>
      <c r="L763" s="14"/>
      <c r="M763" s="28"/>
      <c r="N763" s="28"/>
      <c r="O763" s="36"/>
      <c r="P763" s="14"/>
      <c r="Q763" s="14"/>
      <c r="R763" s="14"/>
    </row>
    <row r="764" spans="1:18" x14ac:dyDescent="0.25">
      <c r="A764" s="14"/>
      <c r="B764" s="10"/>
      <c r="C764" s="10"/>
      <c r="D764" s="10"/>
      <c r="E764" s="14"/>
      <c r="F764" s="14"/>
      <c r="G764" s="14"/>
      <c r="H764" s="14"/>
      <c r="I764" s="14"/>
      <c r="J764" s="14"/>
      <c r="K764" s="14"/>
      <c r="L764" s="14"/>
      <c r="M764" s="28"/>
      <c r="N764" s="28"/>
      <c r="O764" s="36"/>
      <c r="P764" s="14"/>
      <c r="Q764" s="14"/>
      <c r="R764" s="14"/>
    </row>
    <row r="765" spans="1:18" x14ac:dyDescent="0.25">
      <c r="A765" s="14"/>
      <c r="B765" s="10"/>
      <c r="C765" s="10"/>
      <c r="D765" s="10"/>
      <c r="E765" s="14"/>
      <c r="F765" s="14"/>
      <c r="G765" s="14"/>
      <c r="H765" s="14"/>
      <c r="I765" s="14"/>
      <c r="J765" s="14"/>
      <c r="K765" s="14"/>
      <c r="L765" s="14"/>
      <c r="M765" s="28"/>
      <c r="N765" s="28"/>
      <c r="O765" s="36"/>
      <c r="P765" s="14"/>
      <c r="Q765" s="14"/>
      <c r="R765" s="14"/>
    </row>
    <row r="766" spans="1:18" x14ac:dyDescent="0.25">
      <c r="A766" s="14"/>
      <c r="B766" s="10"/>
      <c r="C766" s="10"/>
      <c r="D766" s="10"/>
      <c r="E766" s="14"/>
      <c r="F766" s="14"/>
      <c r="G766" s="14"/>
      <c r="H766" s="14"/>
      <c r="I766" s="14"/>
      <c r="J766" s="14"/>
      <c r="K766" s="14"/>
      <c r="L766" s="14"/>
      <c r="M766" s="28"/>
      <c r="N766" s="28"/>
      <c r="O766" s="36"/>
      <c r="P766" s="14"/>
      <c r="Q766" s="14"/>
      <c r="R766" s="14"/>
    </row>
    <row r="767" spans="1:18" x14ac:dyDescent="0.25">
      <c r="A767" s="14"/>
      <c r="B767" s="10"/>
      <c r="C767" s="10"/>
      <c r="D767" s="10"/>
      <c r="E767" s="14"/>
      <c r="F767" s="14"/>
      <c r="G767" s="14"/>
      <c r="H767" s="14"/>
      <c r="I767" s="14"/>
      <c r="J767" s="14"/>
      <c r="K767" s="14"/>
      <c r="L767" s="14"/>
      <c r="M767" s="28"/>
      <c r="N767" s="28"/>
      <c r="O767" s="36"/>
      <c r="P767" s="14"/>
      <c r="Q767" s="14"/>
      <c r="R767" s="14"/>
    </row>
    <row r="768" spans="1:18" x14ac:dyDescent="0.25">
      <c r="A768" s="14"/>
      <c r="B768" s="14"/>
      <c r="C768" s="14"/>
      <c r="D768" s="14"/>
      <c r="E768" s="14"/>
      <c r="F768" s="14"/>
      <c r="G768" s="14"/>
      <c r="H768" s="14"/>
      <c r="I768" s="14"/>
      <c r="J768" s="14"/>
      <c r="K768" s="14"/>
      <c r="L768" s="14"/>
      <c r="M768" s="28"/>
      <c r="N768" s="28"/>
      <c r="O768" s="36"/>
      <c r="P768" s="14"/>
      <c r="Q768" s="14"/>
      <c r="R768" s="14"/>
    </row>
    <row r="769" spans="1:27" x14ac:dyDescent="0.25">
      <c r="A769" s="14"/>
      <c r="B769" s="14"/>
      <c r="C769" s="14"/>
      <c r="D769" s="14"/>
      <c r="E769" s="14"/>
      <c r="F769" s="14"/>
      <c r="G769" s="14"/>
      <c r="H769" s="14"/>
      <c r="I769" s="14"/>
      <c r="J769" s="14"/>
      <c r="K769" s="14"/>
      <c r="L769" s="14"/>
      <c r="M769" s="28"/>
      <c r="N769" s="28"/>
      <c r="O769" s="36"/>
      <c r="P769" s="14"/>
      <c r="Q769" s="14"/>
      <c r="R769" s="14"/>
    </row>
    <row r="770" spans="1:27" x14ac:dyDescent="0.25">
      <c r="A770" s="14"/>
      <c r="B770" s="14"/>
      <c r="C770" s="14"/>
      <c r="D770" s="14"/>
      <c r="E770" s="14"/>
      <c r="F770" s="14"/>
      <c r="G770" s="14"/>
      <c r="H770" s="14"/>
      <c r="I770" s="14"/>
      <c r="J770" s="14"/>
      <c r="K770" s="14"/>
      <c r="L770" s="14"/>
      <c r="M770" s="28"/>
      <c r="N770" s="28"/>
      <c r="O770" s="36"/>
      <c r="P770" s="14"/>
      <c r="Q770" s="14"/>
      <c r="R770" s="14"/>
    </row>
    <row r="771" spans="1:27" x14ac:dyDescent="0.25">
      <c r="A771" s="14"/>
      <c r="B771" s="14"/>
      <c r="C771" s="14"/>
      <c r="D771" s="14"/>
      <c r="E771" s="14"/>
      <c r="F771" s="14"/>
      <c r="G771" s="14"/>
      <c r="H771" s="14"/>
      <c r="I771" s="14"/>
      <c r="J771" s="14"/>
      <c r="K771" s="14"/>
      <c r="L771" s="14"/>
      <c r="M771" s="14"/>
      <c r="N771" s="14"/>
      <c r="O771" s="36"/>
      <c r="P771" s="14"/>
      <c r="Q771" s="14"/>
      <c r="R771" s="14"/>
    </row>
    <row r="772" spans="1:27" x14ac:dyDescent="0.25">
      <c r="A772" s="14"/>
      <c r="B772" s="14"/>
      <c r="C772" s="14"/>
      <c r="D772" s="14"/>
      <c r="E772" s="14"/>
      <c r="F772" s="14"/>
      <c r="G772" s="14"/>
      <c r="H772" s="14"/>
      <c r="I772" s="14"/>
      <c r="J772" s="14"/>
      <c r="K772" s="14"/>
      <c r="L772" s="14"/>
      <c r="M772" s="14"/>
      <c r="N772" s="14"/>
      <c r="O772" s="36"/>
      <c r="P772" s="14"/>
      <c r="Q772" s="14"/>
      <c r="R772" s="14"/>
    </row>
    <row r="773" spans="1:27" x14ac:dyDescent="0.25">
      <c r="A773" s="14"/>
      <c r="B773" s="14"/>
      <c r="C773" s="14"/>
      <c r="D773" s="14"/>
      <c r="E773" s="14"/>
      <c r="F773" s="14"/>
      <c r="G773" s="14"/>
      <c r="H773" s="14"/>
      <c r="I773" s="14"/>
      <c r="J773" s="14"/>
      <c r="K773" s="14"/>
      <c r="L773" s="14"/>
      <c r="M773" s="14"/>
      <c r="N773" s="14"/>
      <c r="O773" s="14"/>
      <c r="P773" s="14"/>
      <c r="Q773" s="14"/>
      <c r="R773" s="14"/>
    </row>
    <row r="774" spans="1:27" x14ac:dyDescent="0.25">
      <c r="A774" s="14"/>
      <c r="B774" s="14"/>
      <c r="C774" s="14"/>
      <c r="D774" s="14"/>
      <c r="E774" s="14"/>
      <c r="F774" s="14"/>
      <c r="G774" s="14"/>
      <c r="H774" s="14"/>
      <c r="I774" s="14"/>
      <c r="J774" s="14"/>
      <c r="K774" s="14"/>
      <c r="L774" s="14"/>
      <c r="M774" s="14"/>
      <c r="N774" s="14"/>
      <c r="O774" s="14"/>
      <c r="P774" s="14"/>
      <c r="Q774" s="14"/>
      <c r="R774" s="14"/>
    </row>
    <row r="775" spans="1:27" x14ac:dyDescent="0.25">
      <c r="A775" s="14"/>
      <c r="B775" s="14"/>
      <c r="C775" s="14"/>
      <c r="D775" s="14"/>
      <c r="E775" s="14"/>
      <c r="F775" s="14"/>
      <c r="G775" s="14"/>
      <c r="H775" s="14"/>
      <c r="I775" s="14"/>
      <c r="J775" s="14"/>
      <c r="K775" s="14"/>
      <c r="L775" s="14"/>
      <c r="M775" s="14"/>
      <c r="N775" s="14"/>
      <c r="O775" s="14"/>
      <c r="P775" s="14"/>
      <c r="Q775" s="14"/>
      <c r="R775" s="14"/>
    </row>
    <row r="776" spans="1:27" x14ac:dyDescent="0.25">
      <c r="A776" s="14"/>
      <c r="B776" s="10"/>
      <c r="C776" s="10"/>
      <c r="D776" s="10"/>
      <c r="E776" s="14"/>
      <c r="F776" s="14"/>
      <c r="G776" s="14"/>
      <c r="H776" s="14"/>
      <c r="I776" s="14"/>
      <c r="J776" s="14"/>
      <c r="K776" s="14"/>
      <c r="L776" s="14"/>
      <c r="M776" s="14"/>
      <c r="N776" s="14"/>
      <c r="O776" s="14"/>
      <c r="P776" s="14"/>
      <c r="Q776" s="14"/>
      <c r="R776" s="14"/>
    </row>
    <row r="777" spans="1:27" x14ac:dyDescent="0.25">
      <c r="A777" s="14"/>
      <c r="B777" s="14"/>
      <c r="C777" s="14"/>
      <c r="D777" s="14"/>
      <c r="E777" s="14"/>
      <c r="F777" s="14"/>
      <c r="G777" s="14"/>
      <c r="H777" s="28"/>
      <c r="I777" s="10"/>
      <c r="J777" s="14"/>
      <c r="K777" s="14"/>
      <c r="L777" s="14"/>
      <c r="M777" s="14"/>
      <c r="N777" s="14"/>
      <c r="O777" s="14"/>
      <c r="P777" s="14"/>
      <c r="Q777" s="14"/>
      <c r="R777" s="14"/>
    </row>
    <row r="778" spans="1:27" x14ac:dyDescent="0.25">
      <c r="A778" s="14"/>
      <c r="B778" s="14"/>
      <c r="C778" s="14"/>
      <c r="D778" s="14"/>
      <c r="E778" s="14"/>
      <c r="F778" s="14"/>
      <c r="G778" s="14"/>
      <c r="H778" s="14"/>
      <c r="I778" s="14"/>
      <c r="J778" s="14"/>
      <c r="K778" s="14"/>
      <c r="L778" s="14"/>
      <c r="M778" s="14"/>
      <c r="N778" s="14"/>
      <c r="O778" s="14"/>
      <c r="P778" s="14"/>
      <c r="Q778" s="14"/>
      <c r="R778" s="14"/>
    </row>
    <row r="779" spans="1:27" x14ac:dyDescent="0.25">
      <c r="A779" s="14"/>
      <c r="B779" s="10"/>
      <c r="C779" s="10"/>
      <c r="D779" s="10"/>
      <c r="E779" s="14"/>
      <c r="F779" s="14"/>
      <c r="G779" s="14"/>
      <c r="H779" s="14"/>
      <c r="I779" s="14"/>
      <c r="J779" s="14"/>
      <c r="K779" s="14"/>
      <c r="L779" s="14"/>
      <c r="M779" s="14"/>
      <c r="N779" s="14"/>
      <c r="O779" s="14"/>
      <c r="P779" s="14"/>
      <c r="Q779" s="14"/>
      <c r="R779" s="14"/>
    </row>
    <row r="780" spans="1:27" x14ac:dyDescent="0.25">
      <c r="A780" s="14"/>
      <c r="B780" s="10"/>
      <c r="C780" s="10"/>
      <c r="D780" s="10"/>
      <c r="E780" s="14"/>
      <c r="F780" s="14"/>
      <c r="G780" s="14"/>
      <c r="H780" s="14"/>
      <c r="I780" s="14"/>
      <c r="J780" s="14"/>
      <c r="K780" s="14"/>
      <c r="L780" s="14"/>
      <c r="M780" s="14"/>
      <c r="N780" s="14"/>
      <c r="O780" s="14"/>
      <c r="P780" s="14"/>
      <c r="Q780" s="14"/>
      <c r="R780" s="14"/>
    </row>
    <row r="781" spans="1:27" x14ac:dyDescent="0.25">
      <c r="A781" s="14"/>
      <c r="B781" s="10"/>
      <c r="C781" s="10"/>
      <c r="D781" s="10"/>
      <c r="E781" s="14"/>
      <c r="F781" s="14"/>
      <c r="G781" s="14"/>
      <c r="H781" s="14"/>
      <c r="I781" s="14"/>
      <c r="J781" s="14"/>
      <c r="K781" s="14"/>
      <c r="L781" s="14"/>
      <c r="M781" s="14"/>
      <c r="N781" s="14"/>
      <c r="O781" s="14"/>
      <c r="P781" s="14"/>
      <c r="Q781" s="14"/>
      <c r="R781" s="14"/>
    </row>
    <row r="782" spans="1:27" x14ac:dyDescent="0.25">
      <c r="A782" s="14"/>
      <c r="B782" s="10"/>
      <c r="C782" s="10"/>
      <c r="D782" s="10"/>
      <c r="E782" s="14"/>
      <c r="F782" s="14"/>
      <c r="G782" s="14"/>
      <c r="H782" s="14"/>
      <c r="I782" s="14"/>
      <c r="J782" s="14"/>
      <c r="K782" s="14"/>
      <c r="L782" s="14"/>
      <c r="M782" s="14"/>
      <c r="N782" s="14"/>
      <c r="O782" s="14"/>
      <c r="P782" s="14"/>
      <c r="Q782" s="14"/>
      <c r="R782" s="14"/>
    </row>
    <row r="783" spans="1:27" x14ac:dyDescent="0.25">
      <c r="A783" s="14"/>
      <c r="B783" s="14"/>
      <c r="C783" s="14"/>
      <c r="D783" s="14"/>
      <c r="E783" s="14"/>
      <c r="F783" s="14"/>
      <c r="G783" s="14"/>
      <c r="H783" s="14"/>
      <c r="I783" s="14"/>
      <c r="J783" s="14"/>
      <c r="K783" s="14"/>
      <c r="L783" s="14"/>
      <c r="M783" s="14"/>
      <c r="N783" s="14"/>
      <c r="O783" s="14"/>
      <c r="P783" s="14"/>
      <c r="Q783" s="14"/>
      <c r="R783" s="14"/>
      <c r="S783" s="14"/>
      <c r="T783" s="14"/>
      <c r="U783" s="14"/>
      <c r="V783" s="14"/>
      <c r="W783" s="14"/>
      <c r="X783" s="14"/>
      <c r="Y783" s="14"/>
      <c r="Z783" s="14"/>
      <c r="AA783" s="14"/>
    </row>
    <row r="784" spans="1:27" x14ac:dyDescent="0.25">
      <c r="A784" s="14"/>
      <c r="B784" s="14"/>
      <c r="C784" s="14"/>
      <c r="D784" s="14"/>
      <c r="E784" s="14"/>
      <c r="F784" s="14"/>
      <c r="G784" s="14"/>
      <c r="H784" s="14"/>
      <c r="I784" s="14"/>
      <c r="J784" s="14"/>
      <c r="K784" s="14"/>
      <c r="L784" s="14"/>
      <c r="M784" s="14"/>
      <c r="N784" s="14"/>
      <c r="O784" s="14"/>
      <c r="P784" s="14"/>
      <c r="Q784" s="14"/>
      <c r="R784" s="14"/>
      <c r="S784" s="14"/>
      <c r="T784" s="14"/>
      <c r="U784" s="14"/>
      <c r="V784" s="14"/>
      <c r="W784" s="14"/>
      <c r="X784" s="14"/>
      <c r="Y784" s="14"/>
      <c r="Z784" s="14"/>
      <c r="AA784" s="14"/>
    </row>
    <row r="785" spans="1:27" x14ac:dyDescent="0.25">
      <c r="A785" s="14"/>
      <c r="B785" s="14"/>
      <c r="C785" s="14"/>
      <c r="D785" s="14"/>
      <c r="E785" s="14"/>
      <c r="F785" s="14"/>
      <c r="G785" s="14"/>
      <c r="H785" s="14"/>
      <c r="I785" s="14"/>
      <c r="J785" s="14"/>
      <c r="K785" s="14"/>
      <c r="L785" s="14"/>
      <c r="M785" s="14"/>
      <c r="N785" s="14"/>
      <c r="O785" s="14"/>
      <c r="P785" s="14"/>
      <c r="Q785" s="14"/>
      <c r="R785" s="14"/>
      <c r="S785" s="14"/>
      <c r="T785" s="14"/>
      <c r="U785" s="14"/>
      <c r="V785" s="14"/>
      <c r="W785" s="14"/>
      <c r="X785" s="14"/>
      <c r="Y785" s="14"/>
      <c r="Z785" s="14"/>
      <c r="AA785" s="14"/>
    </row>
    <row r="786" spans="1:27" x14ac:dyDescent="0.25">
      <c r="A786" s="14"/>
      <c r="B786" s="14"/>
      <c r="C786" s="14"/>
      <c r="D786" s="14"/>
      <c r="E786" s="14"/>
      <c r="F786" s="14"/>
      <c r="G786" s="14"/>
      <c r="H786" s="14"/>
      <c r="I786" s="14"/>
      <c r="J786" s="14"/>
      <c r="K786" s="14"/>
      <c r="L786" s="14"/>
      <c r="M786" s="14"/>
      <c r="N786" s="14"/>
      <c r="O786" s="14"/>
      <c r="P786" s="14"/>
      <c r="Q786" s="14"/>
      <c r="R786" s="14"/>
      <c r="S786" s="14"/>
      <c r="T786" s="14"/>
      <c r="U786" s="14"/>
      <c r="V786" s="14"/>
      <c r="W786" s="14"/>
      <c r="X786" s="14"/>
      <c r="Y786" s="14"/>
      <c r="Z786" s="14"/>
      <c r="AA786" s="14"/>
    </row>
    <row r="787" spans="1:27" x14ac:dyDescent="0.25">
      <c r="A787" s="14"/>
      <c r="B787" s="14"/>
      <c r="C787" s="14"/>
      <c r="D787" s="14"/>
      <c r="E787" s="14"/>
      <c r="F787" s="14"/>
      <c r="G787" s="14"/>
      <c r="H787" s="14"/>
      <c r="I787" s="14"/>
      <c r="J787" s="14"/>
      <c r="K787" s="14"/>
      <c r="L787" s="14"/>
      <c r="M787" s="14"/>
      <c r="N787" s="14"/>
      <c r="O787" s="14"/>
      <c r="P787" s="14"/>
      <c r="Q787" s="14"/>
      <c r="R787" s="14"/>
      <c r="S787" s="14"/>
      <c r="T787" s="14"/>
      <c r="U787" s="14"/>
      <c r="V787" s="14"/>
      <c r="W787" s="14"/>
      <c r="X787" s="14"/>
      <c r="Y787" s="14"/>
      <c r="Z787" s="14"/>
      <c r="AA787" s="14"/>
    </row>
    <row r="788" spans="1:27" x14ac:dyDescent="0.25">
      <c r="A788" s="14"/>
      <c r="B788" s="14"/>
      <c r="C788" s="14"/>
      <c r="D788" s="14"/>
      <c r="E788" s="14"/>
      <c r="F788" s="14"/>
      <c r="G788" s="14"/>
      <c r="H788" s="14"/>
      <c r="I788" s="14"/>
      <c r="J788" s="14"/>
      <c r="K788" s="14"/>
      <c r="L788" s="14"/>
      <c r="M788" s="14"/>
      <c r="N788" s="14"/>
      <c r="O788" s="14"/>
      <c r="P788" s="14"/>
      <c r="Q788" s="14"/>
      <c r="R788" s="14"/>
      <c r="S788" s="14"/>
      <c r="T788" s="14"/>
      <c r="U788" s="14"/>
      <c r="V788" s="14"/>
      <c r="W788" s="14"/>
      <c r="X788" s="14"/>
      <c r="Y788" s="14"/>
      <c r="Z788" s="14"/>
      <c r="AA788" s="14"/>
    </row>
    <row r="789" spans="1:27" x14ac:dyDescent="0.25">
      <c r="A789" s="14"/>
      <c r="B789" s="14"/>
      <c r="C789" s="14"/>
      <c r="D789" s="14"/>
      <c r="E789" s="14"/>
      <c r="F789" s="14"/>
      <c r="G789" s="14"/>
      <c r="H789" s="14"/>
      <c r="I789" s="14"/>
      <c r="J789" s="14"/>
      <c r="K789" s="14"/>
      <c r="L789" s="14"/>
      <c r="M789" s="14"/>
      <c r="N789" s="14"/>
      <c r="O789" s="14"/>
      <c r="P789" s="14"/>
      <c r="Q789" s="14"/>
      <c r="R789" s="14"/>
      <c r="S789" s="14"/>
      <c r="T789" s="14"/>
      <c r="U789" s="14"/>
      <c r="V789" s="14"/>
      <c r="W789" s="14"/>
      <c r="X789" s="14"/>
      <c r="Y789" s="14"/>
      <c r="Z789" s="14"/>
      <c r="AA789" s="14"/>
    </row>
    <row r="790" spans="1:27" x14ac:dyDescent="0.25">
      <c r="A790" s="14"/>
      <c r="B790" s="14"/>
      <c r="C790" s="14"/>
      <c r="D790" s="14"/>
      <c r="E790" s="14"/>
      <c r="F790" s="14"/>
      <c r="G790" s="14"/>
      <c r="H790" s="14"/>
      <c r="I790" s="14"/>
      <c r="J790" s="14"/>
      <c r="K790" s="14"/>
      <c r="L790" s="14"/>
      <c r="M790" s="14"/>
      <c r="N790" s="14"/>
      <c r="O790" s="14"/>
      <c r="P790" s="14"/>
      <c r="Q790" s="14"/>
      <c r="R790" s="14"/>
      <c r="S790" s="14"/>
      <c r="T790" s="14"/>
      <c r="U790" s="14"/>
      <c r="V790" s="14"/>
      <c r="W790" s="14"/>
      <c r="X790" s="14"/>
      <c r="Y790" s="14"/>
      <c r="Z790" s="14"/>
      <c r="AA790" s="14"/>
    </row>
    <row r="791" spans="1:27" x14ac:dyDescent="0.25">
      <c r="A791" s="14"/>
      <c r="B791" s="14"/>
      <c r="C791" s="14"/>
      <c r="D791" s="14"/>
      <c r="E791" s="14"/>
      <c r="F791" s="14"/>
      <c r="G791" s="14"/>
      <c r="H791" s="14"/>
      <c r="I791" s="14"/>
      <c r="J791" s="14"/>
      <c r="K791" s="14"/>
      <c r="L791" s="14"/>
      <c r="M791" s="14"/>
      <c r="N791" s="14"/>
      <c r="O791" s="14"/>
      <c r="P791" s="14"/>
      <c r="Q791" s="14"/>
      <c r="R791" s="14"/>
      <c r="S791" s="14"/>
      <c r="T791" s="14"/>
      <c r="U791" s="14"/>
      <c r="V791" s="14"/>
      <c r="W791" s="14"/>
      <c r="X791" s="14"/>
      <c r="Y791" s="14"/>
      <c r="Z791" s="14"/>
      <c r="AA791" s="14"/>
    </row>
    <row r="792" spans="1:27" x14ac:dyDescent="0.25">
      <c r="A792" s="14"/>
      <c r="B792" s="14"/>
      <c r="C792" s="14"/>
      <c r="D792" s="14"/>
      <c r="E792" s="14"/>
      <c r="F792" s="14"/>
      <c r="G792" s="14"/>
      <c r="H792" s="14"/>
      <c r="I792" s="14"/>
      <c r="J792" s="14"/>
      <c r="K792" s="14"/>
      <c r="L792" s="14"/>
      <c r="M792" s="14"/>
      <c r="N792" s="14"/>
      <c r="O792" s="14"/>
      <c r="P792" s="14"/>
      <c r="Q792" s="14"/>
      <c r="R792" s="14"/>
      <c r="S792" s="14"/>
      <c r="T792" s="14"/>
      <c r="U792" s="14"/>
      <c r="V792" s="14"/>
      <c r="W792" s="10"/>
      <c r="X792" s="14"/>
      <c r="Y792" s="14"/>
      <c r="Z792" s="14"/>
      <c r="AA792" s="14"/>
    </row>
    <row r="793" spans="1:27" x14ac:dyDescent="0.25">
      <c r="A793" s="14"/>
      <c r="B793" s="14"/>
      <c r="C793" s="14"/>
      <c r="D793" s="14"/>
      <c r="E793" s="14"/>
      <c r="F793" s="14"/>
      <c r="G793" s="14"/>
      <c r="H793" s="14"/>
      <c r="I793" s="14"/>
      <c r="J793" s="14"/>
      <c r="K793" s="14"/>
      <c r="L793" s="14"/>
      <c r="M793" s="14"/>
      <c r="N793" s="14"/>
      <c r="O793" s="14"/>
      <c r="P793" s="14"/>
      <c r="Q793" s="14"/>
      <c r="R793" s="14"/>
      <c r="S793" s="14"/>
      <c r="T793" s="14"/>
      <c r="U793" s="14"/>
      <c r="V793" s="14"/>
      <c r="W793" s="36"/>
      <c r="X793" s="14"/>
      <c r="Y793" s="14"/>
      <c r="Z793" s="14"/>
      <c r="AA793" s="14"/>
    </row>
    <row r="794" spans="1:27" x14ac:dyDescent="0.25">
      <c r="A794" s="14"/>
      <c r="B794" s="14"/>
      <c r="C794" s="14"/>
      <c r="D794" s="14"/>
      <c r="E794" s="14"/>
      <c r="F794" s="14"/>
      <c r="G794" s="14"/>
      <c r="H794" s="14"/>
      <c r="I794" s="14"/>
      <c r="J794" s="14"/>
      <c r="K794" s="14"/>
      <c r="L794" s="14"/>
      <c r="M794" s="14"/>
      <c r="N794" s="14"/>
      <c r="O794" s="14"/>
      <c r="P794" s="14"/>
      <c r="Q794" s="14"/>
      <c r="S794" s="14"/>
      <c r="T794" s="14"/>
      <c r="U794" s="14"/>
      <c r="V794" s="14"/>
      <c r="W794" s="14"/>
      <c r="X794" s="14"/>
      <c r="Y794" s="14"/>
      <c r="Z794" s="14"/>
      <c r="AA794" s="14"/>
    </row>
    <row r="795" spans="1:27" x14ac:dyDescent="0.25">
      <c r="A795" s="14"/>
      <c r="B795" s="14"/>
      <c r="C795" s="14"/>
      <c r="D795" s="14"/>
      <c r="E795" s="14"/>
      <c r="F795" s="14"/>
      <c r="G795" s="14"/>
      <c r="H795" s="14"/>
      <c r="I795" s="14"/>
      <c r="J795" s="14"/>
      <c r="K795" s="14"/>
      <c r="L795" s="14"/>
      <c r="M795" s="14"/>
      <c r="N795" s="14"/>
      <c r="O795" s="14"/>
      <c r="P795" s="14"/>
      <c r="Q795" s="14"/>
      <c r="S795" s="14"/>
      <c r="T795" s="14"/>
      <c r="U795" s="14"/>
      <c r="V795" s="14"/>
      <c r="W795" s="10"/>
      <c r="X795" s="14"/>
      <c r="Y795" s="14"/>
      <c r="Z795" s="14"/>
      <c r="AA795" s="14"/>
    </row>
    <row r="796" spans="1:27" x14ac:dyDescent="0.25">
      <c r="A796" s="14"/>
      <c r="B796" s="14"/>
      <c r="C796" s="14"/>
      <c r="D796" s="14"/>
      <c r="E796" s="14"/>
      <c r="F796" s="14"/>
      <c r="G796" s="14"/>
      <c r="H796" s="14"/>
      <c r="I796" s="14"/>
      <c r="J796" s="14"/>
      <c r="K796" s="14"/>
      <c r="L796" s="14"/>
      <c r="M796" s="14"/>
      <c r="N796" s="14"/>
      <c r="O796" s="14"/>
      <c r="P796" s="14"/>
      <c r="Q796" s="14"/>
      <c r="S796" s="14"/>
      <c r="T796" s="14"/>
      <c r="U796" s="14"/>
      <c r="V796" s="14"/>
      <c r="W796" s="36"/>
      <c r="X796" s="14"/>
      <c r="Y796" s="14"/>
      <c r="Z796" s="14"/>
      <c r="AA796" s="14"/>
    </row>
    <row r="797" spans="1:27" x14ac:dyDescent="0.25">
      <c r="A797" s="14"/>
      <c r="B797" s="14"/>
      <c r="C797" s="14"/>
      <c r="D797" s="14"/>
      <c r="E797" s="14"/>
      <c r="F797" s="14"/>
      <c r="G797" s="14"/>
      <c r="J797" s="14"/>
      <c r="K797" s="14"/>
      <c r="L797" s="14"/>
      <c r="M797" s="14"/>
      <c r="N797" s="14"/>
      <c r="O797" s="14"/>
      <c r="P797" s="14"/>
      <c r="Q797" s="14"/>
      <c r="S797" s="14"/>
      <c r="T797" s="14"/>
      <c r="U797" s="14"/>
      <c r="V797" s="14"/>
      <c r="W797" s="14"/>
      <c r="X797" s="14"/>
      <c r="Y797" s="14"/>
      <c r="Z797" s="14"/>
      <c r="AA797" s="14"/>
    </row>
    <row r="798" spans="1:27" x14ac:dyDescent="0.25">
      <c r="A798" s="14"/>
      <c r="B798" s="14"/>
      <c r="C798" s="14"/>
      <c r="D798" s="14"/>
      <c r="E798" s="14"/>
      <c r="F798" s="14"/>
      <c r="G798" s="14"/>
      <c r="J798" s="14"/>
      <c r="K798" s="14"/>
      <c r="L798" s="14"/>
      <c r="M798" s="14"/>
      <c r="N798" s="14"/>
      <c r="O798" s="14"/>
      <c r="P798" s="14"/>
      <c r="Q798" s="14"/>
      <c r="S798" s="14"/>
      <c r="T798" s="14"/>
      <c r="U798" s="14"/>
      <c r="V798" s="14"/>
      <c r="W798" s="10"/>
      <c r="X798" s="14"/>
      <c r="Y798" s="14"/>
      <c r="Z798" s="14"/>
      <c r="AA798" s="14"/>
    </row>
    <row r="799" spans="1:27" x14ac:dyDescent="0.25">
      <c r="A799" s="14"/>
      <c r="B799" s="14"/>
      <c r="C799" s="14"/>
      <c r="D799" s="14"/>
      <c r="E799" s="14"/>
      <c r="F799" s="14"/>
      <c r="G799" s="14"/>
      <c r="J799" s="14"/>
      <c r="K799" s="14"/>
      <c r="L799" s="14"/>
      <c r="M799" s="14"/>
      <c r="N799" s="14"/>
      <c r="O799" s="14"/>
      <c r="P799" s="14"/>
      <c r="Q799" s="14"/>
      <c r="S799" s="14"/>
      <c r="T799" s="14"/>
      <c r="U799" s="14"/>
      <c r="V799" s="14"/>
      <c r="W799" s="36"/>
      <c r="X799" s="14"/>
      <c r="Y799" s="14"/>
      <c r="Z799" s="14"/>
      <c r="AA799" s="14"/>
    </row>
    <row r="800" spans="1:27" x14ac:dyDescent="0.25">
      <c r="A800" s="14"/>
      <c r="B800" s="14"/>
      <c r="C800" s="14"/>
      <c r="D800" s="14"/>
      <c r="E800" s="14"/>
      <c r="F800" s="14"/>
      <c r="G800" s="14"/>
      <c r="J800" s="14"/>
      <c r="K800" s="14"/>
      <c r="L800" s="14"/>
      <c r="M800" s="14"/>
      <c r="N800" s="14"/>
      <c r="O800" s="14"/>
      <c r="P800" s="14"/>
      <c r="Q800" s="14"/>
      <c r="S800" s="14"/>
      <c r="T800" s="14"/>
      <c r="U800" s="14"/>
      <c r="V800" s="14"/>
      <c r="W800" s="36"/>
      <c r="X800" s="14"/>
      <c r="Y800" s="14"/>
      <c r="Z800" s="14"/>
      <c r="AA800" s="14"/>
    </row>
    <row r="801" spans="1:27" x14ac:dyDescent="0.25">
      <c r="A801" s="14"/>
      <c r="B801" s="14"/>
      <c r="C801" s="14"/>
      <c r="D801" s="14"/>
      <c r="E801" s="14"/>
      <c r="F801" s="14"/>
      <c r="G801" s="14"/>
      <c r="J801" s="14"/>
      <c r="K801" s="14"/>
      <c r="L801" s="14"/>
      <c r="M801" s="14"/>
      <c r="N801" s="14"/>
      <c r="O801" s="14"/>
      <c r="P801" s="14"/>
      <c r="Q801" s="14"/>
      <c r="S801" s="14"/>
      <c r="T801" s="14"/>
      <c r="U801" s="14"/>
      <c r="V801" s="14"/>
      <c r="W801" s="10"/>
      <c r="X801" s="14"/>
      <c r="Y801" s="14"/>
      <c r="Z801" s="14"/>
      <c r="AA801" s="14"/>
    </row>
    <row r="802" spans="1:27" x14ac:dyDescent="0.25">
      <c r="A802" s="14"/>
      <c r="B802" s="14"/>
      <c r="C802" s="14"/>
      <c r="D802" s="14"/>
      <c r="E802" s="14"/>
      <c r="F802" s="14"/>
      <c r="G802" s="14"/>
      <c r="J802" s="14"/>
      <c r="K802" s="14"/>
      <c r="L802" s="14"/>
      <c r="M802" s="14"/>
      <c r="N802" s="14"/>
      <c r="O802" s="14"/>
      <c r="P802" s="14"/>
      <c r="Q802" s="14"/>
      <c r="S802" s="14"/>
      <c r="T802" s="14"/>
      <c r="U802" s="14"/>
      <c r="V802" s="14"/>
      <c r="W802" s="36"/>
      <c r="X802" s="14"/>
      <c r="Y802" s="14"/>
      <c r="Z802" s="14"/>
      <c r="AA802" s="14"/>
    </row>
    <row r="803" spans="1:27" x14ac:dyDescent="0.25">
      <c r="Q803" s="14"/>
      <c r="S803" s="14"/>
      <c r="T803" s="14"/>
      <c r="U803" s="14"/>
      <c r="V803" s="14"/>
      <c r="W803" s="36"/>
      <c r="X803" s="14"/>
      <c r="Y803" s="14"/>
      <c r="Z803" s="14"/>
      <c r="AA803" s="14"/>
    </row>
    <row r="804" spans="1:27" x14ac:dyDescent="0.25">
      <c r="Q804" s="14"/>
      <c r="S804" s="14"/>
      <c r="T804" s="14"/>
      <c r="U804" s="14"/>
      <c r="V804" s="14"/>
      <c r="W804" s="78"/>
      <c r="X804" s="14"/>
      <c r="Y804" s="14"/>
      <c r="Z804" s="14"/>
      <c r="AA804" s="14"/>
    </row>
    <row r="805" spans="1:27" x14ac:dyDescent="0.25">
      <c r="Q805" s="14"/>
      <c r="S805" s="14"/>
      <c r="T805" s="14"/>
      <c r="U805" s="14"/>
      <c r="V805" s="14"/>
      <c r="W805" s="26"/>
      <c r="X805" s="14"/>
      <c r="Y805" s="14"/>
      <c r="Z805" s="14"/>
      <c r="AA805" s="14"/>
    </row>
    <row r="806" spans="1:27" x14ac:dyDescent="0.25">
      <c r="Q806" s="14"/>
      <c r="S806" s="14"/>
      <c r="T806" s="14"/>
      <c r="U806" s="14"/>
      <c r="V806" s="14"/>
      <c r="W806" s="14"/>
      <c r="X806" s="14"/>
      <c r="Y806" s="14"/>
      <c r="Z806" s="14"/>
      <c r="AA806" s="14"/>
    </row>
    <row r="807" spans="1:27" x14ac:dyDescent="0.25">
      <c r="Q807" s="14"/>
      <c r="S807" s="14"/>
      <c r="T807" s="14"/>
      <c r="U807" s="14"/>
      <c r="V807" s="14"/>
      <c r="W807" s="14"/>
      <c r="X807" s="14"/>
      <c r="Y807" s="14"/>
      <c r="Z807" s="14"/>
      <c r="AA807" s="14"/>
    </row>
    <row r="808" spans="1:27" x14ac:dyDescent="0.25">
      <c r="Q808" s="14"/>
      <c r="S808" s="14"/>
      <c r="T808" s="14"/>
      <c r="U808" s="14"/>
      <c r="V808" s="14"/>
      <c r="W808" s="14"/>
      <c r="X808" s="14"/>
      <c r="Y808" s="14"/>
      <c r="Z808" s="14"/>
      <c r="AA808" s="14"/>
    </row>
    <row r="809" spans="1:27" x14ac:dyDescent="0.25">
      <c r="Q809" s="14"/>
      <c r="S809" s="14"/>
      <c r="T809" s="14"/>
      <c r="U809" s="14"/>
      <c r="V809" s="14"/>
      <c r="W809" s="14"/>
      <c r="X809" s="14"/>
      <c r="Y809" s="14"/>
      <c r="Z809" s="14"/>
      <c r="AA809" s="14"/>
    </row>
    <row r="810" spans="1:27" x14ac:dyDescent="0.25">
      <c r="Q810" s="14"/>
      <c r="S810" s="14"/>
      <c r="T810" s="14"/>
      <c r="U810" s="14"/>
      <c r="V810" s="14"/>
      <c r="W810" s="14"/>
      <c r="X810" s="14"/>
      <c r="Y810" s="14"/>
      <c r="Z810" s="14"/>
      <c r="AA810" s="14"/>
    </row>
    <row r="811" spans="1:27" x14ac:dyDescent="0.25">
      <c r="Q811" s="14"/>
      <c r="S811" s="14"/>
      <c r="T811" s="14"/>
      <c r="U811" s="14"/>
      <c r="V811" s="14"/>
      <c r="W811" s="14"/>
      <c r="X811" s="14"/>
      <c r="Y811" s="14"/>
      <c r="Z811" s="14"/>
      <c r="AA811" s="14"/>
    </row>
    <row r="812" spans="1:27" x14ac:dyDescent="0.25">
      <c r="Q812" s="14"/>
      <c r="S812" s="14"/>
      <c r="T812" s="14"/>
      <c r="U812" s="14"/>
      <c r="V812" s="14"/>
      <c r="W812" s="14"/>
      <c r="X812" s="14"/>
      <c r="Y812" s="14"/>
      <c r="Z812" s="14"/>
      <c r="AA812" s="14"/>
    </row>
    <row r="813" spans="1:27" x14ac:dyDescent="0.25">
      <c r="Q813" s="14"/>
      <c r="S813" s="14"/>
      <c r="T813" s="14"/>
      <c r="U813" s="14"/>
      <c r="V813" s="14"/>
      <c r="W813" s="14"/>
      <c r="X813" s="14"/>
      <c r="Y813" s="14"/>
      <c r="Z813" s="14"/>
      <c r="AA813" s="14"/>
    </row>
    <row r="814" spans="1:27" x14ac:dyDescent="0.25">
      <c r="Q814" s="14"/>
      <c r="S814" s="14"/>
      <c r="T814" s="14"/>
      <c r="U814" s="14"/>
      <c r="V814" s="14"/>
      <c r="W814" s="14"/>
      <c r="X814" s="14"/>
      <c r="Y814" s="14"/>
      <c r="Z814" s="14"/>
      <c r="AA814" s="14"/>
    </row>
    <row r="815" spans="1:27" x14ac:dyDescent="0.25">
      <c r="Q815" s="14"/>
      <c r="S815" s="14"/>
      <c r="T815" s="14"/>
      <c r="U815" s="14"/>
      <c r="V815" s="14"/>
      <c r="W815" s="14"/>
      <c r="X815" s="14"/>
      <c r="Y815" s="14"/>
      <c r="Z815" s="14"/>
      <c r="AA815" s="14"/>
    </row>
    <row r="816" spans="1:27" x14ac:dyDescent="0.25">
      <c r="Q816" s="14"/>
      <c r="S816" s="14"/>
      <c r="T816" s="14"/>
      <c r="U816" s="14"/>
      <c r="V816" s="14"/>
      <c r="W816" s="14"/>
      <c r="X816" s="14"/>
      <c r="Y816" s="14"/>
      <c r="Z816" s="14"/>
      <c r="AA816" s="14"/>
    </row>
    <row r="817" spans="17:27" x14ac:dyDescent="0.25">
      <c r="Q817" s="14"/>
      <c r="S817" s="14"/>
      <c r="T817" s="14"/>
      <c r="U817" s="14"/>
      <c r="V817" s="14"/>
      <c r="W817" s="14"/>
      <c r="X817" s="14"/>
      <c r="Y817" s="14"/>
      <c r="Z817" s="14"/>
      <c r="AA817" s="14"/>
    </row>
    <row r="818" spans="17:27" x14ac:dyDescent="0.25">
      <c r="Q818" s="14"/>
      <c r="S818" s="14"/>
      <c r="T818" s="14"/>
      <c r="U818" s="14"/>
      <c r="V818" s="14"/>
      <c r="W818" s="14"/>
      <c r="X818" s="14"/>
      <c r="Y818" s="14"/>
      <c r="Z818" s="14"/>
      <c r="AA818" s="14"/>
    </row>
    <row r="819" spans="17:27" x14ac:dyDescent="0.25">
      <c r="Q819" s="14"/>
      <c r="S819" s="14"/>
      <c r="T819" s="14"/>
      <c r="U819" s="14"/>
      <c r="V819" s="14"/>
      <c r="W819" s="14"/>
      <c r="X819" s="14"/>
      <c r="Y819" s="14"/>
      <c r="Z819" s="14"/>
      <c r="AA819" s="14"/>
    </row>
    <row r="820" spans="17:27" x14ac:dyDescent="0.25">
      <c r="Q820" s="14"/>
      <c r="S820" s="14"/>
      <c r="T820" s="14"/>
      <c r="U820" s="14"/>
      <c r="V820" s="14"/>
      <c r="W820" s="14"/>
      <c r="X820" s="14"/>
      <c r="Y820" s="14"/>
      <c r="Z820" s="14"/>
      <c r="AA820" s="14"/>
    </row>
    <row r="821" spans="17:27" x14ac:dyDescent="0.25">
      <c r="Q821" s="14"/>
      <c r="S821" s="14"/>
      <c r="T821" s="14"/>
      <c r="U821" s="14"/>
      <c r="V821" s="14"/>
      <c r="W821" s="14"/>
      <c r="X821" s="14"/>
      <c r="Y821" s="14"/>
      <c r="Z821" s="14"/>
      <c r="AA821" s="14"/>
    </row>
    <row r="822" spans="17:27" x14ac:dyDescent="0.25">
      <c r="Q822" s="14"/>
      <c r="S822" s="14"/>
      <c r="T822" s="14"/>
      <c r="U822" s="14"/>
      <c r="V822" s="14"/>
      <c r="W822" s="14"/>
      <c r="X822" s="14"/>
      <c r="Y822" s="14"/>
      <c r="Z822" s="14"/>
      <c r="AA822" s="14"/>
    </row>
    <row r="823" spans="17:27" x14ac:dyDescent="0.25">
      <c r="Q823" s="14"/>
      <c r="S823" s="14"/>
      <c r="T823" s="14"/>
      <c r="U823" s="14"/>
      <c r="V823" s="14"/>
      <c r="W823" s="14"/>
      <c r="X823" s="14"/>
      <c r="Y823" s="14"/>
      <c r="Z823" s="14"/>
      <c r="AA823" s="14"/>
    </row>
    <row r="824" spans="17:27" x14ac:dyDescent="0.25">
      <c r="Q824" s="14"/>
    </row>
    <row r="825" spans="17:27" x14ac:dyDescent="0.25">
      <c r="Q825" s="14"/>
      <c r="R825" s="14"/>
    </row>
    <row r="826" spans="17:27" x14ac:dyDescent="0.25">
      <c r="Q826" s="14"/>
      <c r="R826" s="14"/>
    </row>
    <row r="827" spans="17:27" x14ac:dyDescent="0.25">
      <c r="Q827" s="14"/>
      <c r="R827" s="14"/>
    </row>
    <row r="828" spans="17:27" x14ac:dyDescent="0.25">
      <c r="Q828" s="14"/>
      <c r="R828" s="14"/>
    </row>
    <row r="829" spans="17:27" x14ac:dyDescent="0.25">
      <c r="Q829" s="14"/>
      <c r="R829" s="14"/>
    </row>
    <row r="830" spans="17:27" x14ac:dyDescent="0.25">
      <c r="Q830" s="14"/>
      <c r="R830" s="14"/>
    </row>
    <row r="831" spans="17:27" x14ac:dyDescent="0.25">
      <c r="Q831" s="14"/>
      <c r="R831" s="14"/>
    </row>
    <row r="832" spans="17:27" x14ac:dyDescent="0.25">
      <c r="Q832" s="14"/>
      <c r="R832" s="14"/>
    </row>
    <row r="833" spans="17:18" x14ac:dyDescent="0.25">
      <c r="Q833" s="14"/>
      <c r="R833" s="14"/>
    </row>
    <row r="834" spans="17:18" x14ac:dyDescent="0.25">
      <c r="Q834" s="14"/>
      <c r="R834" s="14"/>
    </row>
    <row r="835" spans="17:18" x14ac:dyDescent="0.25">
      <c r="Q835" s="14"/>
      <c r="R835" s="14"/>
    </row>
    <row r="836" spans="17:18" x14ac:dyDescent="0.25">
      <c r="Q836" s="14"/>
      <c r="R836" s="14"/>
    </row>
    <row r="837" spans="17:18" x14ac:dyDescent="0.25">
      <c r="Q837" s="14"/>
      <c r="R837" s="14"/>
    </row>
    <row r="838" spans="17:18" x14ac:dyDescent="0.25">
      <c r="Q838" s="14"/>
      <c r="R838" s="14"/>
    </row>
    <row r="839" spans="17:18" x14ac:dyDescent="0.25">
      <c r="Q839" s="14"/>
      <c r="R839" s="14"/>
    </row>
    <row r="840" spans="17:18" x14ac:dyDescent="0.25">
      <c r="Q840" s="14"/>
      <c r="R840" s="14"/>
    </row>
    <row r="841" spans="17:18" x14ac:dyDescent="0.25">
      <c r="Q841" s="14"/>
      <c r="R841" s="14"/>
    </row>
    <row r="842" spans="17:18" x14ac:dyDescent="0.25">
      <c r="Q842" s="14"/>
      <c r="R842" s="14"/>
    </row>
    <row r="843" spans="17:18" x14ac:dyDescent="0.25">
      <c r="Q843" s="14"/>
      <c r="R843" s="14"/>
    </row>
    <row r="844" spans="17:18" x14ac:dyDescent="0.25">
      <c r="Q844" s="14"/>
      <c r="R844" s="14"/>
    </row>
    <row r="845" spans="17:18" x14ac:dyDescent="0.25">
      <c r="Q845" s="14"/>
      <c r="R845" s="14"/>
    </row>
    <row r="846" spans="17:18" x14ac:dyDescent="0.25">
      <c r="Q846" s="14"/>
      <c r="R846" s="14"/>
    </row>
    <row r="847" spans="17:18" x14ac:dyDescent="0.25">
      <c r="Q847" s="14"/>
      <c r="R847" s="14"/>
    </row>
    <row r="848" spans="17:18" x14ac:dyDescent="0.25">
      <c r="Q848" s="14"/>
      <c r="R848" s="14"/>
    </row>
    <row r="849" spans="17:18" x14ac:dyDescent="0.25">
      <c r="Q849" s="14"/>
      <c r="R849" s="14"/>
    </row>
    <row r="850" spans="17:18" x14ac:dyDescent="0.25">
      <c r="Q850" s="14"/>
      <c r="R850" s="14"/>
    </row>
    <row r="851" spans="17:18" x14ac:dyDescent="0.25">
      <c r="Q851" s="14"/>
      <c r="R851" s="14"/>
    </row>
    <row r="852" spans="17:18" x14ac:dyDescent="0.25">
      <c r="Q852" s="14"/>
      <c r="R852" s="14"/>
    </row>
    <row r="853" spans="17:18" x14ac:dyDescent="0.25">
      <c r="Q853" s="14"/>
      <c r="R853" s="14"/>
    </row>
    <row r="854" spans="17:18" x14ac:dyDescent="0.25">
      <c r="Q854" s="14"/>
      <c r="R854" s="14"/>
    </row>
    <row r="855" spans="17:18" x14ac:dyDescent="0.25">
      <c r="Q855" s="14"/>
      <c r="R855" s="14"/>
    </row>
    <row r="856" spans="17:18" x14ac:dyDescent="0.25">
      <c r="Q856" s="14"/>
      <c r="R856" s="14"/>
    </row>
    <row r="857" spans="17:18" x14ac:dyDescent="0.25">
      <c r="Q857" s="14"/>
      <c r="R857" s="14"/>
    </row>
    <row r="858" spans="17:18" x14ac:dyDescent="0.25">
      <c r="Q858" s="14"/>
      <c r="R858" s="14"/>
    </row>
    <row r="859" spans="17:18" x14ac:dyDescent="0.25">
      <c r="Q859" s="14"/>
      <c r="R859" s="14"/>
    </row>
    <row r="860" spans="17:18" x14ac:dyDescent="0.25">
      <c r="Q860" s="14"/>
      <c r="R860" s="14"/>
    </row>
    <row r="861" spans="17:18" x14ac:dyDescent="0.25">
      <c r="Q861" s="14"/>
      <c r="R861" s="14"/>
    </row>
    <row r="862" spans="17:18" x14ac:dyDescent="0.25">
      <c r="Q862" s="14"/>
      <c r="R862" s="14"/>
    </row>
    <row r="863" spans="17:18" x14ac:dyDescent="0.25">
      <c r="Q863" s="14"/>
      <c r="R863" s="14"/>
    </row>
    <row r="864" spans="17:18" x14ac:dyDescent="0.25">
      <c r="Q864" s="14"/>
      <c r="R864" s="14"/>
    </row>
    <row r="865" spans="17:18" x14ac:dyDescent="0.25">
      <c r="Q865" s="14"/>
      <c r="R865" s="14"/>
    </row>
    <row r="866" spans="17:18" x14ac:dyDescent="0.25">
      <c r="Q866" s="14"/>
      <c r="R866" s="14"/>
    </row>
    <row r="867" spans="17:18" x14ac:dyDescent="0.25">
      <c r="Q867" s="14"/>
      <c r="R867" s="14"/>
    </row>
    <row r="868" spans="17:18" x14ac:dyDescent="0.25">
      <c r="Q868" s="14"/>
      <c r="R868" s="14"/>
    </row>
    <row r="869" spans="17:18" x14ac:dyDescent="0.25">
      <c r="Q869" s="14"/>
      <c r="R869" s="14"/>
    </row>
    <row r="870" spans="17:18" x14ac:dyDescent="0.25">
      <c r="Q870" s="14"/>
      <c r="R870" s="14"/>
    </row>
    <row r="871" spans="17:18" x14ac:dyDescent="0.25">
      <c r="Q871" s="14"/>
      <c r="R871" s="14"/>
    </row>
    <row r="872" spans="17:18" x14ac:dyDescent="0.25">
      <c r="Q872" s="14"/>
      <c r="R872" s="14"/>
    </row>
    <row r="873" spans="17:18" x14ac:dyDescent="0.25">
      <c r="Q873" s="14"/>
      <c r="R873" s="14"/>
    </row>
    <row r="874" spans="17:18" x14ac:dyDescent="0.25">
      <c r="Q874" s="14"/>
      <c r="R874" s="14"/>
    </row>
    <row r="875" spans="17:18" x14ac:dyDescent="0.25">
      <c r="Q875" s="14"/>
      <c r="R875" s="14"/>
    </row>
    <row r="876" spans="17:18" x14ac:dyDescent="0.25">
      <c r="Q876" s="14"/>
      <c r="R876" s="14"/>
    </row>
    <row r="877" spans="17:18" x14ac:dyDescent="0.25">
      <c r="Q877" s="14"/>
      <c r="R877" s="14"/>
    </row>
    <row r="878" spans="17:18" x14ac:dyDescent="0.25">
      <c r="Q878" s="14"/>
      <c r="R878" s="14"/>
    </row>
    <row r="879" spans="17:18" x14ac:dyDescent="0.25">
      <c r="Q879" s="14"/>
      <c r="R879" s="14"/>
    </row>
    <row r="880" spans="17:18" x14ac:dyDescent="0.25">
      <c r="Q880" s="14"/>
      <c r="R880" s="14"/>
    </row>
    <row r="881" spans="17:18" x14ac:dyDescent="0.25">
      <c r="Q881" s="14"/>
      <c r="R881" s="14"/>
    </row>
    <row r="882" spans="17:18" x14ac:dyDescent="0.25">
      <c r="Q882" s="14"/>
      <c r="R882" s="14"/>
    </row>
    <row r="883" spans="17:18" x14ac:dyDescent="0.25">
      <c r="Q883" s="14"/>
      <c r="R883" s="14"/>
    </row>
    <row r="884" spans="17:18" x14ac:dyDescent="0.25">
      <c r="Q884" s="14"/>
      <c r="R884" s="14"/>
    </row>
    <row r="885" spans="17:18" x14ac:dyDescent="0.25">
      <c r="Q885" s="14"/>
      <c r="R885" s="14"/>
    </row>
    <row r="886" spans="17:18" x14ac:dyDescent="0.25">
      <c r="Q886" s="14"/>
      <c r="R886" s="14"/>
    </row>
    <row r="887" spans="17:18" x14ac:dyDescent="0.25">
      <c r="Q887" s="14"/>
      <c r="R887" s="14"/>
    </row>
    <row r="888" spans="17:18" x14ac:dyDescent="0.25">
      <c r="Q888" s="14"/>
      <c r="R888" s="14"/>
    </row>
    <row r="889" spans="17:18" x14ac:dyDescent="0.25">
      <c r="Q889" s="14"/>
      <c r="R889" s="14"/>
    </row>
    <row r="890" spans="17:18" x14ac:dyDescent="0.25">
      <c r="Q890" s="14"/>
      <c r="R890" s="14"/>
    </row>
    <row r="891" spans="17:18" x14ac:dyDescent="0.25">
      <c r="Q891" s="14"/>
      <c r="R891" s="14"/>
    </row>
    <row r="892" spans="17:18" x14ac:dyDescent="0.25">
      <c r="Q892" s="14"/>
      <c r="R892" s="14"/>
    </row>
    <row r="893" spans="17:18" x14ac:dyDescent="0.25">
      <c r="Q893" s="14"/>
      <c r="R893" s="14"/>
    </row>
    <row r="894" spans="17:18" x14ac:dyDescent="0.25">
      <c r="Q894" s="14"/>
    </row>
    <row r="895" spans="17:18" x14ac:dyDescent="0.25">
      <c r="Q895" s="14"/>
    </row>
    <row r="896" spans="17:18" x14ac:dyDescent="0.25">
      <c r="Q896" s="14"/>
    </row>
    <row r="897" spans="17:17" x14ac:dyDescent="0.25">
      <c r="Q897" s="14"/>
    </row>
    <row r="898" spans="17:17" x14ac:dyDescent="0.25">
      <c r="Q898" s="14"/>
    </row>
    <row r="899" spans="17:17" x14ac:dyDescent="0.25">
      <c r="Q899" s="14"/>
    </row>
    <row r="900" spans="17:17" x14ac:dyDescent="0.25">
      <c r="Q900" s="14"/>
    </row>
    <row r="901" spans="17:17" x14ac:dyDescent="0.25">
      <c r="Q901" s="14"/>
    </row>
    <row r="902" spans="17:17" x14ac:dyDescent="0.25">
      <c r="Q902" s="14"/>
    </row>
    <row r="903" spans="17:17" x14ac:dyDescent="0.25">
      <c r="Q903" s="14"/>
    </row>
    <row r="904" spans="17:17" x14ac:dyDescent="0.25">
      <c r="Q904" s="14"/>
    </row>
    <row r="905" spans="17:17" x14ac:dyDescent="0.25">
      <c r="Q905" s="14"/>
    </row>
    <row r="906" spans="17:17" x14ac:dyDescent="0.25">
      <c r="Q906" s="14"/>
    </row>
    <row r="907" spans="17:17" x14ac:dyDescent="0.25">
      <c r="Q907" s="14"/>
    </row>
    <row r="908" spans="17:17" x14ac:dyDescent="0.25">
      <c r="Q908" s="14"/>
    </row>
    <row r="909" spans="17:17" x14ac:dyDescent="0.25">
      <c r="Q909" s="14"/>
    </row>
    <row r="910" spans="17:17" x14ac:dyDescent="0.25">
      <c r="Q910" s="14"/>
    </row>
    <row r="911" spans="17:17" x14ac:dyDescent="0.25">
      <c r="Q911" s="14"/>
    </row>
    <row r="912" spans="17:17" x14ac:dyDescent="0.25">
      <c r="Q912" s="14"/>
    </row>
    <row r="913" spans="17:17" x14ac:dyDescent="0.25">
      <c r="Q913" s="14"/>
    </row>
    <row r="914" spans="17:17" x14ac:dyDescent="0.25">
      <c r="Q914" s="14"/>
    </row>
    <row r="915" spans="17:17" x14ac:dyDescent="0.25">
      <c r="Q915" s="14"/>
    </row>
    <row r="916" spans="17:17" x14ac:dyDescent="0.25">
      <c r="Q916" s="14"/>
    </row>
    <row r="917" spans="17:17" x14ac:dyDescent="0.25">
      <c r="Q917" s="14"/>
    </row>
    <row r="918" spans="17:17" x14ac:dyDescent="0.25">
      <c r="Q918" s="14"/>
    </row>
    <row r="919" spans="17:17" x14ac:dyDescent="0.25">
      <c r="Q919" s="14"/>
    </row>
    <row r="920" spans="17:17" x14ac:dyDescent="0.25">
      <c r="Q920" s="14"/>
    </row>
    <row r="921" spans="17:17" x14ac:dyDescent="0.25">
      <c r="Q921" s="14"/>
    </row>
    <row r="922" spans="17:17" x14ac:dyDescent="0.25">
      <c r="Q922" s="14"/>
    </row>
    <row r="923" spans="17:17" x14ac:dyDescent="0.25">
      <c r="Q923" s="14"/>
    </row>
    <row r="924" spans="17:17" x14ac:dyDescent="0.25">
      <c r="Q924" s="14"/>
    </row>
    <row r="925" spans="17:17" x14ac:dyDescent="0.25">
      <c r="Q925" s="14"/>
    </row>
    <row r="926" spans="17:17" x14ac:dyDescent="0.25">
      <c r="Q926" s="14"/>
    </row>
    <row r="927" spans="17:17" x14ac:dyDescent="0.25">
      <c r="Q927" s="14"/>
    </row>
    <row r="928" spans="17:17" x14ac:dyDescent="0.25">
      <c r="Q928" s="14"/>
    </row>
    <row r="929" spans="17:22" x14ac:dyDescent="0.25">
      <c r="Q929" s="14"/>
    </row>
    <row r="930" spans="17:22" x14ac:dyDescent="0.25">
      <c r="Q930" s="14"/>
    </row>
    <row r="931" spans="17:22" x14ac:dyDescent="0.25">
      <c r="Q931" s="14"/>
      <c r="R931" s="14"/>
      <c r="S931" s="14"/>
      <c r="T931" s="14"/>
      <c r="U931" s="14"/>
      <c r="V931" s="14"/>
    </row>
    <row r="932" spans="17:22" x14ac:dyDescent="0.25">
      <c r="Q932" s="14"/>
      <c r="R932" s="14"/>
      <c r="S932" s="14"/>
      <c r="T932" s="14"/>
      <c r="U932" s="14"/>
      <c r="V932" s="14"/>
    </row>
    <row r="933" spans="17:22" x14ac:dyDescent="0.25">
      <c r="Q933" s="14"/>
      <c r="R933" s="14"/>
      <c r="S933" s="14"/>
      <c r="T933" s="14"/>
      <c r="U933" s="14"/>
      <c r="V933" s="14"/>
    </row>
    <row r="934" spans="17:22" x14ac:dyDescent="0.25">
      <c r="Q934" s="14"/>
      <c r="R934" s="14"/>
      <c r="S934" s="14"/>
      <c r="T934" s="14"/>
      <c r="U934" s="14"/>
      <c r="V934" s="14"/>
    </row>
    <row r="935" spans="17:22" x14ac:dyDescent="0.25">
      <c r="Q935" s="14"/>
      <c r="R935" s="14"/>
      <c r="S935" s="14"/>
      <c r="T935" s="14"/>
      <c r="U935" s="14"/>
      <c r="V935" s="14"/>
    </row>
    <row r="936" spans="17:22" x14ac:dyDescent="0.25">
      <c r="Q936" s="14"/>
      <c r="R936" s="14"/>
      <c r="S936" s="14"/>
      <c r="T936" s="14"/>
      <c r="U936" s="14"/>
      <c r="V936" s="14"/>
    </row>
    <row r="937" spans="17:22" x14ac:dyDescent="0.25">
      <c r="Q937" s="14"/>
      <c r="R937" s="14"/>
      <c r="S937" s="14"/>
      <c r="T937" s="14"/>
      <c r="U937" s="14"/>
      <c r="V937" s="14"/>
    </row>
    <row r="938" spans="17:22" x14ac:dyDescent="0.25">
      <c r="Q938" s="14"/>
      <c r="R938" s="14"/>
      <c r="S938" s="14"/>
      <c r="T938" s="14"/>
      <c r="U938" s="14"/>
      <c r="V938" s="14"/>
    </row>
    <row r="939" spans="17:22" x14ac:dyDescent="0.25">
      <c r="Q939" s="14"/>
      <c r="R939" s="14"/>
      <c r="S939" s="14"/>
      <c r="T939" s="14"/>
      <c r="U939" s="14"/>
      <c r="V939" s="14"/>
    </row>
    <row r="940" spans="17:22" x14ac:dyDescent="0.25">
      <c r="Q940" s="14"/>
      <c r="R940" s="14"/>
      <c r="S940" s="14"/>
      <c r="T940" s="14"/>
      <c r="U940" s="14"/>
      <c r="V940" s="14"/>
    </row>
    <row r="941" spans="17:22" x14ac:dyDescent="0.25">
      <c r="Q941" s="14"/>
      <c r="R941" s="14"/>
      <c r="S941" s="14"/>
      <c r="T941" s="14"/>
      <c r="U941" s="14"/>
      <c r="V941" s="14"/>
    </row>
    <row r="942" spans="17:22" x14ac:dyDescent="0.25">
      <c r="Q942" s="14"/>
      <c r="R942" s="14"/>
      <c r="S942" s="14"/>
      <c r="T942" s="14"/>
      <c r="U942" s="14"/>
      <c r="V942" s="14"/>
    </row>
    <row r="943" spans="17:22" x14ac:dyDescent="0.25">
      <c r="Q943" s="14"/>
      <c r="R943" s="14"/>
      <c r="S943" s="14"/>
      <c r="T943" s="14"/>
      <c r="U943" s="14"/>
      <c r="V943" s="14"/>
    </row>
    <row r="944" spans="17:22" x14ac:dyDescent="0.25">
      <c r="Q944" s="14"/>
      <c r="R944" s="14"/>
      <c r="S944" s="14"/>
      <c r="T944" s="14"/>
      <c r="U944" s="14"/>
      <c r="V944" s="14"/>
    </row>
    <row r="945" spans="17:22" x14ac:dyDescent="0.25">
      <c r="Q945" s="14"/>
      <c r="R945" s="14"/>
      <c r="S945" s="14"/>
      <c r="T945" s="14"/>
      <c r="U945" s="14"/>
      <c r="V945" s="14"/>
    </row>
    <row r="946" spans="17:22" x14ac:dyDescent="0.25">
      <c r="Q946" s="14"/>
      <c r="R946" s="14"/>
      <c r="S946" s="14"/>
      <c r="T946" s="14"/>
      <c r="U946" s="14"/>
      <c r="V946" s="14"/>
    </row>
    <row r="947" spans="17:22" x14ac:dyDescent="0.25">
      <c r="Q947" s="14"/>
      <c r="R947" s="14"/>
      <c r="S947" s="14"/>
      <c r="T947" s="14"/>
      <c r="U947" s="14"/>
      <c r="V947" s="14"/>
    </row>
    <row r="948" spans="17:22" x14ac:dyDescent="0.25">
      <c r="Q948" s="14"/>
      <c r="R948" s="14"/>
      <c r="S948" s="14"/>
      <c r="T948" s="14"/>
      <c r="U948" s="14"/>
      <c r="V948" s="14"/>
    </row>
    <row r="949" spans="17:22" x14ac:dyDescent="0.25">
      <c r="Q949" s="14"/>
      <c r="R949" s="14"/>
      <c r="S949" s="14"/>
      <c r="T949" s="14"/>
      <c r="U949" s="14"/>
      <c r="V949" s="14"/>
    </row>
    <row r="950" spans="17:22" x14ac:dyDescent="0.25">
      <c r="Q950" s="14"/>
      <c r="R950" s="14"/>
      <c r="S950" s="14"/>
      <c r="T950" s="14"/>
      <c r="U950" s="14"/>
      <c r="V950" s="14"/>
    </row>
    <row r="951" spans="17:22" x14ac:dyDescent="0.25">
      <c r="Q951" s="14"/>
      <c r="R951" s="14"/>
      <c r="S951" s="14"/>
      <c r="T951" s="14"/>
      <c r="U951" s="14"/>
      <c r="V951" s="14"/>
    </row>
    <row r="952" spans="17:22" x14ac:dyDescent="0.25">
      <c r="Q952" s="14"/>
      <c r="R952" s="14"/>
      <c r="S952" s="14"/>
      <c r="T952" s="14"/>
      <c r="U952" s="14"/>
      <c r="V952" s="14"/>
    </row>
    <row r="953" spans="17:22" x14ac:dyDescent="0.25">
      <c r="Q953" s="14"/>
      <c r="R953" s="14"/>
      <c r="S953" s="14"/>
      <c r="T953" s="14"/>
      <c r="U953" s="14"/>
      <c r="V953" s="14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Yousouf Boukra (1700055)</dc:creator>
  <cp:lastModifiedBy>BEAST FAMILY</cp:lastModifiedBy>
  <dcterms:created xsi:type="dcterms:W3CDTF">2019-12-02T16:54:53Z</dcterms:created>
  <dcterms:modified xsi:type="dcterms:W3CDTF">2020-05-05T03:18:08Z</dcterms:modified>
  <cp:contentStatus/>
</cp:coreProperties>
</file>