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01626_student_uwtsd_ac_uk/Documents/Documents/Assignments/"/>
    </mc:Choice>
  </mc:AlternateContent>
  <xr:revisionPtr revIDLastSave="442" documentId="8_{609C751E-03A2-42BF-BAD4-C15674F33104}" xr6:coauthVersionLast="47" xr6:coauthVersionMax="47" xr10:uidLastSave="{FD8DFC3A-DCBC-4441-BF89-4E5F6614C63A}"/>
  <bookViews>
    <workbookView xWindow="-108" yWindow="-108" windowWidth="23256" windowHeight="12456" xr2:uid="{C667D917-2C61-487F-A0D8-969D153A67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O8" i="1" s="1"/>
  <c r="AF8" i="1" s="1"/>
  <c r="AF9" i="1" s="1"/>
  <c r="O9" i="1"/>
  <c r="L8" i="1"/>
  <c r="AD8" i="1" s="1"/>
  <c r="AD9" i="1" s="1"/>
  <c r="AA9" i="1"/>
  <c r="AA8" i="1"/>
  <c r="G8" i="1"/>
  <c r="N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L12" i="1"/>
  <c r="L14" i="1"/>
  <c r="L16" i="1"/>
  <c r="L22" i="1"/>
  <c r="L30" i="1"/>
  <c r="L32" i="1"/>
  <c r="L38" i="1"/>
  <c r="L40" i="1"/>
  <c r="L46" i="1"/>
  <c r="L54" i="1"/>
  <c r="L56" i="1"/>
  <c r="L62" i="1"/>
  <c r="L64" i="1"/>
  <c r="L70" i="1"/>
  <c r="L78" i="1"/>
  <c r="L80" i="1"/>
  <c r="L86" i="1"/>
  <c r="L94" i="1"/>
  <c r="L96" i="1"/>
  <c r="H9" i="1"/>
  <c r="G14" i="1"/>
  <c r="G15" i="1"/>
  <c r="L15" i="1" s="1"/>
  <c r="G16" i="1"/>
  <c r="G17" i="1"/>
  <c r="L17" i="1" s="1"/>
  <c r="G18" i="1"/>
  <c r="L18" i="1" s="1"/>
  <c r="G19" i="1"/>
  <c r="L19" i="1" s="1"/>
  <c r="G20" i="1"/>
  <c r="L20" i="1" s="1"/>
  <c r="G21" i="1"/>
  <c r="L21" i="1" s="1"/>
  <c r="G22" i="1"/>
  <c r="G23" i="1"/>
  <c r="L23" i="1" s="1"/>
  <c r="G24" i="1"/>
  <c r="L24" i="1" s="1"/>
  <c r="G25" i="1"/>
  <c r="L25" i="1" s="1"/>
  <c r="G26" i="1"/>
  <c r="L26" i="1" s="1"/>
  <c r="G27" i="1"/>
  <c r="L27" i="1" s="1"/>
  <c r="G28" i="1"/>
  <c r="L28" i="1" s="1"/>
  <c r="G29" i="1"/>
  <c r="L29" i="1" s="1"/>
  <c r="G30" i="1"/>
  <c r="G31" i="1"/>
  <c r="L31" i="1" s="1"/>
  <c r="G32" i="1"/>
  <c r="G33" i="1"/>
  <c r="L33" i="1" s="1"/>
  <c r="G34" i="1"/>
  <c r="L34" i="1" s="1"/>
  <c r="G35" i="1"/>
  <c r="L35" i="1" s="1"/>
  <c r="G36" i="1"/>
  <c r="L36" i="1" s="1"/>
  <c r="G37" i="1"/>
  <c r="L37" i="1" s="1"/>
  <c r="G38" i="1"/>
  <c r="G39" i="1"/>
  <c r="L39" i="1" s="1"/>
  <c r="G40" i="1"/>
  <c r="G41" i="1"/>
  <c r="L41" i="1" s="1"/>
  <c r="G42" i="1"/>
  <c r="L42" i="1" s="1"/>
  <c r="G43" i="1"/>
  <c r="L43" i="1" s="1"/>
  <c r="G44" i="1"/>
  <c r="L44" i="1" s="1"/>
  <c r="G45" i="1"/>
  <c r="L45" i="1" s="1"/>
  <c r="G46" i="1"/>
  <c r="G47" i="1"/>
  <c r="L47" i="1" s="1"/>
  <c r="G48" i="1"/>
  <c r="L48" i="1" s="1"/>
  <c r="G49" i="1"/>
  <c r="L49" i="1" s="1"/>
  <c r="G50" i="1"/>
  <c r="L50" i="1" s="1"/>
  <c r="G51" i="1"/>
  <c r="L51" i="1" s="1"/>
  <c r="G52" i="1"/>
  <c r="L52" i="1" s="1"/>
  <c r="G53" i="1"/>
  <c r="L53" i="1" s="1"/>
  <c r="G54" i="1"/>
  <c r="G55" i="1"/>
  <c r="L55" i="1" s="1"/>
  <c r="G56" i="1"/>
  <c r="G57" i="1"/>
  <c r="L57" i="1" s="1"/>
  <c r="G58" i="1"/>
  <c r="L58" i="1" s="1"/>
  <c r="G59" i="1"/>
  <c r="L59" i="1" s="1"/>
  <c r="G60" i="1"/>
  <c r="L60" i="1" s="1"/>
  <c r="G61" i="1"/>
  <c r="L61" i="1" s="1"/>
  <c r="G62" i="1"/>
  <c r="G63" i="1"/>
  <c r="L63" i="1" s="1"/>
  <c r="G64" i="1"/>
  <c r="G65" i="1"/>
  <c r="L65" i="1" s="1"/>
  <c r="G66" i="1"/>
  <c r="L66" i="1" s="1"/>
  <c r="G67" i="1"/>
  <c r="L67" i="1" s="1"/>
  <c r="G68" i="1"/>
  <c r="L68" i="1" s="1"/>
  <c r="G69" i="1"/>
  <c r="L69" i="1" s="1"/>
  <c r="G70" i="1"/>
  <c r="G71" i="1"/>
  <c r="L71" i="1" s="1"/>
  <c r="G72" i="1"/>
  <c r="L72" i="1" s="1"/>
  <c r="G73" i="1"/>
  <c r="L73" i="1" s="1"/>
  <c r="G74" i="1"/>
  <c r="L74" i="1" s="1"/>
  <c r="G75" i="1"/>
  <c r="L75" i="1" s="1"/>
  <c r="G76" i="1"/>
  <c r="L76" i="1" s="1"/>
  <c r="G77" i="1"/>
  <c r="L77" i="1" s="1"/>
  <c r="G78" i="1"/>
  <c r="G79" i="1"/>
  <c r="L79" i="1" s="1"/>
  <c r="G80" i="1"/>
  <c r="G81" i="1"/>
  <c r="L81" i="1" s="1"/>
  <c r="G82" i="1"/>
  <c r="L82" i="1" s="1"/>
  <c r="G83" i="1"/>
  <c r="L83" i="1" s="1"/>
  <c r="G84" i="1"/>
  <c r="L84" i="1" s="1"/>
  <c r="G85" i="1"/>
  <c r="L85" i="1" s="1"/>
  <c r="G86" i="1"/>
  <c r="G87" i="1"/>
  <c r="L87" i="1" s="1"/>
  <c r="G88" i="1"/>
  <c r="L88" i="1" s="1"/>
  <c r="G89" i="1"/>
  <c r="L89" i="1" s="1"/>
  <c r="G90" i="1"/>
  <c r="L90" i="1" s="1"/>
  <c r="G91" i="1"/>
  <c r="L91" i="1" s="1"/>
  <c r="G92" i="1"/>
  <c r="L92" i="1" s="1"/>
  <c r="G93" i="1"/>
  <c r="L93" i="1" s="1"/>
  <c r="G94" i="1"/>
  <c r="G95" i="1"/>
  <c r="L95" i="1" s="1"/>
  <c r="G96" i="1"/>
  <c r="G97" i="1"/>
  <c r="L97" i="1" s="1"/>
  <c r="G98" i="1"/>
  <c r="L98" i="1" s="1"/>
  <c r="G9" i="1"/>
  <c r="L9" i="1" s="1"/>
  <c r="G10" i="1"/>
  <c r="L10" i="1" s="1"/>
  <c r="G11" i="1"/>
  <c r="L11" i="1" s="1"/>
  <c r="G12" i="1"/>
  <c r="G13" i="1"/>
  <c r="L13" i="1" s="1"/>
  <c r="C9" i="1"/>
  <c r="C10" i="1" s="1"/>
  <c r="AB8" i="1" l="1"/>
  <c r="AB9" i="1" s="1"/>
  <c r="M8" i="1"/>
  <c r="AE8" i="1" s="1"/>
  <c r="AE9" i="1" s="1"/>
  <c r="M9" i="1"/>
  <c r="J9" i="1"/>
  <c r="K9" i="1" s="1"/>
  <c r="I9" i="1"/>
  <c r="C11" i="1"/>
  <c r="H10" i="1"/>
  <c r="I8" i="1" l="1"/>
  <c r="J8" i="1"/>
  <c r="C12" i="1"/>
  <c r="H11" i="1"/>
  <c r="I10" i="1"/>
  <c r="J10" i="1"/>
  <c r="K10" i="1" s="1"/>
  <c r="M10" i="1"/>
  <c r="K8" i="1" l="1"/>
  <c r="AC8" i="1"/>
  <c r="AC9" i="1" s="1"/>
  <c r="I11" i="1"/>
  <c r="M11" i="1"/>
  <c r="J11" i="1"/>
  <c r="K11" i="1" s="1"/>
  <c r="C13" i="1"/>
  <c r="H12" i="1"/>
  <c r="C14" i="1" l="1"/>
  <c r="H13" i="1"/>
  <c r="M12" i="1"/>
  <c r="I12" i="1"/>
  <c r="J12" i="1"/>
  <c r="K12" i="1" s="1"/>
  <c r="C15" i="1" l="1"/>
  <c r="H14" i="1"/>
  <c r="J13" i="1"/>
  <c r="K13" i="1" s="1"/>
  <c r="M13" i="1"/>
  <c r="I13" i="1"/>
  <c r="J14" i="1" l="1"/>
  <c r="K14" i="1" s="1"/>
  <c r="I14" i="1"/>
  <c r="M14" i="1"/>
  <c r="C16" i="1"/>
  <c r="H15" i="1"/>
  <c r="C17" i="1" l="1"/>
  <c r="H16" i="1"/>
  <c r="M15" i="1"/>
  <c r="I15" i="1"/>
  <c r="J15" i="1"/>
  <c r="K15" i="1" s="1"/>
  <c r="J16" i="1" l="1"/>
  <c r="K16" i="1" s="1"/>
  <c r="I16" i="1"/>
  <c r="M16" i="1"/>
  <c r="C18" i="1"/>
  <c r="H17" i="1"/>
  <c r="M17" i="1" l="1"/>
  <c r="J17" i="1"/>
  <c r="K17" i="1" s="1"/>
  <c r="I17" i="1"/>
  <c r="C19" i="1"/>
  <c r="H18" i="1"/>
  <c r="I18" i="1" l="1"/>
  <c r="J18" i="1"/>
  <c r="K18" i="1" s="1"/>
  <c r="M18" i="1"/>
  <c r="C20" i="1"/>
  <c r="H19" i="1"/>
  <c r="I19" i="1" l="1"/>
  <c r="M19" i="1"/>
  <c r="J19" i="1"/>
  <c r="K19" i="1" s="1"/>
  <c r="C21" i="1"/>
  <c r="H20" i="1"/>
  <c r="M20" i="1" l="1"/>
  <c r="J20" i="1"/>
  <c r="K20" i="1" s="1"/>
  <c r="I20" i="1"/>
  <c r="C22" i="1"/>
  <c r="H21" i="1"/>
  <c r="J21" i="1" l="1"/>
  <c r="K21" i="1" s="1"/>
  <c r="M21" i="1"/>
  <c r="I21" i="1"/>
  <c r="C23" i="1"/>
  <c r="H22" i="1"/>
  <c r="J22" i="1" l="1"/>
  <c r="K22" i="1" s="1"/>
  <c r="I22" i="1"/>
  <c r="M22" i="1"/>
  <c r="C24" i="1"/>
  <c r="H23" i="1"/>
  <c r="M23" i="1" l="1"/>
  <c r="I23" i="1"/>
  <c r="J23" i="1"/>
  <c r="K23" i="1" s="1"/>
  <c r="C25" i="1"/>
  <c r="H24" i="1"/>
  <c r="J24" i="1" l="1"/>
  <c r="K24" i="1" s="1"/>
  <c r="I24" i="1"/>
  <c r="M24" i="1"/>
  <c r="C26" i="1"/>
  <c r="H25" i="1"/>
  <c r="C27" i="1" l="1"/>
  <c r="H26" i="1"/>
  <c r="M25" i="1"/>
  <c r="J25" i="1"/>
  <c r="K25" i="1" s="1"/>
  <c r="I25" i="1"/>
  <c r="C28" i="1" l="1"/>
  <c r="H27" i="1"/>
  <c r="I26" i="1"/>
  <c r="J26" i="1"/>
  <c r="K26" i="1" s="1"/>
  <c r="M26" i="1"/>
  <c r="I27" i="1" l="1"/>
  <c r="M27" i="1"/>
  <c r="J27" i="1"/>
  <c r="K27" i="1" s="1"/>
  <c r="C29" i="1"/>
  <c r="H28" i="1"/>
  <c r="C30" i="1" l="1"/>
  <c r="H29" i="1"/>
  <c r="M28" i="1"/>
  <c r="I28" i="1"/>
  <c r="J28" i="1"/>
  <c r="K28" i="1" s="1"/>
  <c r="J29" i="1" l="1"/>
  <c r="K29" i="1" s="1"/>
  <c r="M29" i="1"/>
  <c r="I29" i="1"/>
  <c r="C31" i="1"/>
  <c r="H30" i="1"/>
  <c r="J30" i="1" l="1"/>
  <c r="K30" i="1" s="1"/>
  <c r="M30" i="1"/>
  <c r="I30" i="1"/>
  <c r="C32" i="1"/>
  <c r="H31" i="1"/>
  <c r="M31" i="1" l="1"/>
  <c r="I31" i="1"/>
  <c r="J31" i="1"/>
  <c r="K31" i="1" s="1"/>
  <c r="C33" i="1"/>
  <c r="H32" i="1"/>
  <c r="J32" i="1" l="1"/>
  <c r="K32" i="1" s="1"/>
  <c r="I32" i="1"/>
  <c r="M32" i="1"/>
  <c r="C34" i="1"/>
  <c r="H33" i="1"/>
  <c r="M33" i="1" l="1"/>
  <c r="J33" i="1"/>
  <c r="K33" i="1" s="1"/>
  <c r="I33" i="1"/>
  <c r="C35" i="1"/>
  <c r="H34" i="1"/>
  <c r="I34" i="1" l="1"/>
  <c r="J34" i="1"/>
  <c r="K34" i="1" s="1"/>
  <c r="M34" i="1"/>
  <c r="C36" i="1"/>
  <c r="H35" i="1"/>
  <c r="I35" i="1" l="1"/>
  <c r="M35" i="1"/>
  <c r="J35" i="1"/>
  <c r="K35" i="1" s="1"/>
  <c r="C37" i="1"/>
  <c r="H36" i="1"/>
  <c r="M36" i="1" l="1"/>
  <c r="J36" i="1"/>
  <c r="K36" i="1" s="1"/>
  <c r="I36" i="1"/>
  <c r="C38" i="1"/>
  <c r="H37" i="1"/>
  <c r="J37" i="1" l="1"/>
  <c r="K37" i="1" s="1"/>
  <c r="M37" i="1"/>
  <c r="I37" i="1"/>
  <c r="C39" i="1"/>
  <c r="H38" i="1"/>
  <c r="J38" i="1" l="1"/>
  <c r="K38" i="1" s="1"/>
  <c r="I38" i="1"/>
  <c r="M38" i="1"/>
  <c r="C40" i="1"/>
  <c r="H39" i="1"/>
  <c r="C41" i="1" l="1"/>
  <c r="H40" i="1"/>
  <c r="M39" i="1"/>
  <c r="I39" i="1"/>
  <c r="J39" i="1"/>
  <c r="K39" i="1" s="1"/>
  <c r="C42" i="1" l="1"/>
  <c r="H41" i="1"/>
  <c r="J40" i="1"/>
  <c r="K40" i="1" s="1"/>
  <c r="I40" i="1"/>
  <c r="M40" i="1"/>
  <c r="M41" i="1" l="1"/>
  <c r="J41" i="1"/>
  <c r="K41" i="1" s="1"/>
  <c r="I41" i="1"/>
  <c r="C43" i="1"/>
  <c r="H42" i="1"/>
  <c r="I42" i="1" l="1"/>
  <c r="J42" i="1"/>
  <c r="K42" i="1" s="1"/>
  <c r="M42" i="1"/>
  <c r="C44" i="1"/>
  <c r="H43" i="1"/>
  <c r="I43" i="1" l="1"/>
  <c r="M43" i="1"/>
  <c r="J43" i="1"/>
  <c r="K43" i="1" s="1"/>
  <c r="C45" i="1"/>
  <c r="H44" i="1"/>
  <c r="M44" i="1" l="1"/>
  <c r="I44" i="1"/>
  <c r="J44" i="1"/>
  <c r="K44" i="1" s="1"/>
  <c r="C46" i="1"/>
  <c r="H45" i="1"/>
  <c r="J45" i="1" l="1"/>
  <c r="K45" i="1" s="1"/>
  <c r="M45" i="1"/>
  <c r="I45" i="1"/>
  <c r="C47" i="1"/>
  <c r="H46" i="1"/>
  <c r="J46" i="1" l="1"/>
  <c r="K46" i="1" s="1"/>
  <c r="I46" i="1"/>
  <c r="M46" i="1"/>
  <c r="C48" i="1"/>
  <c r="H47" i="1"/>
  <c r="M47" i="1" l="1"/>
  <c r="I47" i="1"/>
  <c r="J47" i="1"/>
  <c r="K47" i="1" s="1"/>
  <c r="C49" i="1"/>
  <c r="H48" i="1"/>
  <c r="J48" i="1" l="1"/>
  <c r="K48" i="1" s="1"/>
  <c r="I48" i="1"/>
  <c r="M48" i="1"/>
  <c r="C50" i="1"/>
  <c r="H49" i="1"/>
  <c r="M49" i="1" l="1"/>
  <c r="J49" i="1"/>
  <c r="K49" i="1" s="1"/>
  <c r="I49" i="1"/>
  <c r="C51" i="1"/>
  <c r="H50" i="1"/>
  <c r="I50" i="1" l="1"/>
  <c r="J50" i="1"/>
  <c r="K50" i="1" s="1"/>
  <c r="M50" i="1"/>
  <c r="C52" i="1"/>
  <c r="H51" i="1"/>
  <c r="I51" i="1" l="1"/>
  <c r="M51" i="1"/>
  <c r="J51" i="1"/>
  <c r="K51" i="1" s="1"/>
  <c r="C53" i="1"/>
  <c r="H52" i="1"/>
  <c r="M52" i="1" l="1"/>
  <c r="J52" i="1"/>
  <c r="K52" i="1" s="1"/>
  <c r="I52" i="1"/>
  <c r="C54" i="1"/>
  <c r="H53" i="1"/>
  <c r="J53" i="1" l="1"/>
  <c r="K53" i="1" s="1"/>
  <c r="M53" i="1"/>
  <c r="I53" i="1"/>
  <c r="C55" i="1"/>
  <c r="H54" i="1"/>
  <c r="J54" i="1" l="1"/>
  <c r="K54" i="1" s="1"/>
  <c r="I54" i="1"/>
  <c r="M54" i="1"/>
  <c r="C56" i="1"/>
  <c r="H55" i="1"/>
  <c r="C57" i="1" l="1"/>
  <c r="H56" i="1"/>
  <c r="M55" i="1"/>
  <c r="I55" i="1"/>
  <c r="J55" i="1"/>
  <c r="K55" i="1" s="1"/>
  <c r="J56" i="1" l="1"/>
  <c r="K56" i="1" s="1"/>
  <c r="I56" i="1"/>
  <c r="M56" i="1"/>
  <c r="C58" i="1"/>
  <c r="H57" i="1"/>
  <c r="M57" i="1" l="1"/>
  <c r="J57" i="1"/>
  <c r="K57" i="1" s="1"/>
  <c r="I57" i="1"/>
  <c r="C59" i="1"/>
  <c r="H58" i="1"/>
  <c r="C60" i="1" l="1"/>
  <c r="H59" i="1"/>
  <c r="I58" i="1"/>
  <c r="J58" i="1"/>
  <c r="K58" i="1" s="1"/>
  <c r="M58" i="1"/>
  <c r="C61" i="1" l="1"/>
  <c r="H60" i="1"/>
  <c r="I59" i="1"/>
  <c r="M59" i="1"/>
  <c r="J59" i="1"/>
  <c r="K59" i="1" s="1"/>
  <c r="M60" i="1" l="1"/>
  <c r="J60" i="1"/>
  <c r="K60" i="1" s="1"/>
  <c r="I60" i="1"/>
  <c r="C62" i="1"/>
  <c r="H61" i="1"/>
  <c r="C63" i="1" l="1"/>
  <c r="H62" i="1"/>
  <c r="J61" i="1"/>
  <c r="K61" i="1" s="1"/>
  <c r="M61" i="1"/>
  <c r="I61" i="1"/>
  <c r="J62" i="1" l="1"/>
  <c r="K62" i="1" s="1"/>
  <c r="I62" i="1"/>
  <c r="M62" i="1"/>
  <c r="C64" i="1"/>
  <c r="H63" i="1"/>
  <c r="M63" i="1" l="1"/>
  <c r="I63" i="1"/>
  <c r="J63" i="1"/>
  <c r="K63" i="1" s="1"/>
  <c r="C65" i="1"/>
  <c r="H64" i="1"/>
  <c r="C66" i="1" l="1"/>
  <c r="H65" i="1"/>
  <c r="J64" i="1"/>
  <c r="K64" i="1" s="1"/>
  <c r="I64" i="1"/>
  <c r="M64" i="1"/>
  <c r="M65" i="1" l="1"/>
  <c r="J65" i="1"/>
  <c r="K65" i="1" s="1"/>
  <c r="I65" i="1"/>
  <c r="C67" i="1"/>
  <c r="H66" i="1"/>
  <c r="I66" i="1" l="1"/>
  <c r="J66" i="1"/>
  <c r="K66" i="1" s="1"/>
  <c r="M66" i="1"/>
  <c r="C68" i="1"/>
  <c r="H67" i="1"/>
  <c r="I67" i="1" l="1"/>
  <c r="M67" i="1"/>
  <c r="J67" i="1"/>
  <c r="K67" i="1" s="1"/>
  <c r="C69" i="1"/>
  <c r="H68" i="1"/>
  <c r="M68" i="1" l="1"/>
  <c r="J68" i="1"/>
  <c r="K68" i="1" s="1"/>
  <c r="I68" i="1"/>
  <c r="C70" i="1"/>
  <c r="H69" i="1"/>
  <c r="J69" i="1" l="1"/>
  <c r="K69" i="1" s="1"/>
  <c r="M69" i="1"/>
  <c r="I69" i="1"/>
  <c r="C71" i="1"/>
  <c r="H70" i="1"/>
  <c r="J70" i="1" l="1"/>
  <c r="K70" i="1" s="1"/>
  <c r="I70" i="1"/>
  <c r="M70" i="1"/>
  <c r="C72" i="1"/>
  <c r="H71" i="1"/>
  <c r="M71" i="1" l="1"/>
  <c r="I71" i="1"/>
  <c r="J71" i="1"/>
  <c r="K71" i="1" s="1"/>
  <c r="C73" i="1"/>
  <c r="H72" i="1"/>
  <c r="J72" i="1" l="1"/>
  <c r="K72" i="1" s="1"/>
  <c r="M72" i="1"/>
  <c r="I72" i="1"/>
  <c r="C74" i="1"/>
  <c r="H73" i="1"/>
  <c r="M73" i="1" l="1"/>
  <c r="I73" i="1"/>
  <c r="J73" i="1"/>
  <c r="K73" i="1" s="1"/>
  <c r="C75" i="1"/>
  <c r="H74" i="1"/>
  <c r="I74" i="1" l="1"/>
  <c r="J74" i="1"/>
  <c r="K74" i="1" s="1"/>
  <c r="M74" i="1"/>
  <c r="C76" i="1"/>
  <c r="H75" i="1"/>
  <c r="I75" i="1" l="1"/>
  <c r="M75" i="1"/>
  <c r="J75" i="1"/>
  <c r="K75" i="1" s="1"/>
  <c r="C77" i="1"/>
  <c r="H76" i="1"/>
  <c r="C78" i="1" l="1"/>
  <c r="H77" i="1"/>
  <c r="M76" i="1"/>
  <c r="I76" i="1"/>
  <c r="J76" i="1"/>
  <c r="K76" i="1" s="1"/>
  <c r="J77" i="1" l="1"/>
  <c r="K77" i="1" s="1"/>
  <c r="M77" i="1"/>
  <c r="I77" i="1"/>
  <c r="C79" i="1"/>
  <c r="H78" i="1"/>
  <c r="J78" i="1" l="1"/>
  <c r="K78" i="1" s="1"/>
  <c r="M78" i="1"/>
  <c r="I78" i="1"/>
  <c r="C80" i="1"/>
  <c r="H79" i="1"/>
  <c r="M79" i="1" l="1"/>
  <c r="I79" i="1"/>
  <c r="J79" i="1"/>
  <c r="K79" i="1" s="1"/>
  <c r="C81" i="1"/>
  <c r="H80" i="1"/>
  <c r="J80" i="1" l="1"/>
  <c r="K80" i="1" s="1"/>
  <c r="I80" i="1"/>
  <c r="M80" i="1"/>
  <c r="C82" i="1"/>
  <c r="H81" i="1"/>
  <c r="M81" i="1" l="1"/>
  <c r="J81" i="1"/>
  <c r="K81" i="1" s="1"/>
  <c r="I81" i="1"/>
  <c r="C83" i="1"/>
  <c r="H82" i="1"/>
  <c r="I82" i="1" l="1"/>
  <c r="J82" i="1"/>
  <c r="K82" i="1" s="1"/>
  <c r="M82" i="1"/>
  <c r="C84" i="1"/>
  <c r="H83" i="1"/>
  <c r="I83" i="1" l="1"/>
  <c r="M83" i="1"/>
  <c r="J83" i="1"/>
  <c r="K83" i="1" s="1"/>
  <c r="C85" i="1"/>
  <c r="H84" i="1"/>
  <c r="M84" i="1" l="1"/>
  <c r="J84" i="1"/>
  <c r="K84" i="1" s="1"/>
  <c r="I84" i="1"/>
  <c r="C86" i="1"/>
  <c r="H85" i="1"/>
  <c r="J85" i="1" l="1"/>
  <c r="K85" i="1" s="1"/>
  <c r="M85" i="1"/>
  <c r="I85" i="1"/>
  <c r="C87" i="1"/>
  <c r="H86" i="1"/>
  <c r="J86" i="1" l="1"/>
  <c r="K86" i="1" s="1"/>
  <c r="I86" i="1"/>
  <c r="M86" i="1"/>
  <c r="C88" i="1"/>
  <c r="H87" i="1"/>
  <c r="M87" i="1" l="1"/>
  <c r="I87" i="1"/>
  <c r="J87" i="1"/>
  <c r="K87" i="1" s="1"/>
  <c r="C89" i="1"/>
  <c r="H88" i="1"/>
  <c r="J88" i="1" l="1"/>
  <c r="K88" i="1" s="1"/>
  <c r="I88" i="1"/>
  <c r="M88" i="1"/>
  <c r="C90" i="1"/>
  <c r="H89" i="1"/>
  <c r="M89" i="1" l="1"/>
  <c r="J89" i="1"/>
  <c r="K89" i="1" s="1"/>
  <c r="I89" i="1"/>
  <c r="C91" i="1"/>
  <c r="H90" i="1"/>
  <c r="I90" i="1" l="1"/>
  <c r="J90" i="1"/>
  <c r="K90" i="1" s="1"/>
  <c r="M90" i="1"/>
  <c r="C92" i="1"/>
  <c r="H91" i="1"/>
  <c r="C93" i="1" l="1"/>
  <c r="H92" i="1"/>
  <c r="I91" i="1"/>
  <c r="M91" i="1"/>
  <c r="J91" i="1"/>
  <c r="K91" i="1" s="1"/>
  <c r="M92" i="1" l="1"/>
  <c r="I92" i="1"/>
  <c r="J92" i="1"/>
  <c r="K92" i="1" s="1"/>
  <c r="C94" i="1"/>
  <c r="H93" i="1"/>
  <c r="J93" i="1" l="1"/>
  <c r="K93" i="1" s="1"/>
  <c r="M93" i="1"/>
  <c r="I93" i="1"/>
  <c r="C95" i="1"/>
  <c r="H94" i="1"/>
  <c r="J94" i="1" l="1"/>
  <c r="K94" i="1" s="1"/>
  <c r="M94" i="1"/>
  <c r="I94" i="1"/>
  <c r="C96" i="1"/>
  <c r="H95" i="1"/>
  <c r="M95" i="1" l="1"/>
  <c r="I95" i="1"/>
  <c r="J95" i="1"/>
  <c r="K95" i="1" s="1"/>
  <c r="C97" i="1"/>
  <c r="H96" i="1"/>
  <c r="C98" i="1" l="1"/>
  <c r="H98" i="1" s="1"/>
  <c r="H97" i="1"/>
  <c r="J96" i="1"/>
  <c r="K96" i="1" s="1"/>
  <c r="M96" i="1"/>
  <c r="I96" i="1"/>
  <c r="I98" i="1" l="1"/>
  <c r="J98" i="1"/>
  <c r="K98" i="1" s="1"/>
  <c r="M98" i="1"/>
  <c r="M97" i="1"/>
  <c r="J97" i="1"/>
  <c r="K97" i="1" s="1"/>
  <c r="I97" i="1"/>
</calcChain>
</file>

<file path=xl/sharedStrings.xml><?xml version="1.0" encoding="utf-8"?>
<sst xmlns="http://schemas.openxmlformats.org/spreadsheetml/2006/main" count="50" uniqueCount="37">
  <si>
    <t>Load</t>
  </si>
  <si>
    <t>Dyno Speed</t>
  </si>
  <si>
    <t>Fuel Flow Rate</t>
  </si>
  <si>
    <t>Lambda</t>
  </si>
  <si>
    <t>Newtons</t>
  </si>
  <si>
    <t>l/min</t>
  </si>
  <si>
    <t>Humidity</t>
  </si>
  <si>
    <t>Ambient temp</t>
  </si>
  <si>
    <t>mBar</t>
  </si>
  <si>
    <t>%</t>
  </si>
  <si>
    <t>Deg C</t>
  </si>
  <si>
    <t>Corrected Power</t>
  </si>
  <si>
    <t>Torque</t>
  </si>
  <si>
    <t>BMEP</t>
  </si>
  <si>
    <t>SFC</t>
  </si>
  <si>
    <t xml:space="preserve">Overall Thermal Efficiency </t>
  </si>
  <si>
    <t>kg/kWh</t>
  </si>
  <si>
    <t>kW</t>
  </si>
  <si>
    <t>Length</t>
  </si>
  <si>
    <t>m</t>
  </si>
  <si>
    <t>Pressure</t>
  </si>
  <si>
    <t>Power</t>
  </si>
  <si>
    <t>Hp</t>
  </si>
  <si>
    <t>Nm</t>
  </si>
  <si>
    <t>Engine Capacity</t>
  </si>
  <si>
    <t>cc</t>
  </si>
  <si>
    <t>kPa</t>
  </si>
  <si>
    <t>RPM</t>
  </si>
  <si>
    <t>Fuel Flow</t>
  </si>
  <si>
    <t>kg/sec</t>
  </si>
  <si>
    <t>Max Torque</t>
  </si>
  <si>
    <t>Max Power</t>
  </si>
  <si>
    <t>Max Corrected Power</t>
  </si>
  <si>
    <t>Max BMEP</t>
  </si>
  <si>
    <t>Min SFC</t>
  </si>
  <si>
    <t>Value</t>
  </si>
  <si>
    <t>Max Overall Thermal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</si>
</sst>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164" fontId="0" fillId="0" borderId="4" xfId="0" applyNumberFormat="1" applyBorder="1" applyAlignment="1">
      <alignment horizontal="left" wrapText="1"/>
    </xf>
    <xf numFmtId="164" fontId="0" fillId="0" borderId="6" xfId="0" applyNumberFormat="1" applyBorder="1" applyAlignment="1">
      <alignment horizontal="left" wrapText="1"/>
    </xf>
    <xf numFmtId="164" fontId="0" fillId="0" borderId="8" xfId="0" applyNumberFormat="1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Sheet1!$M$8:$M$98</c:f>
              <c:numCache>
                <c:formatCode>General</c:formatCode>
                <c:ptCount val="91"/>
                <c:pt idx="0">
                  <c:v>0.36259026726403709</c:v>
                </c:pt>
                <c:pt idx="1">
                  <c:v>0.35347202552110374</c:v>
                </c:pt>
                <c:pt idx="2">
                  <c:v>0.34037298876228222</c:v>
                </c:pt>
                <c:pt idx="3">
                  <c:v>0.31999359243958114</c:v>
                </c:pt>
                <c:pt idx="4">
                  <c:v>0.30865537349541733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0.27781911341973303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0.2689033037576497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0.27095342620242702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0.26209809928512201</c:v>
                </c:pt>
                <c:pt idx="27">
                  <c:v>0.26485444055868856</c:v>
                </c:pt>
                <c:pt idx="28">
                  <c:v>0.26627675830941794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0.26607237530528843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0.27278288115130361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0.29380496594028321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0.29593351963364056</c:v>
                </c:pt>
                <c:pt idx="47">
                  <c:v>0.29406998103739307</c:v>
                </c:pt>
                <c:pt idx="48">
                  <c:v>0.29515657702783121</c:v>
                </c:pt>
                <c:pt idx="49">
                  <c:v>0.29188975120663663</c:v>
                </c:pt>
                <c:pt idx="50">
                  <c:v>0.29502367038830624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0.30407558910629873</c:v>
                </c:pt>
                <c:pt idx="55">
                  <c:v>0.30087532149952068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0.30505749972431445</c:v>
                </c:pt>
                <c:pt idx="59">
                  <c:v>0.3112624815207875</c:v>
                </c:pt>
                <c:pt idx="60">
                  <c:v>0.31225963507624388</c:v>
                </c:pt>
                <c:pt idx="61">
                  <c:v>0.31449666316106345</c:v>
                </c:pt>
                <c:pt idx="62">
                  <c:v>0.31610282348979968</c:v>
                </c:pt>
                <c:pt idx="63">
                  <c:v>0.31928658746036714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0.32362876754601994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0.32486217579869919</c:v>
                </c:pt>
                <c:pt idx="71">
                  <c:v>0.32466469239407586</c:v>
                </c:pt>
                <c:pt idx="72">
                  <c:v>0.32599921081791516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0.33155571168345804</c:v>
                </c:pt>
                <c:pt idx="76">
                  <c:v>0.332629841276188</c:v>
                </c:pt>
                <c:pt idx="77">
                  <c:v>0.33613067842990768</c:v>
                </c:pt>
                <c:pt idx="78">
                  <c:v>0.33993779508429817</c:v>
                </c:pt>
                <c:pt idx="79">
                  <c:v>0.34154886374644911</c:v>
                </c:pt>
                <c:pt idx="80">
                  <c:v>0.34250407446488262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0.35705623292584171</c:v>
                </c:pt>
                <c:pt idx="86">
                  <c:v>0.35992281029205797</c:v>
                </c:pt>
                <c:pt idx="87">
                  <c:v>0.35952261474745661</c:v>
                </c:pt>
                <c:pt idx="88">
                  <c:v>0.36870019078525013</c:v>
                </c:pt>
                <c:pt idx="89">
                  <c:v>0.37367628567617994</c:v>
                </c:pt>
                <c:pt idx="90">
                  <c:v>0.3768432632362777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54-4440-AE45-CF4616211B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105135"/>
        <c:axId val="829106095"/>
      </c:scatterChart>
      <c:valAx>
        <c:axId val="829105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106095"/>
        <c:crosses val="autoZero"/>
        <c:crossBetween val="midCat"/>
      </c:valAx>
      <c:valAx>
        <c:axId val="829106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105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Sheet1!$G$8:$G$98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5A5-4771-B2A0-843F8EA6D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5047631"/>
        <c:axId val="445047151"/>
      </c:scatterChart>
      <c:valAx>
        <c:axId val="4450476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047151"/>
        <c:crosses val="autoZero"/>
        <c:crossBetween val="midCat"/>
      </c:valAx>
      <c:valAx>
        <c:axId val="445047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0476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Sheet1!$C$8:$C$98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Sheet1!$I$8:$I$98</c:f>
              <c:numCache>
                <c:formatCode>General</c:formatCode>
                <c:ptCount val="91"/>
                <c:pt idx="0">
                  <c:v>11.711976787488583</c:v>
                </c:pt>
                <c:pt idx="1">
                  <c:v>12.355411206198346</c:v>
                </c:pt>
                <c:pt idx="2">
                  <c:v>13.061290415347782</c:v>
                </c:pt>
                <c:pt idx="3">
                  <c:v>13.723465142063137</c:v>
                </c:pt>
                <c:pt idx="4">
                  <c:v>14.540280332761139</c:v>
                </c:pt>
                <c:pt idx="5">
                  <c:v>15.389325646821042</c:v>
                </c:pt>
                <c:pt idx="6">
                  <c:v>16.299361416388315</c:v>
                </c:pt>
                <c:pt idx="7">
                  <c:v>17.283218998090078</c:v>
                </c:pt>
                <c:pt idx="8">
                  <c:v>18.319489894635478</c:v>
                </c:pt>
                <c:pt idx="9">
                  <c:v>19.225317254064006</c:v>
                </c:pt>
                <c:pt idx="10">
                  <c:v>20.094728982904211</c:v>
                </c:pt>
                <c:pt idx="11">
                  <c:v>20.907083831427947</c:v>
                </c:pt>
                <c:pt idx="12">
                  <c:v>21.706647403421133</c:v>
                </c:pt>
                <c:pt idx="13">
                  <c:v>22.44185379179595</c:v>
                </c:pt>
                <c:pt idx="14">
                  <c:v>23.099327695757683</c:v>
                </c:pt>
                <c:pt idx="15">
                  <c:v>23.81980178578285</c:v>
                </c:pt>
                <c:pt idx="16">
                  <c:v>24.649396801555241</c:v>
                </c:pt>
                <c:pt idx="17">
                  <c:v>25.408250446900155</c:v>
                </c:pt>
                <c:pt idx="18">
                  <c:v>26.147613713860995</c:v>
                </c:pt>
                <c:pt idx="19">
                  <c:v>27.008099032624592</c:v>
                </c:pt>
                <c:pt idx="20">
                  <c:v>27.977510602380693</c:v>
                </c:pt>
                <c:pt idx="21">
                  <c:v>28.838459705118765</c:v>
                </c:pt>
                <c:pt idx="22">
                  <c:v>29.770533802065682</c:v>
                </c:pt>
                <c:pt idx="23">
                  <c:v>30.725069930270134</c:v>
                </c:pt>
                <c:pt idx="24">
                  <c:v>31.526019128458664</c:v>
                </c:pt>
                <c:pt idx="25">
                  <c:v>32.472092630560994</c:v>
                </c:pt>
                <c:pt idx="26">
                  <c:v>33.360153055757507</c:v>
                </c:pt>
                <c:pt idx="27">
                  <c:v>34.12896946796149</c:v>
                </c:pt>
                <c:pt idx="28">
                  <c:v>34.818839541399448</c:v>
                </c:pt>
                <c:pt idx="29">
                  <c:v>35.505514658568821</c:v>
                </c:pt>
                <c:pt idx="30">
                  <c:v>36.197480348484028</c:v>
                </c:pt>
                <c:pt idx="31">
                  <c:v>36.863319541170547</c:v>
                </c:pt>
                <c:pt idx="32">
                  <c:v>37.56290617516013</c:v>
                </c:pt>
                <c:pt idx="33">
                  <c:v>38.189982188745546</c:v>
                </c:pt>
                <c:pt idx="34">
                  <c:v>38.621146690348219</c:v>
                </c:pt>
                <c:pt idx="35">
                  <c:v>39.026476706854254</c:v>
                </c:pt>
                <c:pt idx="36">
                  <c:v>39.659736506765981</c:v>
                </c:pt>
                <c:pt idx="37">
                  <c:v>40.270036137077213</c:v>
                </c:pt>
                <c:pt idx="38">
                  <c:v>40.687607760218135</c:v>
                </c:pt>
                <c:pt idx="39">
                  <c:v>41.158726392362531</c:v>
                </c:pt>
                <c:pt idx="40">
                  <c:v>41.812358332782637</c:v>
                </c:pt>
                <c:pt idx="41">
                  <c:v>42.304559095717316</c:v>
                </c:pt>
                <c:pt idx="42">
                  <c:v>42.998431453083143</c:v>
                </c:pt>
                <c:pt idx="43">
                  <c:v>43.59347774378945</c:v>
                </c:pt>
                <c:pt idx="44">
                  <c:v>44.191993825712196</c:v>
                </c:pt>
                <c:pt idx="45">
                  <c:v>44.973303776586583</c:v>
                </c:pt>
                <c:pt idx="46">
                  <c:v>45.964873914011996</c:v>
                </c:pt>
                <c:pt idx="47">
                  <c:v>46.871537229740191</c:v>
                </c:pt>
                <c:pt idx="48">
                  <c:v>47.863903243368725</c:v>
                </c:pt>
                <c:pt idx="49">
                  <c:v>48.781914952151332</c:v>
                </c:pt>
                <c:pt idx="50">
                  <c:v>49.470061581437236</c:v>
                </c:pt>
                <c:pt idx="51">
                  <c:v>50.492647987871614</c:v>
                </c:pt>
                <c:pt idx="52">
                  <c:v>51.146508957414923</c:v>
                </c:pt>
                <c:pt idx="53">
                  <c:v>51.815497300545402</c:v>
                </c:pt>
                <c:pt idx="54">
                  <c:v>52.460895643986568</c:v>
                </c:pt>
                <c:pt idx="55">
                  <c:v>53.149214045114874</c:v>
                </c:pt>
                <c:pt idx="56">
                  <c:v>53.745600156191877</c:v>
                </c:pt>
                <c:pt idx="57">
                  <c:v>54.083761656592316</c:v>
                </c:pt>
                <c:pt idx="58">
                  <c:v>54.556145674642366</c:v>
                </c:pt>
                <c:pt idx="59">
                  <c:v>54.815463899382209</c:v>
                </c:pt>
                <c:pt idx="60">
                  <c:v>54.968821800274938</c:v>
                </c:pt>
                <c:pt idx="61">
                  <c:v>55.066926425196399</c:v>
                </c:pt>
                <c:pt idx="62">
                  <c:v>55.140158487338645</c:v>
                </c:pt>
                <c:pt idx="63">
                  <c:v>55.364927668844231</c:v>
                </c:pt>
                <c:pt idx="64">
                  <c:v>55.75830809084745</c:v>
                </c:pt>
                <c:pt idx="65">
                  <c:v>55.985539335427404</c:v>
                </c:pt>
                <c:pt idx="66">
                  <c:v>56.327571428009868</c:v>
                </c:pt>
                <c:pt idx="67">
                  <c:v>56.795741310193087</c:v>
                </c:pt>
                <c:pt idx="68">
                  <c:v>57.375505632654075</c:v>
                </c:pt>
                <c:pt idx="69">
                  <c:v>58.085593251942257</c:v>
                </c:pt>
                <c:pt idx="70">
                  <c:v>58.388341124168349</c:v>
                </c:pt>
                <c:pt idx="71">
                  <c:v>58.916218898769039</c:v>
                </c:pt>
                <c:pt idx="72">
                  <c:v>59.100621697311119</c:v>
                </c:pt>
                <c:pt idx="73">
                  <c:v>59.139173024473273</c:v>
                </c:pt>
                <c:pt idx="74">
                  <c:v>59.189496448567738</c:v>
                </c:pt>
                <c:pt idx="75">
                  <c:v>59.101709585646311</c:v>
                </c:pt>
                <c:pt idx="76">
                  <c:v>58.856453749070759</c:v>
                </c:pt>
                <c:pt idx="77">
                  <c:v>58.449835443746743</c:v>
                </c:pt>
                <c:pt idx="78">
                  <c:v>58.150127933131095</c:v>
                </c:pt>
                <c:pt idx="79">
                  <c:v>58.008295922863248</c:v>
                </c:pt>
                <c:pt idx="80">
                  <c:v>57.890546324899574</c:v>
                </c:pt>
                <c:pt idx="81">
                  <c:v>57.433661280189078</c:v>
                </c:pt>
                <c:pt idx="82">
                  <c:v>56.989963732392262</c:v>
                </c:pt>
                <c:pt idx="83">
                  <c:v>56.526711105484075</c:v>
                </c:pt>
                <c:pt idx="84">
                  <c:v>56.453063355483209</c:v>
                </c:pt>
                <c:pt idx="85">
                  <c:v>55.970411961840234</c:v>
                </c:pt>
                <c:pt idx="86">
                  <c:v>55.708995830331922</c:v>
                </c:pt>
                <c:pt idx="87">
                  <c:v>55.502554704410173</c:v>
                </c:pt>
                <c:pt idx="88">
                  <c:v>55.429852844688121</c:v>
                </c:pt>
                <c:pt idx="89">
                  <c:v>55.498854738924933</c:v>
                </c:pt>
                <c:pt idx="90">
                  <c:v>55.832799813167291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AE-4C57-B311-CA14F54CB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394783"/>
        <c:axId val="480395263"/>
      </c:scatterChart>
      <c:valAx>
        <c:axId val="4803947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395263"/>
        <c:crosses val="autoZero"/>
        <c:crossBetween val="midCat"/>
      </c:valAx>
      <c:valAx>
        <c:axId val="480395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3947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14286</xdr:colOff>
      <xdr:row>2</xdr:row>
      <xdr:rowOff>4762</xdr:rowOff>
    </xdr:from>
    <xdr:to>
      <xdr:col>23</xdr:col>
      <xdr:colOff>666749</xdr:colOff>
      <xdr:row>16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82277A-FD6B-2A77-5A37-ECB02296DA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14287</xdr:colOff>
      <xdr:row>17</xdr:row>
      <xdr:rowOff>4761</xdr:rowOff>
    </xdr:from>
    <xdr:to>
      <xdr:col>23</xdr:col>
      <xdr:colOff>676275</xdr:colOff>
      <xdr:row>32</xdr:row>
      <xdr:rowOff>171449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DBA711D-1308-3D9B-9694-5FE1DC2F6A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14286</xdr:colOff>
      <xdr:row>34</xdr:row>
      <xdr:rowOff>4761</xdr:rowOff>
    </xdr:from>
    <xdr:to>
      <xdr:col>23</xdr:col>
      <xdr:colOff>666750</xdr:colOff>
      <xdr:row>50</xdr:row>
      <xdr:rowOff>9524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A68F1C2-227F-6852-2ADC-8E200A8638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F2F12-4F7D-4E28-AA7B-E1FD5F927402}">
  <dimension ref="A2:AF98"/>
  <sheetViews>
    <sheetView tabSelected="1" workbookViewId="0">
      <selection activeCell="K4" sqref="K4"/>
    </sheetView>
  </sheetViews>
  <sheetFormatPr defaultColWidth="9" defaultRowHeight="14.4" x14ac:dyDescent="0.3"/>
  <cols>
    <col min="1" max="2" width="9" style="2"/>
    <col min="3" max="3" width="11.33203125" style="2" customWidth="1"/>
    <col min="4" max="4" width="9.44140625" style="2" customWidth="1"/>
    <col min="5" max="6" width="9" style="2"/>
    <col min="7" max="9" width="9" style="2" customWidth="1"/>
    <col min="10" max="11" width="9.88671875" style="2" customWidth="1"/>
    <col min="12" max="14" width="9" style="2" customWidth="1"/>
    <col min="15" max="15" width="14.88671875" style="2" customWidth="1"/>
    <col min="16" max="26" width="9" style="2"/>
    <col min="27" max="28" width="9" style="2" customWidth="1"/>
    <col min="29" max="29" width="12.88671875" style="2" customWidth="1"/>
    <col min="30" max="30" width="9" style="2"/>
    <col min="31" max="31" width="11.5546875" style="2" bestFit="1" customWidth="1"/>
    <col min="32" max="32" width="17.33203125" style="2" customWidth="1"/>
    <col min="33" max="16384" width="9" style="2"/>
  </cols>
  <sheetData>
    <row r="2" spans="1:32" ht="28.8" x14ac:dyDescent="0.3">
      <c r="B2" s="1" t="s">
        <v>20</v>
      </c>
      <c r="C2" s="1" t="s">
        <v>6</v>
      </c>
      <c r="D2" s="1" t="s">
        <v>7</v>
      </c>
      <c r="E2" s="1" t="s">
        <v>18</v>
      </c>
      <c r="F2" s="1" t="s">
        <v>24</v>
      </c>
    </row>
    <row r="3" spans="1:32" x14ac:dyDescent="0.3">
      <c r="B3" s="1" t="s">
        <v>8</v>
      </c>
      <c r="C3" s="1" t="s">
        <v>9</v>
      </c>
      <c r="D3" s="1" t="s">
        <v>10</v>
      </c>
      <c r="E3" s="1" t="s">
        <v>19</v>
      </c>
      <c r="F3" s="1" t="s">
        <v>25</v>
      </c>
    </row>
    <row r="4" spans="1:32" x14ac:dyDescent="0.3">
      <c r="B4" s="3">
        <v>1018.9</v>
      </c>
      <c r="C4" s="3">
        <v>46</v>
      </c>
      <c r="D4" s="3">
        <v>27</v>
      </c>
      <c r="E4" s="4">
        <v>0.81577599999999995</v>
      </c>
      <c r="F4" s="14">
        <v>1600</v>
      </c>
    </row>
    <row r="6" spans="1:32" s="1" customFormat="1" ht="33.75" customHeight="1" x14ac:dyDescent="0.3">
      <c r="A6" s="2"/>
      <c r="B6" s="1" t="s">
        <v>0</v>
      </c>
      <c r="C6" s="1" t="s">
        <v>1</v>
      </c>
      <c r="D6" s="1" t="s">
        <v>2</v>
      </c>
      <c r="E6" s="1" t="s">
        <v>3</v>
      </c>
      <c r="G6" s="1" t="s">
        <v>12</v>
      </c>
      <c r="H6" s="1" t="s">
        <v>21</v>
      </c>
      <c r="I6" s="1" t="s">
        <v>21</v>
      </c>
      <c r="J6" s="1" t="s">
        <v>11</v>
      </c>
      <c r="K6" s="1" t="s">
        <v>11</v>
      </c>
      <c r="L6" s="1" t="s">
        <v>13</v>
      </c>
      <c r="M6" s="1" t="s">
        <v>14</v>
      </c>
      <c r="N6" s="1" t="s">
        <v>28</v>
      </c>
      <c r="O6" s="1" t="s">
        <v>15</v>
      </c>
      <c r="AA6" s="1" t="s">
        <v>30</v>
      </c>
      <c r="AB6" s="1" t="s">
        <v>31</v>
      </c>
      <c r="AC6" s="1" t="s">
        <v>32</v>
      </c>
      <c r="AD6" s="1" t="s">
        <v>33</v>
      </c>
      <c r="AE6" s="1" t="s">
        <v>34</v>
      </c>
      <c r="AF6" s="1" t="s">
        <v>36</v>
      </c>
    </row>
    <row r="7" spans="1:32" s="1" customFormat="1" x14ac:dyDescent="0.3">
      <c r="B7" s="1" t="s">
        <v>4</v>
      </c>
      <c r="C7" s="1" t="s">
        <v>27</v>
      </c>
      <c r="D7" s="1" t="s">
        <v>5</v>
      </c>
      <c r="E7" s="1" t="s">
        <v>3</v>
      </c>
      <c r="G7" s="1" t="s">
        <v>23</v>
      </c>
      <c r="H7" s="1" t="s">
        <v>17</v>
      </c>
      <c r="I7" s="1" t="s">
        <v>22</v>
      </c>
      <c r="J7" s="1" t="s">
        <v>17</v>
      </c>
      <c r="K7" s="1" t="s">
        <v>22</v>
      </c>
      <c r="L7" s="1" t="s">
        <v>26</v>
      </c>
      <c r="M7" s="1" t="s">
        <v>16</v>
      </c>
      <c r="N7" s="1" t="s">
        <v>29</v>
      </c>
      <c r="O7" s="1" t="s">
        <v>9</v>
      </c>
      <c r="AA7" s="1" t="s">
        <v>23</v>
      </c>
      <c r="AB7" s="1" t="s">
        <v>17</v>
      </c>
      <c r="AC7" s="1" t="s">
        <v>17</v>
      </c>
      <c r="AD7" s="1" t="s">
        <v>26</v>
      </c>
      <c r="AE7" s="1" t="s">
        <v>16</v>
      </c>
      <c r="AF7" s="1" t="s">
        <v>9</v>
      </c>
    </row>
    <row r="8" spans="1:32" x14ac:dyDescent="0.3">
      <c r="A8" s="1"/>
      <c r="B8" s="11">
        <v>102.27500000000001</v>
      </c>
      <c r="C8" s="11">
        <v>1000</v>
      </c>
      <c r="D8" s="11">
        <v>7.0400000000000004E-2</v>
      </c>
      <c r="E8" s="6">
        <v>1.2658</v>
      </c>
      <c r="F8" s="1"/>
      <c r="G8" s="11">
        <f>B8*$E$4</f>
        <v>83.433490399999997</v>
      </c>
      <c r="H8" s="11">
        <f>(2*PI()*C8*G8)/60000</f>
        <v>8.7371346834664827</v>
      </c>
      <c r="I8" s="11">
        <f>H8/0.746</f>
        <v>11.711976787488583</v>
      </c>
      <c r="J8" s="11">
        <f>H8*((1.01325/($B$4/1000))*SQRT(($D$4+273)/293))</f>
        <v>8.7918627117276706</v>
      </c>
      <c r="K8" s="11">
        <f>J8/0.746</f>
        <v>11.785338755667119</v>
      </c>
      <c r="L8" s="5">
        <f>(2*PI()*G8*2)/($F$4/1000)</f>
        <v>655.28510125998628</v>
      </c>
      <c r="M8" s="5">
        <f>((D8)*0.75*3600)/(60*H8)</f>
        <v>0.36259026726403709</v>
      </c>
      <c r="N8" s="11">
        <f>(D8*0.75)/60</f>
        <v>8.8000000000000003E-4</v>
      </c>
      <c r="O8" s="15">
        <f>(H8/(N8*44000))*100</f>
        <v>22.564913955233685</v>
      </c>
      <c r="Z8" s="1" t="s">
        <v>35</v>
      </c>
      <c r="AA8" s="5">
        <f>MAX(G8:G98)</f>
        <v>103.458343872</v>
      </c>
      <c r="AB8" s="18">
        <f>MAX(H8:H98)</f>
        <v>44.15536435063153</v>
      </c>
      <c r="AC8" s="18">
        <f>MAX(J8:J98)</f>
        <v>44.431946561575046</v>
      </c>
      <c r="AD8" s="18">
        <f>MAX(L8:L98)</f>
        <v>812.55993265210441</v>
      </c>
      <c r="AE8" s="18">
        <f>MIN(M8:M98)</f>
        <v>0.26096576583284559</v>
      </c>
      <c r="AF8" s="15">
        <f>MAX(O8:O98)</f>
        <v>31.352074689592879</v>
      </c>
    </row>
    <row r="9" spans="1:32" x14ac:dyDescent="0.3">
      <c r="B9" s="12">
        <v>102.756</v>
      </c>
      <c r="C9" s="12">
        <f t="shared" ref="C9:C72" si="0">C8+50</f>
        <v>1050</v>
      </c>
      <c r="D9" s="12">
        <v>7.2400000000000006E-2</v>
      </c>
      <c r="E9" s="8">
        <v>1.26783</v>
      </c>
      <c r="F9" s="1"/>
      <c r="G9" s="12">
        <f t="shared" ref="G9:G72" si="1">B9*$E$4</f>
        <v>83.825878656</v>
      </c>
      <c r="H9" s="12">
        <f t="shared" ref="H9:H72" si="2">(2*PI()*C9*G9)/60000</f>
        <v>9.2171367598239655</v>
      </c>
      <c r="I9" s="12">
        <f t="shared" ref="I9:I72" si="3">H9/0.746</f>
        <v>12.355411206198346</v>
      </c>
      <c r="J9" s="12">
        <f t="shared" ref="J9:J72" si="4">H9*((1.01325/($B$4/1000))*SQRT(($D$4+273)/293))</f>
        <v>9.2748714450902288</v>
      </c>
      <c r="K9" s="12">
        <f t="shared" ref="K9:K72" si="5">J9/0.746</f>
        <v>12.432803545697357</v>
      </c>
      <c r="L9" s="12">
        <f t="shared" ref="L9:L72" si="6">(2*PI()*G9*2)/($F$4/1000)</f>
        <v>658.36691141599749</v>
      </c>
      <c r="M9" s="7">
        <f t="shared" ref="M9:M72" si="7">((D9)*0.75*3600)/(60*H9)</f>
        <v>0.35347202552110374</v>
      </c>
      <c r="N9" s="12">
        <f t="shared" ref="N9:N72" si="8">(D9*0.75)/60</f>
        <v>9.0499999999999999E-4</v>
      </c>
      <c r="O9" s="16">
        <f>(H9/(N9*44000))*100</f>
        <v>23.147003414927088</v>
      </c>
      <c r="Z9" s="1" t="s">
        <v>27</v>
      </c>
      <c r="AA9" s="9">
        <f>INDEX($C$8:$C$98, MATCH(AA8,G8:G98,0))</f>
        <v>2350</v>
      </c>
      <c r="AB9" s="19">
        <f t="shared" ref="AB9:AE9" si="9">INDEX($C$8:$C$98, MATCH(AB8,H8:H98,0))</f>
        <v>4700</v>
      </c>
      <c r="AC9" s="19">
        <f>INDEX($C$8:$C$98, MATCH(AC8,J8:J98,0))</f>
        <v>4700</v>
      </c>
      <c r="AD9" s="19">
        <f>INDEX($C$8:$C$98, MATCH(AD8,L8:L98,0))</f>
        <v>2350</v>
      </c>
      <c r="AE9" s="19">
        <f>INDEX($C$8:$C$98, MATCH(AE8,M8:M98,0))</f>
        <v>1750</v>
      </c>
      <c r="AF9" s="10">
        <f>INDEX($C$8:$C$98, MATCH(AF8,O8:O98,0))</f>
        <v>1750</v>
      </c>
    </row>
    <row r="10" spans="1:32" x14ac:dyDescent="0.3">
      <c r="B10" s="12">
        <v>103.68899999999999</v>
      </c>
      <c r="C10" s="12">
        <f t="shared" si="0"/>
        <v>1100</v>
      </c>
      <c r="D10" s="12">
        <v>7.3700000000000002E-2</v>
      </c>
      <c r="E10" s="8">
        <v>1.2734399999999999</v>
      </c>
      <c r="G10" s="12">
        <f t="shared" si="1"/>
        <v>84.586997663999995</v>
      </c>
      <c r="H10" s="12">
        <f t="shared" si="2"/>
        <v>9.7437226498494454</v>
      </c>
      <c r="I10" s="12">
        <f t="shared" si="3"/>
        <v>13.061290415347782</v>
      </c>
      <c r="J10" s="12">
        <f t="shared" si="4"/>
        <v>9.8047557857537413</v>
      </c>
      <c r="K10" s="12">
        <f t="shared" si="5"/>
        <v>13.143104270447374</v>
      </c>
      <c r="L10" s="12">
        <f t="shared" si="6"/>
        <v>664.34472612609829</v>
      </c>
      <c r="M10" s="7">
        <f t="shared" si="7"/>
        <v>0.34037298876228222</v>
      </c>
      <c r="N10" s="12">
        <f t="shared" si="8"/>
        <v>9.2125000000000009E-4</v>
      </c>
      <c r="O10" s="16">
        <f t="shared" ref="O9:O72" si="10">(H10/(N10*44000))*100</f>
        <v>24.037801035770183</v>
      </c>
    </row>
    <row r="11" spans="1:32" x14ac:dyDescent="0.3">
      <c r="B11" s="12">
        <v>104.209</v>
      </c>
      <c r="C11" s="12">
        <f t="shared" si="0"/>
        <v>1150</v>
      </c>
      <c r="D11" s="12">
        <v>7.2800000000000004E-2</v>
      </c>
      <c r="E11" s="8">
        <v>1.2847599999999999</v>
      </c>
      <c r="G11" s="12">
        <f t="shared" si="1"/>
        <v>85.011201184000001</v>
      </c>
      <c r="H11" s="12">
        <f t="shared" si="2"/>
        <v>10.237704995979101</v>
      </c>
      <c r="I11" s="12">
        <f t="shared" si="3"/>
        <v>13.723465142063137</v>
      </c>
      <c r="J11" s="12">
        <f t="shared" si="4"/>
        <v>10.301832359084754</v>
      </c>
      <c r="K11" s="12">
        <f t="shared" si="5"/>
        <v>13.809426754805301</v>
      </c>
      <c r="L11" s="12">
        <f t="shared" si="6"/>
        <v>667.67641278124586</v>
      </c>
      <c r="M11" s="7">
        <f t="shared" si="7"/>
        <v>0.31999359243958114</v>
      </c>
      <c r="N11" s="12">
        <f t="shared" si="8"/>
        <v>9.1E-4</v>
      </c>
      <c r="O11" s="16">
        <f t="shared" si="10"/>
        <v>25.568693796151603</v>
      </c>
    </row>
    <row r="12" spans="1:32" x14ac:dyDescent="0.3">
      <c r="B12" s="12">
        <v>105.81100000000001</v>
      </c>
      <c r="C12" s="12">
        <f t="shared" si="0"/>
        <v>1200</v>
      </c>
      <c r="D12" s="12">
        <v>7.4399999999999994E-2</v>
      </c>
      <c r="E12" s="8">
        <v>1.2918099999999999</v>
      </c>
      <c r="G12" s="12">
        <f t="shared" si="1"/>
        <v>86.318074335999995</v>
      </c>
      <c r="H12" s="12">
        <f t="shared" si="2"/>
        <v>10.84704912823981</v>
      </c>
      <c r="I12" s="12">
        <f t="shared" si="3"/>
        <v>14.540280332761139</v>
      </c>
      <c r="J12" s="12">
        <f t="shared" si="4"/>
        <v>10.914993326509315</v>
      </c>
      <c r="K12" s="12">
        <f t="shared" si="5"/>
        <v>14.631358346527232</v>
      </c>
      <c r="L12" s="12">
        <f t="shared" si="6"/>
        <v>677.94057051498805</v>
      </c>
      <c r="M12" s="7">
        <f t="shared" si="7"/>
        <v>0.30865537349541733</v>
      </c>
      <c r="N12" s="12">
        <f t="shared" si="8"/>
        <v>9.2999999999999995E-4</v>
      </c>
      <c r="O12" s="16">
        <f t="shared" si="10"/>
        <v>26.507940196089468</v>
      </c>
    </row>
    <row r="13" spans="1:32" x14ac:dyDescent="0.3">
      <c r="B13" s="12">
        <v>107.51</v>
      </c>
      <c r="C13" s="12">
        <f t="shared" si="0"/>
        <v>1250</v>
      </c>
      <c r="D13" s="12">
        <v>7.8950000000000006E-2</v>
      </c>
      <c r="E13" s="8">
        <v>1.2972900000000001</v>
      </c>
      <c r="G13" s="12">
        <f t="shared" si="1"/>
        <v>87.704077760000004</v>
      </c>
      <c r="H13" s="12">
        <f t="shared" si="2"/>
        <v>11.480436932528498</v>
      </c>
      <c r="I13" s="12">
        <f t="shared" si="3"/>
        <v>15.389325646821042</v>
      </c>
      <c r="J13" s="12">
        <f t="shared" si="4"/>
        <v>11.552348571716477</v>
      </c>
      <c r="K13" s="12">
        <f t="shared" si="5"/>
        <v>15.485721946000639</v>
      </c>
      <c r="L13" s="12">
        <f t="shared" si="6"/>
        <v>688.82621595170986</v>
      </c>
      <c r="M13" s="7">
        <f t="shared" si="7"/>
        <v>0.30946121832120271</v>
      </c>
      <c r="N13" s="12">
        <f t="shared" si="8"/>
        <v>9.8687500000000012E-4</v>
      </c>
      <c r="O13" s="16">
        <f t="shared" si="10"/>
        <v>26.43891285054637</v>
      </c>
    </row>
    <row r="14" spans="1:32" x14ac:dyDescent="0.3">
      <c r="B14" s="12">
        <v>109.488</v>
      </c>
      <c r="C14" s="12">
        <f t="shared" si="0"/>
        <v>1300</v>
      </c>
      <c r="D14" s="12">
        <v>7.9000000000000001E-2</v>
      </c>
      <c r="E14" s="8">
        <v>1.29895</v>
      </c>
      <c r="G14" s="12">
        <f t="shared" si="1"/>
        <v>89.317682687999991</v>
      </c>
      <c r="H14" s="12">
        <f t="shared" si="2"/>
        <v>12.159323616625683</v>
      </c>
      <c r="I14" s="12">
        <f t="shared" si="3"/>
        <v>16.299361416388315</v>
      </c>
      <c r="J14" s="12">
        <f t="shared" si="4"/>
        <v>12.235487694511182</v>
      </c>
      <c r="K14" s="12">
        <f t="shared" si="5"/>
        <v>16.401458035537779</v>
      </c>
      <c r="L14" s="12">
        <f t="shared" si="6"/>
        <v>701.49943942071252</v>
      </c>
      <c r="M14" s="7">
        <f t="shared" si="7"/>
        <v>0.29236823626761427</v>
      </c>
      <c r="N14" s="12">
        <f t="shared" si="8"/>
        <v>9.8749999999999988E-4</v>
      </c>
      <c r="O14" s="16">
        <f t="shared" si="10"/>
        <v>27.984634330553931</v>
      </c>
    </row>
    <row r="15" spans="1:32" x14ac:dyDescent="0.3">
      <c r="B15" s="12">
        <v>111.797</v>
      </c>
      <c r="C15" s="12">
        <f t="shared" si="0"/>
        <v>1350</v>
      </c>
      <c r="D15" s="12">
        <v>7.9600000000000004E-2</v>
      </c>
      <c r="E15" s="8">
        <v>1.2946899999999999</v>
      </c>
      <c r="G15" s="12">
        <f t="shared" si="1"/>
        <v>91.201309471999991</v>
      </c>
      <c r="H15" s="12">
        <f t="shared" si="2"/>
        <v>12.893281372575197</v>
      </c>
      <c r="I15" s="12">
        <f t="shared" si="3"/>
        <v>17.283218998090078</v>
      </c>
      <c r="J15" s="12">
        <f t="shared" si="4"/>
        <v>12.974042845632608</v>
      </c>
      <c r="K15" s="12">
        <f t="shared" si="5"/>
        <v>17.39147834535202</v>
      </c>
      <c r="L15" s="12">
        <f t="shared" si="6"/>
        <v>716.29340958751095</v>
      </c>
      <c r="M15" s="7">
        <f t="shared" si="7"/>
        <v>0.27781911341973303</v>
      </c>
      <c r="N15" s="12">
        <f t="shared" si="8"/>
        <v>9.9500000000000001E-4</v>
      </c>
      <c r="O15" s="16">
        <f t="shared" si="10"/>
        <v>29.450163025525804</v>
      </c>
    </row>
    <row r="16" spans="1:32" x14ac:dyDescent="0.3">
      <c r="B16" s="12">
        <v>114.268</v>
      </c>
      <c r="C16" s="12">
        <f t="shared" si="0"/>
        <v>1400</v>
      </c>
      <c r="D16" s="12">
        <v>8.3500000000000005E-2</v>
      </c>
      <c r="E16" s="8">
        <v>1.2855000000000001</v>
      </c>
      <c r="G16" s="12">
        <f t="shared" si="1"/>
        <v>93.217091967999991</v>
      </c>
      <c r="H16" s="12">
        <f t="shared" si="2"/>
        <v>13.666339461398067</v>
      </c>
      <c r="I16" s="12">
        <f t="shared" si="3"/>
        <v>18.319489894635478</v>
      </c>
      <c r="J16" s="12">
        <f t="shared" si="4"/>
        <v>13.751943247921551</v>
      </c>
      <c r="K16" s="12">
        <f t="shared" si="5"/>
        <v>18.434240278715215</v>
      </c>
      <c r="L16" s="12">
        <f t="shared" si="6"/>
        <v>732.12532828918211</v>
      </c>
      <c r="M16" s="7">
        <f t="shared" si="7"/>
        <v>0.27494560709643073</v>
      </c>
      <c r="N16" s="12">
        <f t="shared" si="8"/>
        <v>1.04375E-3</v>
      </c>
      <c r="O16" s="16">
        <f t="shared" si="10"/>
        <v>29.757952011754096</v>
      </c>
    </row>
    <row r="17" spans="2:15" x14ac:dyDescent="0.3">
      <c r="B17" s="12">
        <v>115.783</v>
      </c>
      <c r="C17" s="12">
        <f t="shared" si="0"/>
        <v>1450</v>
      </c>
      <c r="D17" s="12">
        <v>8.4699999999999998E-2</v>
      </c>
      <c r="E17" s="8">
        <v>1.2781800000000001</v>
      </c>
      <c r="G17" s="12">
        <f t="shared" si="1"/>
        <v>94.452992607999988</v>
      </c>
      <c r="H17" s="12">
        <f t="shared" si="2"/>
        <v>14.342086671531749</v>
      </c>
      <c r="I17" s="12">
        <f t="shared" si="3"/>
        <v>19.225317254064006</v>
      </c>
      <c r="J17" s="12">
        <f t="shared" si="4"/>
        <v>14.431923231584936</v>
      </c>
      <c r="K17" s="12">
        <f t="shared" si="5"/>
        <v>19.34574159729884</v>
      </c>
      <c r="L17" s="12">
        <f t="shared" si="6"/>
        <v>741.83206921715941</v>
      </c>
      <c r="M17" s="7">
        <f t="shared" si="7"/>
        <v>0.26575630780182197</v>
      </c>
      <c r="N17" s="12">
        <f t="shared" si="8"/>
        <v>1.05875E-3</v>
      </c>
      <c r="O17" s="16">
        <f t="shared" si="10"/>
        <v>30.786919977528708</v>
      </c>
    </row>
    <row r="18" spans="2:15" x14ac:dyDescent="0.3">
      <c r="B18" s="12">
        <v>116.985</v>
      </c>
      <c r="C18" s="12">
        <f t="shared" si="0"/>
        <v>1500</v>
      </c>
      <c r="D18" s="12">
        <v>8.8650000000000007E-2</v>
      </c>
      <c r="E18" s="8">
        <v>1.2795000000000001</v>
      </c>
      <c r="G18" s="12">
        <f t="shared" si="1"/>
        <v>95.43355536</v>
      </c>
      <c r="H18" s="12">
        <f t="shared" si="2"/>
        <v>14.990667821246541</v>
      </c>
      <c r="I18" s="12">
        <f t="shared" si="3"/>
        <v>20.094728982904211</v>
      </c>
      <c r="J18" s="12">
        <f t="shared" si="4"/>
        <v>15.084566990928309</v>
      </c>
      <c r="K18" s="12">
        <f t="shared" si="5"/>
        <v>20.220599183550011</v>
      </c>
      <c r="L18" s="12">
        <f t="shared" si="6"/>
        <v>749.53339106232704</v>
      </c>
      <c r="M18" s="7">
        <f t="shared" si="7"/>
        <v>0.26611556253324253</v>
      </c>
      <c r="N18" s="12">
        <f t="shared" si="8"/>
        <v>1.1081250000000002E-3</v>
      </c>
      <c r="O18" s="16">
        <f t="shared" si="10"/>
        <v>30.745357783410839</v>
      </c>
    </row>
    <row r="19" spans="2:15" x14ac:dyDescent="0.3">
      <c r="B19" s="12">
        <v>117.788</v>
      </c>
      <c r="C19" s="12">
        <f t="shared" si="0"/>
        <v>1550</v>
      </c>
      <c r="D19" s="12">
        <v>9.3200000000000005E-2</v>
      </c>
      <c r="E19" s="8">
        <v>1.27766</v>
      </c>
      <c r="G19" s="12">
        <f t="shared" si="1"/>
        <v>96.088623487999996</v>
      </c>
      <c r="H19" s="12">
        <f t="shared" si="2"/>
        <v>15.596684538245249</v>
      </c>
      <c r="I19" s="12">
        <f t="shared" si="3"/>
        <v>20.907083831427947</v>
      </c>
      <c r="J19" s="12">
        <f t="shared" si="4"/>
        <v>15.694379700688513</v>
      </c>
      <c r="K19" s="12">
        <f t="shared" si="5"/>
        <v>21.038042494220527</v>
      </c>
      <c r="L19" s="12">
        <f t="shared" si="6"/>
        <v>754.67828410864092</v>
      </c>
      <c r="M19" s="7">
        <f t="shared" si="7"/>
        <v>0.2689033037576497</v>
      </c>
      <c r="N19" s="12">
        <f t="shared" si="8"/>
        <v>1.165E-3</v>
      </c>
      <c r="O19" s="16">
        <f t="shared" si="10"/>
        <v>30.42661829544528</v>
      </c>
    </row>
    <row r="20" spans="2:15" x14ac:dyDescent="0.3">
      <c r="B20" s="12">
        <v>118.471</v>
      </c>
      <c r="C20" s="12">
        <f t="shared" si="0"/>
        <v>1600</v>
      </c>
      <c r="D20" s="12">
        <v>9.5899999999999999E-2</v>
      </c>
      <c r="E20" s="8">
        <v>1.2823500000000001</v>
      </c>
      <c r="G20" s="12">
        <f t="shared" si="1"/>
        <v>96.645798495999998</v>
      </c>
      <c r="H20" s="12">
        <f t="shared" si="2"/>
        <v>16.193158962952165</v>
      </c>
      <c r="I20" s="12">
        <f t="shared" si="3"/>
        <v>21.706647403421133</v>
      </c>
      <c r="J20" s="12">
        <f t="shared" si="4"/>
        <v>16.29459034674889</v>
      </c>
      <c r="K20" s="12">
        <f t="shared" si="5"/>
        <v>21.842614405829611</v>
      </c>
      <c r="L20" s="12">
        <f t="shared" si="6"/>
        <v>759.05432638838261</v>
      </c>
      <c r="M20" s="7">
        <f t="shared" si="7"/>
        <v>0.26650142877453997</v>
      </c>
      <c r="N20" s="12">
        <f t="shared" si="8"/>
        <v>1.1987499999999999E-3</v>
      </c>
      <c r="O20" s="16">
        <f t="shared" si="10"/>
        <v>30.700841715711757</v>
      </c>
    </row>
    <row r="21" spans="2:15" x14ac:dyDescent="0.3">
      <c r="B21" s="12">
        <v>118.77200000000001</v>
      </c>
      <c r="C21" s="12">
        <f t="shared" si="0"/>
        <v>1650</v>
      </c>
      <c r="D21" s="12">
        <v>9.8750000000000004E-2</v>
      </c>
      <c r="E21" s="8">
        <v>1.2902800000000001</v>
      </c>
      <c r="G21" s="12">
        <f t="shared" si="1"/>
        <v>96.891347072000002</v>
      </c>
      <c r="H21" s="12">
        <f t="shared" si="2"/>
        <v>16.741622928679778</v>
      </c>
      <c r="I21" s="12">
        <f t="shared" si="3"/>
        <v>22.44185379179595</v>
      </c>
      <c r="J21" s="12">
        <f t="shared" si="4"/>
        <v>16.846489803916665</v>
      </c>
      <c r="K21" s="12">
        <f t="shared" si="5"/>
        <v>22.582426010612153</v>
      </c>
      <c r="L21" s="12">
        <f t="shared" si="6"/>
        <v>760.98286039453524</v>
      </c>
      <c r="M21" s="7">
        <f t="shared" si="7"/>
        <v>0.26543125591411398</v>
      </c>
      <c r="N21" s="12">
        <f t="shared" si="8"/>
        <v>1.234375E-3</v>
      </c>
      <c r="O21" s="16">
        <f t="shared" si="10"/>
        <v>30.824622193196372</v>
      </c>
    </row>
    <row r="22" spans="2:15" x14ac:dyDescent="0.3">
      <c r="B22" s="12">
        <v>118.65600000000001</v>
      </c>
      <c r="C22" s="12">
        <f t="shared" si="0"/>
        <v>1700</v>
      </c>
      <c r="D22" s="12">
        <v>0.10005</v>
      </c>
      <c r="E22" s="8">
        <v>1.29942</v>
      </c>
      <c r="G22" s="12">
        <f t="shared" si="1"/>
        <v>96.796717055999991</v>
      </c>
      <c r="H22" s="12">
        <f t="shared" si="2"/>
        <v>17.232098461035232</v>
      </c>
      <c r="I22" s="12">
        <f t="shared" si="3"/>
        <v>23.099327695757683</v>
      </c>
      <c r="J22" s="12">
        <f t="shared" si="4"/>
        <v>17.340037597347248</v>
      </c>
      <c r="K22" s="12">
        <f t="shared" si="5"/>
        <v>23.244018227007036</v>
      </c>
      <c r="L22" s="12">
        <f t="shared" si="6"/>
        <v>760.23963798684838</v>
      </c>
      <c r="M22" s="7">
        <f t="shared" si="7"/>
        <v>0.26127113944830166</v>
      </c>
      <c r="N22" s="12">
        <f t="shared" si="8"/>
        <v>1.2506250000000002E-3</v>
      </c>
      <c r="O22" s="16">
        <f t="shared" si="10"/>
        <v>31.315430395775255</v>
      </c>
    </row>
    <row r="23" spans="2:15" x14ac:dyDescent="0.3">
      <c r="B23" s="12">
        <v>118.861</v>
      </c>
      <c r="C23" s="12">
        <f t="shared" si="0"/>
        <v>1750</v>
      </c>
      <c r="D23" s="12">
        <v>0.10305</v>
      </c>
      <c r="E23" s="8">
        <v>1.31053</v>
      </c>
      <c r="G23" s="12">
        <f t="shared" si="1"/>
        <v>96.963951135999991</v>
      </c>
      <c r="H23" s="12">
        <f t="shared" si="2"/>
        <v>17.769572132194007</v>
      </c>
      <c r="I23" s="12">
        <f t="shared" si="3"/>
        <v>23.81980178578285</v>
      </c>
      <c r="J23" s="12">
        <f t="shared" si="4"/>
        <v>17.880877918481154</v>
      </c>
      <c r="K23" s="12">
        <f t="shared" si="5"/>
        <v>23.969005252655702</v>
      </c>
      <c r="L23" s="12">
        <f t="shared" si="6"/>
        <v>761.55309137974314</v>
      </c>
      <c r="M23" s="7">
        <f t="shared" si="7"/>
        <v>0.26096576583284559</v>
      </c>
      <c r="N23" s="12">
        <f t="shared" si="8"/>
        <v>1.2881250000000002E-3</v>
      </c>
      <c r="O23" s="16">
        <f t="shared" si="10"/>
        <v>31.352074689592879</v>
      </c>
    </row>
    <row r="24" spans="2:15" x14ac:dyDescent="0.3">
      <c r="B24" s="12">
        <v>119.584</v>
      </c>
      <c r="C24" s="12">
        <f t="shared" si="0"/>
        <v>1800</v>
      </c>
      <c r="D24" s="12">
        <v>0.10929999999999999</v>
      </c>
      <c r="E24" s="8">
        <v>1.3149</v>
      </c>
      <c r="G24" s="12">
        <f t="shared" si="1"/>
        <v>97.553757183999991</v>
      </c>
      <c r="H24" s="12">
        <f t="shared" si="2"/>
        <v>18.38845001396021</v>
      </c>
      <c r="I24" s="12">
        <f t="shared" si="3"/>
        <v>24.649396801555241</v>
      </c>
      <c r="J24" s="12">
        <f t="shared" si="4"/>
        <v>18.503632353308582</v>
      </c>
      <c r="K24" s="12">
        <f t="shared" si="5"/>
        <v>24.803796720252791</v>
      </c>
      <c r="L24" s="12">
        <f t="shared" si="6"/>
        <v>766.18541724834211</v>
      </c>
      <c r="M24" s="7">
        <f t="shared" si="7"/>
        <v>0.26747768279903716</v>
      </c>
      <c r="N24" s="12">
        <f t="shared" si="8"/>
        <v>1.3662499999999998E-3</v>
      </c>
      <c r="O24" s="16">
        <f t="shared" si="10"/>
        <v>30.588788179256778</v>
      </c>
    </row>
    <row r="25" spans="2:15" x14ac:dyDescent="0.3">
      <c r="B25" s="12">
        <v>119.934</v>
      </c>
      <c r="C25" s="12">
        <f t="shared" si="0"/>
        <v>1850</v>
      </c>
      <c r="D25" s="12">
        <v>0.11415</v>
      </c>
      <c r="E25" s="8">
        <v>1.3184899999999999</v>
      </c>
      <c r="G25" s="12">
        <f t="shared" si="1"/>
        <v>97.839278783999987</v>
      </c>
      <c r="H25" s="12">
        <f t="shared" si="2"/>
        <v>18.954554833387515</v>
      </c>
      <c r="I25" s="12">
        <f t="shared" si="3"/>
        <v>25.408250446900155</v>
      </c>
      <c r="J25" s="12">
        <f t="shared" si="4"/>
        <v>19.073283163690455</v>
      </c>
      <c r="K25" s="12">
        <f t="shared" si="5"/>
        <v>25.567403704678895</v>
      </c>
      <c r="L25" s="12">
        <f t="shared" si="6"/>
        <v>768.42789865084512</v>
      </c>
      <c r="M25" s="7">
        <f t="shared" si="7"/>
        <v>0.27100346302788758</v>
      </c>
      <c r="N25" s="12">
        <f t="shared" si="8"/>
        <v>1.4268750000000002E-3</v>
      </c>
      <c r="O25" s="16">
        <f t="shared" si="10"/>
        <v>30.1908252035002</v>
      </c>
    </row>
    <row r="26" spans="2:15" x14ac:dyDescent="0.3">
      <c r="B26" s="12">
        <v>120.176</v>
      </c>
      <c r="C26" s="12">
        <f t="shared" si="0"/>
        <v>1900</v>
      </c>
      <c r="D26" s="12">
        <v>0.11745</v>
      </c>
      <c r="E26" s="8">
        <v>1.3189200000000001</v>
      </c>
      <c r="G26" s="12">
        <f t="shared" si="1"/>
        <v>98.036696575999997</v>
      </c>
      <c r="H26" s="12">
        <f t="shared" si="2"/>
        <v>19.506119830540303</v>
      </c>
      <c r="I26" s="12">
        <f t="shared" si="3"/>
        <v>26.147613713860995</v>
      </c>
      <c r="J26" s="12">
        <f t="shared" si="4"/>
        <v>19.62830307665325</v>
      </c>
      <c r="K26" s="12">
        <f t="shared" si="5"/>
        <v>26.311398226076744</v>
      </c>
      <c r="L26" s="12">
        <f t="shared" si="6"/>
        <v>769.97841436343299</v>
      </c>
      <c r="M26" s="7">
        <f t="shared" si="7"/>
        <v>0.27095342620242702</v>
      </c>
      <c r="N26" s="12">
        <f t="shared" si="8"/>
        <v>1.468125E-3</v>
      </c>
      <c r="O26" s="16">
        <f t="shared" si="10"/>
        <v>30.196400527172575</v>
      </c>
    </row>
    <row r="27" spans="2:15" x14ac:dyDescent="0.3">
      <c r="B27" s="12">
        <v>120.94799999999999</v>
      </c>
      <c r="C27" s="12">
        <f t="shared" si="0"/>
        <v>1950</v>
      </c>
      <c r="D27" s="12">
        <v>0.12055</v>
      </c>
      <c r="E27" s="8">
        <v>1.31484</v>
      </c>
      <c r="G27" s="12">
        <f t="shared" si="1"/>
        <v>98.666475647999988</v>
      </c>
      <c r="H27" s="12">
        <f t="shared" si="2"/>
        <v>20.148041878337946</v>
      </c>
      <c r="I27" s="12">
        <f t="shared" si="3"/>
        <v>27.008099032624592</v>
      </c>
      <c r="J27" s="12">
        <f t="shared" si="4"/>
        <v>20.274246022519435</v>
      </c>
      <c r="K27" s="12">
        <f t="shared" si="5"/>
        <v>27.17727348863195</v>
      </c>
      <c r="L27" s="12">
        <f t="shared" si="6"/>
        <v>774.92468762838234</v>
      </c>
      <c r="M27" s="7">
        <f t="shared" si="7"/>
        <v>0.26924452672655946</v>
      </c>
      <c r="N27" s="12">
        <f t="shared" si="8"/>
        <v>1.5068750000000002E-3</v>
      </c>
      <c r="O27" s="16">
        <f t="shared" si="10"/>
        <v>30.388057582048855</v>
      </c>
    </row>
    <row r="28" spans="2:15" x14ac:dyDescent="0.3">
      <c r="B28" s="12">
        <v>122.157</v>
      </c>
      <c r="C28" s="12">
        <f t="shared" si="0"/>
        <v>2000</v>
      </c>
      <c r="D28" s="12">
        <v>0.12554999999999999</v>
      </c>
      <c r="E28" s="8">
        <v>1.31653</v>
      </c>
      <c r="G28" s="12">
        <f t="shared" si="1"/>
        <v>99.652748831999986</v>
      </c>
      <c r="H28" s="12">
        <f t="shared" si="2"/>
        <v>20.871222909375998</v>
      </c>
      <c r="I28" s="12">
        <f t="shared" si="3"/>
        <v>27.977510602380693</v>
      </c>
      <c r="J28" s="12">
        <f t="shared" si="4"/>
        <v>21.001956945030891</v>
      </c>
      <c r="K28" s="12">
        <f t="shared" si="5"/>
        <v>28.152757298969021</v>
      </c>
      <c r="L28" s="12">
        <f t="shared" si="6"/>
        <v>782.67085910159983</v>
      </c>
      <c r="M28" s="7">
        <f t="shared" si="7"/>
        <v>0.27069568585087356</v>
      </c>
      <c r="N28" s="12">
        <f t="shared" si="8"/>
        <v>1.569375E-3</v>
      </c>
      <c r="O28" s="16">
        <f t="shared" si="10"/>
        <v>30.225151745955614</v>
      </c>
    </row>
    <row r="29" spans="2:15" x14ac:dyDescent="0.3">
      <c r="B29" s="12">
        <v>122.845</v>
      </c>
      <c r="C29" s="12">
        <f t="shared" si="0"/>
        <v>2050</v>
      </c>
      <c r="D29" s="12">
        <v>0.12784999999999999</v>
      </c>
      <c r="E29" s="8">
        <v>1.32098</v>
      </c>
      <c r="G29" s="12">
        <f t="shared" si="1"/>
        <v>100.21400272</v>
      </c>
      <c r="H29" s="12">
        <f t="shared" si="2"/>
        <v>21.513490940018599</v>
      </c>
      <c r="I29" s="12">
        <f t="shared" si="3"/>
        <v>28.838459705118765</v>
      </c>
      <c r="J29" s="12">
        <f t="shared" si="4"/>
        <v>21.648248040923793</v>
      </c>
      <c r="K29" s="12">
        <f t="shared" si="5"/>
        <v>29.019099250568086</v>
      </c>
      <c r="L29" s="12">
        <f t="shared" si="6"/>
        <v>787.0789368299487</v>
      </c>
      <c r="M29" s="7">
        <f t="shared" si="7"/>
        <v>0.26742521778731948</v>
      </c>
      <c r="N29" s="12">
        <f t="shared" si="8"/>
        <v>1.5981249999999997E-3</v>
      </c>
      <c r="O29" s="16">
        <f t="shared" si="10"/>
        <v>30.594789263012203</v>
      </c>
    </row>
    <row r="30" spans="2:15" x14ac:dyDescent="0.3">
      <c r="B30" s="12">
        <v>123.79600000000001</v>
      </c>
      <c r="C30" s="12">
        <f t="shared" si="0"/>
        <v>2100</v>
      </c>
      <c r="D30" s="12">
        <v>0.13089999999999999</v>
      </c>
      <c r="E30" s="8">
        <v>1.32287</v>
      </c>
      <c r="G30" s="12">
        <f t="shared" si="1"/>
        <v>100.989805696</v>
      </c>
      <c r="H30" s="12">
        <f t="shared" si="2"/>
        <v>22.208818216340998</v>
      </c>
      <c r="I30" s="12">
        <f t="shared" si="3"/>
        <v>29.770533802065682</v>
      </c>
      <c r="J30" s="12">
        <f t="shared" si="4"/>
        <v>22.347930737210287</v>
      </c>
      <c r="K30" s="12">
        <f t="shared" si="5"/>
        <v>29.957011712078135</v>
      </c>
      <c r="L30" s="12">
        <f t="shared" si="6"/>
        <v>793.17207915503559</v>
      </c>
      <c r="M30" s="7">
        <f t="shared" si="7"/>
        <v>0.26523248299929059</v>
      </c>
      <c r="N30" s="12">
        <f t="shared" si="8"/>
        <v>1.6362499999999997E-3</v>
      </c>
      <c r="O30" s="16">
        <f t="shared" si="10"/>
        <v>30.847723059019376</v>
      </c>
    </row>
    <row r="31" spans="2:15" x14ac:dyDescent="0.3">
      <c r="B31" s="12">
        <v>124.794</v>
      </c>
      <c r="C31" s="12">
        <f t="shared" si="0"/>
        <v>2150</v>
      </c>
      <c r="D31" s="12">
        <v>0.13435</v>
      </c>
      <c r="E31" s="8">
        <v>1.3216399999999999</v>
      </c>
      <c r="G31" s="12">
        <f t="shared" si="1"/>
        <v>101.80395014399998</v>
      </c>
      <c r="H31" s="12">
        <f t="shared" si="2"/>
        <v>22.92090216798152</v>
      </c>
      <c r="I31" s="12">
        <f t="shared" si="3"/>
        <v>30.725069930270134</v>
      </c>
      <c r="J31" s="12">
        <f t="shared" si="4"/>
        <v>23.064475069975924</v>
      </c>
      <c r="K31" s="12">
        <f t="shared" si="5"/>
        <v>30.91752690345298</v>
      </c>
      <c r="L31" s="12">
        <f t="shared" si="6"/>
        <v>799.56635469702974</v>
      </c>
      <c r="M31" s="7">
        <f t="shared" si="7"/>
        <v>0.26376579576546422</v>
      </c>
      <c r="N31" s="12">
        <f t="shared" si="8"/>
        <v>1.6793750000000001E-3</v>
      </c>
      <c r="O31" s="16">
        <f t="shared" si="10"/>
        <v>31.019253872830831</v>
      </c>
    </row>
    <row r="32" spans="2:15" x14ac:dyDescent="0.3">
      <c r="B32" s="12">
        <v>125.137</v>
      </c>
      <c r="C32" s="12">
        <f t="shared" si="0"/>
        <v>2200</v>
      </c>
      <c r="D32" s="12">
        <v>0.13769999999999999</v>
      </c>
      <c r="E32" s="8">
        <v>1.3165199999999999</v>
      </c>
      <c r="G32" s="12">
        <f t="shared" si="1"/>
        <v>102.08376131199999</v>
      </c>
      <c r="H32" s="12">
        <f t="shared" si="2"/>
        <v>23.518410269830163</v>
      </c>
      <c r="I32" s="12">
        <f t="shared" si="3"/>
        <v>31.526019128458664</v>
      </c>
      <c r="J32" s="12">
        <f t="shared" si="4"/>
        <v>23.665725867967975</v>
      </c>
      <c r="K32" s="12">
        <f t="shared" si="5"/>
        <v>31.723493120600502</v>
      </c>
      <c r="L32" s="12">
        <f t="shared" si="6"/>
        <v>801.76398647148267</v>
      </c>
      <c r="M32" s="7">
        <f t="shared" si="7"/>
        <v>0.26347444104030193</v>
      </c>
      <c r="N32" s="12">
        <f t="shared" si="8"/>
        <v>1.7212499999999999E-3</v>
      </c>
      <c r="O32" s="16">
        <f t="shared" si="10"/>
        <v>31.053555515719498</v>
      </c>
    </row>
    <row r="33" spans="2:15" x14ac:dyDescent="0.3">
      <c r="B33" s="12">
        <v>126.02800000000001</v>
      </c>
      <c r="C33" s="12">
        <f t="shared" si="0"/>
        <v>2250</v>
      </c>
      <c r="D33" s="12">
        <v>0.14105000000000001</v>
      </c>
      <c r="E33" s="8">
        <v>1.3046500000000001</v>
      </c>
      <c r="G33" s="12">
        <f t="shared" si="1"/>
        <v>102.810617728</v>
      </c>
      <c r="H33" s="12">
        <f t="shared" si="2"/>
        <v>24.2241811023985</v>
      </c>
      <c r="I33" s="12">
        <f t="shared" si="3"/>
        <v>32.472092630560994</v>
      </c>
      <c r="J33" s="12">
        <f t="shared" si="4"/>
        <v>24.375917537283151</v>
      </c>
      <c r="K33" s="12">
        <f t="shared" si="5"/>
        <v>32.675492677323255</v>
      </c>
      <c r="L33" s="12">
        <f t="shared" si="6"/>
        <v>807.47270341328328</v>
      </c>
      <c r="M33" s="7">
        <f t="shared" si="7"/>
        <v>0.26202124122047382</v>
      </c>
      <c r="N33" s="12">
        <f t="shared" si="8"/>
        <v>1.7631250000000002E-3</v>
      </c>
      <c r="O33" s="16">
        <f t="shared" si="10"/>
        <v>31.225782091970611</v>
      </c>
    </row>
    <row r="34" spans="2:15" x14ac:dyDescent="0.3">
      <c r="B34" s="12">
        <v>126.66</v>
      </c>
      <c r="C34" s="12">
        <f t="shared" si="0"/>
        <v>2300</v>
      </c>
      <c r="D34" s="12">
        <v>0.14495</v>
      </c>
      <c r="E34" s="8">
        <v>1.2964599999999999</v>
      </c>
      <c r="G34" s="12">
        <f t="shared" si="1"/>
        <v>103.32618815999999</v>
      </c>
      <c r="H34" s="12">
        <f t="shared" si="2"/>
        <v>24.886674179595101</v>
      </c>
      <c r="I34" s="12">
        <f t="shared" si="3"/>
        <v>33.360153055757507</v>
      </c>
      <c r="J34" s="12">
        <f t="shared" si="4"/>
        <v>25.04256036621933</v>
      </c>
      <c r="K34" s="12">
        <f t="shared" si="5"/>
        <v>33.569115772411969</v>
      </c>
      <c r="L34" s="12">
        <f t="shared" si="6"/>
        <v>811.52198411723145</v>
      </c>
      <c r="M34" s="7">
        <f t="shared" si="7"/>
        <v>0.26209809928512201</v>
      </c>
      <c r="N34" s="12">
        <f t="shared" si="8"/>
        <v>1.8118749999999999E-3</v>
      </c>
      <c r="O34" s="16">
        <f t="shared" si="10"/>
        <v>31.216625393828721</v>
      </c>
    </row>
    <row r="35" spans="2:15" x14ac:dyDescent="0.3">
      <c r="B35" s="12">
        <v>126.822</v>
      </c>
      <c r="C35" s="12">
        <f t="shared" si="0"/>
        <v>2350</v>
      </c>
      <c r="D35" s="12">
        <v>0.14985000000000001</v>
      </c>
      <c r="E35" s="8">
        <v>1.2822899999999999</v>
      </c>
      <c r="G35" s="12">
        <f t="shared" si="1"/>
        <v>103.458343872</v>
      </c>
      <c r="H35" s="12">
        <f t="shared" si="2"/>
        <v>25.460211223099272</v>
      </c>
      <c r="I35" s="12">
        <f t="shared" si="3"/>
        <v>34.12896946796149</v>
      </c>
      <c r="J35" s="12">
        <f t="shared" si="4"/>
        <v>25.619689954952904</v>
      </c>
      <c r="K35" s="12">
        <f t="shared" si="5"/>
        <v>34.342747928891292</v>
      </c>
      <c r="L35" s="12">
        <f t="shared" si="6"/>
        <v>812.55993265210441</v>
      </c>
      <c r="M35" s="7">
        <f t="shared" si="7"/>
        <v>0.26485444055868856</v>
      </c>
      <c r="N35" s="12">
        <f t="shared" si="8"/>
        <v>1.873125E-3</v>
      </c>
      <c r="O35" s="16">
        <f t="shared" si="10"/>
        <v>30.891753842447621</v>
      </c>
    </row>
    <row r="36" spans="2:15" x14ac:dyDescent="0.3">
      <c r="B36" s="12">
        <v>126.69</v>
      </c>
      <c r="C36" s="12">
        <f t="shared" si="0"/>
        <v>2400</v>
      </c>
      <c r="D36" s="12">
        <v>0.1537</v>
      </c>
      <c r="E36" s="8">
        <v>1.2730399999999999</v>
      </c>
      <c r="G36" s="12">
        <f t="shared" si="1"/>
        <v>103.35066144</v>
      </c>
      <c r="H36" s="12">
        <f t="shared" si="2"/>
        <v>25.97485429788399</v>
      </c>
      <c r="I36" s="12">
        <f t="shared" si="3"/>
        <v>34.818839541399448</v>
      </c>
      <c r="J36" s="12">
        <f t="shared" si="4"/>
        <v>26.137556672471955</v>
      </c>
      <c r="K36" s="12">
        <f t="shared" si="5"/>
        <v>35.036939239238549</v>
      </c>
      <c r="L36" s="12">
        <f t="shared" si="6"/>
        <v>811.71419680887459</v>
      </c>
      <c r="M36" s="7">
        <f t="shared" si="7"/>
        <v>0.26627675830941794</v>
      </c>
      <c r="N36" s="12">
        <f t="shared" si="8"/>
        <v>1.92125E-3</v>
      </c>
      <c r="O36" s="16">
        <f t="shared" si="10"/>
        <v>30.7267454875306</v>
      </c>
    </row>
    <row r="37" spans="2:15" x14ac:dyDescent="0.3">
      <c r="B37" s="12">
        <v>126.55200000000001</v>
      </c>
      <c r="C37" s="12">
        <f t="shared" si="0"/>
        <v>2450</v>
      </c>
      <c r="D37" s="12">
        <v>0.15565000000000001</v>
      </c>
      <c r="E37" s="8">
        <v>1.2698400000000001</v>
      </c>
      <c r="G37" s="12">
        <f t="shared" si="1"/>
        <v>103.238084352</v>
      </c>
      <c r="H37" s="12">
        <f t="shared" si="2"/>
        <v>26.487113935292339</v>
      </c>
      <c r="I37" s="12">
        <f t="shared" si="3"/>
        <v>35.505514658568821</v>
      </c>
      <c r="J37" s="12">
        <f t="shared" si="4"/>
        <v>26.653025023140291</v>
      </c>
      <c r="K37" s="12">
        <f t="shared" si="5"/>
        <v>35.727915580617015</v>
      </c>
      <c r="L37" s="12">
        <f t="shared" si="6"/>
        <v>810.83001842731642</v>
      </c>
      <c r="M37" s="7">
        <f t="shared" si="7"/>
        <v>0.26443990904827491</v>
      </c>
      <c r="N37" s="12">
        <f t="shared" si="8"/>
        <v>1.9456250000000001E-3</v>
      </c>
      <c r="O37" s="16">
        <f t="shared" si="10"/>
        <v>30.940179231133179</v>
      </c>
    </row>
    <row r="38" spans="2:15" x14ac:dyDescent="0.3">
      <c r="B38" s="12">
        <v>126.438</v>
      </c>
      <c r="C38" s="12">
        <f t="shared" si="0"/>
        <v>2500</v>
      </c>
      <c r="D38" s="12">
        <v>0.15959999999999999</v>
      </c>
      <c r="E38" s="8">
        <v>1.2744599999999999</v>
      </c>
      <c r="G38" s="12">
        <f t="shared" si="1"/>
        <v>103.145085888</v>
      </c>
      <c r="H38" s="12">
        <f t="shared" si="2"/>
        <v>27.003320339969086</v>
      </c>
      <c r="I38" s="12">
        <f t="shared" si="3"/>
        <v>36.197480348484028</v>
      </c>
      <c r="J38" s="12">
        <f t="shared" si="4"/>
        <v>27.172464863002286</v>
      </c>
      <c r="K38" s="12">
        <f t="shared" si="5"/>
        <v>36.424215634051322</v>
      </c>
      <c r="L38" s="12">
        <f t="shared" si="6"/>
        <v>810.09961019907246</v>
      </c>
      <c r="M38" s="7">
        <f t="shared" si="7"/>
        <v>0.26596729252474671</v>
      </c>
      <c r="N38" s="12">
        <f t="shared" si="8"/>
        <v>1.9949999999999998E-3</v>
      </c>
      <c r="O38" s="16">
        <f t="shared" si="10"/>
        <v>30.762497539267592</v>
      </c>
    </row>
    <row r="39" spans="2:15" x14ac:dyDescent="0.3">
      <c r="B39" s="12">
        <v>126.239</v>
      </c>
      <c r="C39" s="12">
        <f t="shared" si="0"/>
        <v>2550</v>
      </c>
      <c r="D39" s="12">
        <v>0.16259999999999999</v>
      </c>
      <c r="E39" s="8">
        <v>1.2787599999999999</v>
      </c>
      <c r="G39" s="12">
        <f t="shared" si="1"/>
        <v>102.982746464</v>
      </c>
      <c r="H39" s="12">
        <f t="shared" si="2"/>
        <v>27.500036377713229</v>
      </c>
      <c r="I39" s="12">
        <f t="shared" si="3"/>
        <v>36.863319541170547</v>
      </c>
      <c r="J39" s="12">
        <f t="shared" si="4"/>
        <v>27.67229225135922</v>
      </c>
      <c r="K39" s="12">
        <f t="shared" si="5"/>
        <v>37.094225538015039</v>
      </c>
      <c r="L39" s="12">
        <f t="shared" si="6"/>
        <v>808.82459934450662</v>
      </c>
      <c r="M39" s="7">
        <f t="shared" si="7"/>
        <v>0.26607237530528843</v>
      </c>
      <c r="N39" s="12">
        <f t="shared" si="8"/>
        <v>2.0325E-3</v>
      </c>
      <c r="O39" s="16">
        <f t="shared" si="10"/>
        <v>30.750348180379323</v>
      </c>
    </row>
    <row r="40" spans="2:15" x14ac:dyDescent="0.3">
      <c r="B40" s="12">
        <v>126.161</v>
      </c>
      <c r="C40" s="12">
        <f t="shared" si="0"/>
        <v>2600</v>
      </c>
      <c r="D40" s="12">
        <v>0.16805</v>
      </c>
      <c r="E40" s="8">
        <v>1.27634</v>
      </c>
      <c r="G40" s="12">
        <f t="shared" si="1"/>
        <v>102.919115936</v>
      </c>
      <c r="H40" s="12">
        <f t="shared" si="2"/>
        <v>28.021928006669459</v>
      </c>
      <c r="I40" s="12">
        <f t="shared" si="3"/>
        <v>37.56290617516013</v>
      </c>
      <c r="J40" s="12">
        <f t="shared" si="4"/>
        <v>28.197452926845411</v>
      </c>
      <c r="K40" s="12">
        <f t="shared" si="5"/>
        <v>37.798194271910738</v>
      </c>
      <c r="L40" s="12">
        <f t="shared" si="6"/>
        <v>808.32484634623449</v>
      </c>
      <c r="M40" s="7">
        <f t="shared" si="7"/>
        <v>0.26986901109017625</v>
      </c>
      <c r="N40" s="12">
        <f t="shared" si="8"/>
        <v>2.1006250000000001E-3</v>
      </c>
      <c r="O40" s="16">
        <f t="shared" si="10"/>
        <v>30.317738775439622</v>
      </c>
    </row>
    <row r="41" spans="2:15" x14ac:dyDescent="0.3">
      <c r="B41" s="12">
        <v>125.84699999999999</v>
      </c>
      <c r="C41" s="12">
        <f t="shared" si="0"/>
        <v>2650</v>
      </c>
      <c r="D41" s="12">
        <v>0.17144999999999999</v>
      </c>
      <c r="E41" s="8">
        <v>1.28027</v>
      </c>
      <c r="G41" s="12">
        <f t="shared" si="1"/>
        <v>102.66296227199999</v>
      </c>
      <c r="H41" s="12">
        <f t="shared" si="2"/>
        <v>28.489726712804178</v>
      </c>
      <c r="I41" s="12">
        <f t="shared" si="3"/>
        <v>38.189982188745546</v>
      </c>
      <c r="J41" s="12">
        <f t="shared" si="4"/>
        <v>28.668181850006352</v>
      </c>
      <c r="K41" s="12">
        <f t="shared" si="5"/>
        <v>38.429198190357042</v>
      </c>
      <c r="L41" s="12">
        <f t="shared" si="6"/>
        <v>806.31302017370308</v>
      </c>
      <c r="M41" s="7">
        <f t="shared" si="7"/>
        <v>0.27080814350291832</v>
      </c>
      <c r="N41" s="12">
        <f t="shared" si="8"/>
        <v>2.1431250000000001E-3</v>
      </c>
      <c r="O41" s="16">
        <f t="shared" si="10"/>
        <v>30.212600241580294</v>
      </c>
    </row>
    <row r="42" spans="2:15" x14ac:dyDescent="0.3">
      <c r="B42" s="12">
        <v>124.911</v>
      </c>
      <c r="C42" s="12">
        <f t="shared" si="0"/>
        <v>2700</v>
      </c>
      <c r="D42" s="12">
        <v>0.17465</v>
      </c>
      <c r="E42" s="8">
        <v>1.2837099999999999</v>
      </c>
      <c r="G42" s="12">
        <f t="shared" si="1"/>
        <v>101.89939593599999</v>
      </c>
      <c r="H42" s="12">
        <f t="shared" si="2"/>
        <v>28.811375430999771</v>
      </c>
      <c r="I42" s="12">
        <f t="shared" si="3"/>
        <v>38.621146690348219</v>
      </c>
      <c r="J42" s="12">
        <f t="shared" si="4"/>
        <v>28.991845324844405</v>
      </c>
      <c r="K42" s="12">
        <f t="shared" si="5"/>
        <v>38.863063438129231</v>
      </c>
      <c r="L42" s="12">
        <f t="shared" si="6"/>
        <v>800.31598419443787</v>
      </c>
      <c r="M42" s="7">
        <f t="shared" si="7"/>
        <v>0.27278288115130361</v>
      </c>
      <c r="N42" s="12">
        <f t="shared" si="8"/>
        <v>2.1831250000000002E-3</v>
      </c>
      <c r="O42" s="16">
        <f t="shared" si="10"/>
        <v>29.993884320328728</v>
      </c>
    </row>
    <row r="43" spans="2:15" x14ac:dyDescent="0.3">
      <c r="B43" s="12">
        <v>123.92700000000001</v>
      </c>
      <c r="C43" s="12">
        <f t="shared" si="0"/>
        <v>2750</v>
      </c>
      <c r="D43" s="12">
        <v>0.1784</v>
      </c>
      <c r="E43" s="8">
        <v>1.2811999999999999</v>
      </c>
      <c r="G43" s="12">
        <f t="shared" si="1"/>
        <v>101.096672352</v>
      </c>
      <c r="H43" s="12">
        <f t="shared" si="2"/>
        <v>29.113751623313274</v>
      </c>
      <c r="I43" s="12">
        <f t="shared" si="3"/>
        <v>39.026476706854254</v>
      </c>
      <c r="J43" s="12">
        <f t="shared" si="4"/>
        <v>29.296115553749765</v>
      </c>
      <c r="K43" s="12">
        <f t="shared" si="5"/>
        <v>39.270932377680651</v>
      </c>
      <c r="L43" s="12">
        <f t="shared" si="6"/>
        <v>794.01140790854379</v>
      </c>
      <c r="M43" s="7">
        <f t="shared" si="7"/>
        <v>0.27574598093264829</v>
      </c>
      <c r="N43" s="12">
        <f t="shared" si="8"/>
        <v>2.2300000000000002E-3</v>
      </c>
      <c r="O43" s="16">
        <f t="shared" si="10"/>
        <v>29.671577276104028</v>
      </c>
    </row>
    <row r="44" spans="2:15" x14ac:dyDescent="0.3">
      <c r="B44" s="12">
        <v>123.68899999999999</v>
      </c>
      <c r="C44" s="12">
        <f t="shared" si="0"/>
        <v>2800</v>
      </c>
      <c r="D44" s="12">
        <v>0.18004999999999999</v>
      </c>
      <c r="E44" s="8">
        <v>1.2744800000000001</v>
      </c>
      <c r="G44" s="12">
        <f t="shared" si="1"/>
        <v>100.90251766399999</v>
      </c>
      <c r="H44" s="12">
        <f t="shared" si="2"/>
        <v>29.586163434047421</v>
      </c>
      <c r="I44" s="12">
        <f t="shared" si="3"/>
        <v>39.659736506765981</v>
      </c>
      <c r="J44" s="12">
        <f t="shared" si="4"/>
        <v>29.771486477266926</v>
      </c>
      <c r="K44" s="12">
        <f t="shared" si="5"/>
        <v>39.908158816711698</v>
      </c>
      <c r="L44" s="12">
        <f t="shared" si="6"/>
        <v>792.48652055484172</v>
      </c>
      <c r="M44" s="7">
        <f t="shared" si="7"/>
        <v>0.27385267502024346</v>
      </c>
      <c r="N44" s="12">
        <f t="shared" si="8"/>
        <v>2.2506249999999996E-3</v>
      </c>
      <c r="O44" s="16">
        <f t="shared" si="10"/>
        <v>29.87671448238866</v>
      </c>
    </row>
    <row r="45" spans="2:15" x14ac:dyDescent="0.3">
      <c r="B45" s="12">
        <v>123.389</v>
      </c>
      <c r="C45" s="12">
        <f t="shared" si="0"/>
        <v>2850</v>
      </c>
      <c r="D45" s="12">
        <v>0.18310000000000001</v>
      </c>
      <c r="E45" s="8">
        <v>1.2603599999999999</v>
      </c>
      <c r="G45" s="12">
        <f t="shared" si="1"/>
        <v>100.65778486399999</v>
      </c>
      <c r="H45" s="12">
        <f t="shared" si="2"/>
        <v>30.041446958259602</v>
      </c>
      <c r="I45" s="12">
        <f t="shared" si="3"/>
        <v>40.270036137077213</v>
      </c>
      <c r="J45" s="12">
        <f t="shared" si="4"/>
        <v>30.229621825387362</v>
      </c>
      <c r="K45" s="12">
        <f t="shared" si="5"/>
        <v>40.522281267275282</v>
      </c>
      <c r="L45" s="12">
        <f t="shared" si="6"/>
        <v>790.56439363841059</v>
      </c>
      <c r="M45" s="7">
        <f t="shared" si="7"/>
        <v>0.27427107660453853</v>
      </c>
      <c r="N45" s="12">
        <f t="shared" si="8"/>
        <v>2.28875E-3</v>
      </c>
      <c r="O45" s="16">
        <f t="shared" si="10"/>
        <v>29.83113743931245</v>
      </c>
    </row>
    <row r="46" spans="2:15" x14ac:dyDescent="0.3">
      <c r="B46" s="12">
        <v>122.51900000000001</v>
      </c>
      <c r="C46" s="12">
        <f t="shared" si="0"/>
        <v>2900</v>
      </c>
      <c r="D46" s="12">
        <v>0.18790000000000001</v>
      </c>
      <c r="E46" s="8">
        <v>1.2531000000000001</v>
      </c>
      <c r="G46" s="12">
        <f t="shared" si="1"/>
        <v>99.948059743999991</v>
      </c>
      <c r="H46" s="12">
        <f t="shared" si="2"/>
        <v>30.35295538912273</v>
      </c>
      <c r="I46" s="12">
        <f t="shared" si="3"/>
        <v>40.687607760218135</v>
      </c>
      <c r="J46" s="12">
        <f t="shared" si="4"/>
        <v>30.543081495738662</v>
      </c>
      <c r="K46" s="12">
        <f t="shared" si="5"/>
        <v>40.94246849294727</v>
      </c>
      <c r="L46" s="12">
        <f t="shared" si="6"/>
        <v>784.99022558076013</v>
      </c>
      <c r="M46" s="7">
        <f t="shared" si="7"/>
        <v>0.27857254397804404</v>
      </c>
      <c r="N46" s="12">
        <f t="shared" si="8"/>
        <v>2.3487500000000006E-3</v>
      </c>
      <c r="O46" s="16">
        <f t="shared" si="10"/>
        <v>29.37051177040275</v>
      </c>
    </row>
    <row r="47" spans="2:15" x14ac:dyDescent="0.3">
      <c r="B47" s="12">
        <v>121.837</v>
      </c>
      <c r="C47" s="12">
        <f t="shared" si="0"/>
        <v>2950</v>
      </c>
      <c r="D47" s="12">
        <v>0.19255</v>
      </c>
      <c r="E47" s="8">
        <v>1.23943</v>
      </c>
      <c r="G47" s="12">
        <f t="shared" si="1"/>
        <v>99.391700512</v>
      </c>
      <c r="H47" s="12">
        <f t="shared" si="2"/>
        <v>30.70440988870245</v>
      </c>
      <c r="I47" s="12">
        <f t="shared" si="3"/>
        <v>41.158726392362531</v>
      </c>
      <c r="J47" s="12">
        <f t="shared" si="4"/>
        <v>30.896737450656129</v>
      </c>
      <c r="K47" s="12">
        <f t="shared" si="5"/>
        <v>41.416538137608754</v>
      </c>
      <c r="L47" s="12">
        <f t="shared" si="6"/>
        <v>780.62059039074006</v>
      </c>
      <c r="M47" s="7">
        <f t="shared" si="7"/>
        <v>0.28219887734068311</v>
      </c>
      <c r="N47" s="12">
        <f t="shared" si="8"/>
        <v>2.4068750000000002E-3</v>
      </c>
      <c r="O47" s="16">
        <f t="shared" si="10"/>
        <v>28.993092598099619</v>
      </c>
    </row>
    <row r="48" spans="2:15" x14ac:dyDescent="0.3">
      <c r="B48" s="12">
        <v>121.709</v>
      </c>
      <c r="C48" s="12">
        <f t="shared" si="0"/>
        <v>3000</v>
      </c>
      <c r="D48" s="12">
        <v>0.19900000000000001</v>
      </c>
      <c r="E48" s="8">
        <v>1.2273499999999999</v>
      </c>
      <c r="G48" s="12">
        <f t="shared" si="1"/>
        <v>99.287281183999994</v>
      </c>
      <c r="H48" s="12">
        <f t="shared" si="2"/>
        <v>31.192019316255848</v>
      </c>
      <c r="I48" s="12">
        <f t="shared" si="3"/>
        <v>41.812358332782637</v>
      </c>
      <c r="J48" s="12">
        <f t="shared" si="4"/>
        <v>31.387401186457982</v>
      </c>
      <c r="K48" s="12">
        <f t="shared" si="5"/>
        <v>42.074264325010702</v>
      </c>
      <c r="L48" s="12">
        <f t="shared" si="6"/>
        <v>779.80048290639616</v>
      </c>
      <c r="M48" s="7">
        <f t="shared" si="7"/>
        <v>0.28709266653130933</v>
      </c>
      <c r="N48" s="12">
        <f t="shared" si="8"/>
        <v>2.4874999999999997E-3</v>
      </c>
      <c r="O48" s="16">
        <f t="shared" si="10"/>
        <v>28.498875574468574</v>
      </c>
    </row>
    <row r="49" spans="2:15" x14ac:dyDescent="0.3">
      <c r="B49" s="12">
        <v>121.123</v>
      </c>
      <c r="C49" s="12">
        <f t="shared" si="0"/>
        <v>3050</v>
      </c>
      <c r="D49" s="12">
        <v>0.20605000000000001</v>
      </c>
      <c r="E49" s="8">
        <v>1.2193000000000001</v>
      </c>
      <c r="G49" s="12">
        <f t="shared" si="1"/>
        <v>98.809236447999993</v>
      </c>
      <c r="H49" s="12">
        <f t="shared" si="2"/>
        <v>31.559201085405117</v>
      </c>
      <c r="I49" s="12">
        <f t="shared" si="3"/>
        <v>42.304559095717316</v>
      </c>
      <c r="J49" s="12">
        <f t="shared" si="4"/>
        <v>31.756882924071398</v>
      </c>
      <c r="K49" s="12">
        <f t="shared" si="5"/>
        <v>42.56954815559169</v>
      </c>
      <c r="L49" s="12">
        <f t="shared" si="6"/>
        <v>776.04592832963397</v>
      </c>
      <c r="M49" s="7">
        <f t="shared" si="7"/>
        <v>0.29380496594028321</v>
      </c>
      <c r="N49" s="12">
        <f t="shared" si="8"/>
        <v>2.5756249999999998E-3</v>
      </c>
      <c r="O49" s="16">
        <f t="shared" si="10"/>
        <v>27.84778724087721</v>
      </c>
    </row>
    <row r="50" spans="2:15" x14ac:dyDescent="0.3">
      <c r="B50" s="12">
        <v>121.124</v>
      </c>
      <c r="C50" s="12">
        <f t="shared" si="0"/>
        <v>3100</v>
      </c>
      <c r="D50" s="12">
        <v>0.21004999999999999</v>
      </c>
      <c r="E50" s="8">
        <v>1.20692</v>
      </c>
      <c r="G50" s="12">
        <f t="shared" si="1"/>
        <v>98.810052223999989</v>
      </c>
      <c r="H50" s="12">
        <f t="shared" si="2"/>
        <v>32.076829864000025</v>
      </c>
      <c r="I50" s="12">
        <f t="shared" si="3"/>
        <v>42.998431453083143</v>
      </c>
      <c r="J50" s="12">
        <f t="shared" si="4"/>
        <v>32.277754047376561</v>
      </c>
      <c r="K50" s="12">
        <f t="shared" si="5"/>
        <v>43.267766819539624</v>
      </c>
      <c r="L50" s="12">
        <f t="shared" si="6"/>
        <v>776.05233541935547</v>
      </c>
      <c r="M50" s="7">
        <f t="shared" si="7"/>
        <v>0.29467531673409858</v>
      </c>
      <c r="N50" s="12">
        <f t="shared" si="8"/>
        <v>2.6256249999999999E-3</v>
      </c>
      <c r="O50" s="16">
        <f t="shared" si="10"/>
        <v>27.765536226439615</v>
      </c>
    </row>
    <row r="51" spans="2:15" x14ac:dyDescent="0.3">
      <c r="B51" s="12">
        <v>120.851</v>
      </c>
      <c r="C51" s="12">
        <f t="shared" si="0"/>
        <v>3150</v>
      </c>
      <c r="D51" s="12">
        <v>0.21604999999999999</v>
      </c>
      <c r="E51" s="8">
        <v>1.1927399999999999</v>
      </c>
      <c r="G51" s="12">
        <f t="shared" si="1"/>
        <v>98.587345375999988</v>
      </c>
      <c r="H51" s="12">
        <f t="shared" si="2"/>
        <v>32.520734396866928</v>
      </c>
      <c r="I51" s="12">
        <f t="shared" si="3"/>
        <v>43.59347774378945</v>
      </c>
      <c r="J51" s="12">
        <f t="shared" si="4"/>
        <v>32.724439127951626</v>
      </c>
      <c r="K51" s="12">
        <f t="shared" si="5"/>
        <v>43.866540385994135</v>
      </c>
      <c r="L51" s="12">
        <f t="shared" si="6"/>
        <v>774.30319992540296</v>
      </c>
      <c r="M51" s="7">
        <f t="shared" si="7"/>
        <v>0.29895542583246981</v>
      </c>
      <c r="N51" s="12">
        <f t="shared" si="8"/>
        <v>2.7006249999999999E-3</v>
      </c>
      <c r="O51" s="16">
        <f t="shared" si="10"/>
        <v>27.36802036301944</v>
      </c>
    </row>
    <row r="52" spans="2:15" x14ac:dyDescent="0.3">
      <c r="B52" s="12">
        <v>120.596</v>
      </c>
      <c r="C52" s="12">
        <f t="shared" si="0"/>
        <v>3200</v>
      </c>
      <c r="D52" s="12">
        <v>0.21795</v>
      </c>
      <c r="E52" s="8">
        <v>1.1848099999999999</v>
      </c>
      <c r="G52" s="12">
        <f t="shared" si="1"/>
        <v>98.379322496</v>
      </c>
      <c r="H52" s="12">
        <f t="shared" si="2"/>
        <v>32.967227393981297</v>
      </c>
      <c r="I52" s="12">
        <f t="shared" si="3"/>
        <v>44.191993825712196</v>
      </c>
      <c r="J52" s="12">
        <f t="shared" si="4"/>
        <v>33.173728886504357</v>
      </c>
      <c r="K52" s="12">
        <f t="shared" si="5"/>
        <v>44.468805477887877</v>
      </c>
      <c r="L52" s="12">
        <f t="shared" si="6"/>
        <v>772.66939204643654</v>
      </c>
      <c r="M52" s="7">
        <f t="shared" si="7"/>
        <v>0.29749999545884059</v>
      </c>
      <c r="N52" s="12">
        <f t="shared" si="8"/>
        <v>2.7243750000000002E-3</v>
      </c>
      <c r="O52" s="16">
        <f t="shared" si="10"/>
        <v>27.501910274651227</v>
      </c>
    </row>
    <row r="53" spans="2:15" x14ac:dyDescent="0.3">
      <c r="B53" s="12">
        <v>120.84</v>
      </c>
      <c r="C53" s="12">
        <f t="shared" si="0"/>
        <v>3250</v>
      </c>
      <c r="D53" s="12">
        <v>0.22305</v>
      </c>
      <c r="E53" s="8">
        <v>1.17378</v>
      </c>
      <c r="G53" s="12">
        <f t="shared" si="1"/>
        <v>98.578371840000003</v>
      </c>
      <c r="H53" s="12">
        <f t="shared" si="2"/>
        <v>33.550084617333589</v>
      </c>
      <c r="I53" s="12">
        <f t="shared" si="3"/>
        <v>44.973303776586583</v>
      </c>
      <c r="J53" s="12">
        <f t="shared" si="4"/>
        <v>33.76023703521691</v>
      </c>
      <c r="K53" s="12">
        <f t="shared" si="5"/>
        <v>45.255009430585673</v>
      </c>
      <c r="L53" s="12">
        <f t="shared" si="6"/>
        <v>774.23272193846742</v>
      </c>
      <c r="M53" s="7">
        <f t="shared" si="7"/>
        <v>0.29917212175418101</v>
      </c>
      <c r="N53" s="12">
        <f t="shared" si="8"/>
        <v>2.7881250000000002E-3</v>
      </c>
      <c r="O53" s="16">
        <f t="shared" si="10"/>
        <v>27.348197197802033</v>
      </c>
    </row>
    <row r="54" spans="2:15" x14ac:dyDescent="0.3">
      <c r="B54" s="12">
        <v>121.633</v>
      </c>
      <c r="C54" s="12">
        <f t="shared" si="0"/>
        <v>3300</v>
      </c>
      <c r="D54" s="12">
        <v>0.22550000000000001</v>
      </c>
      <c r="E54" s="8">
        <v>1.1611800000000001</v>
      </c>
      <c r="G54" s="12">
        <f t="shared" si="1"/>
        <v>99.225282207999996</v>
      </c>
      <c r="H54" s="12">
        <f t="shared" si="2"/>
        <v>34.289795939852951</v>
      </c>
      <c r="I54" s="12">
        <f t="shared" si="3"/>
        <v>45.964873914011996</v>
      </c>
      <c r="J54" s="12">
        <f t="shared" si="4"/>
        <v>34.504581792338186</v>
      </c>
      <c r="K54" s="12">
        <f t="shared" si="5"/>
        <v>46.252790606351454</v>
      </c>
      <c r="L54" s="12">
        <f t="shared" si="6"/>
        <v>779.31354408756704</v>
      </c>
      <c r="M54" s="7">
        <f t="shared" si="7"/>
        <v>0.29593351963364056</v>
      </c>
      <c r="N54" s="12">
        <f t="shared" si="8"/>
        <v>2.8187500000000001E-3</v>
      </c>
      <c r="O54" s="16">
        <f t="shared" si="10"/>
        <v>27.647487151665352</v>
      </c>
    </row>
    <row r="55" spans="2:15" x14ac:dyDescent="0.3">
      <c r="B55" s="12">
        <v>122.181</v>
      </c>
      <c r="C55" s="12">
        <f t="shared" si="0"/>
        <v>3350</v>
      </c>
      <c r="D55" s="12">
        <v>0.22850000000000001</v>
      </c>
      <c r="E55" s="8">
        <v>1.1510400000000001</v>
      </c>
      <c r="G55" s="12">
        <f t="shared" si="1"/>
        <v>99.672327455999991</v>
      </c>
      <c r="H55" s="12">
        <f t="shared" si="2"/>
        <v>34.966166773386185</v>
      </c>
      <c r="I55" s="12">
        <f t="shared" si="3"/>
        <v>46.871537229740191</v>
      </c>
      <c r="J55" s="12">
        <f t="shared" si="4"/>
        <v>35.185189305679359</v>
      </c>
      <c r="K55" s="12">
        <f t="shared" si="5"/>
        <v>47.165133117532655</v>
      </c>
      <c r="L55" s="12">
        <f t="shared" si="6"/>
        <v>782.82462925491438</v>
      </c>
      <c r="M55" s="7">
        <f t="shared" si="7"/>
        <v>0.29406998103739307</v>
      </c>
      <c r="N55" s="12">
        <f t="shared" si="8"/>
        <v>2.8562499999999998E-3</v>
      </c>
      <c r="O55" s="16">
        <f t="shared" si="10"/>
        <v>27.822690887914213</v>
      </c>
    </row>
    <row r="56" spans="2:15" x14ac:dyDescent="0.3">
      <c r="B56" s="12">
        <v>122.93300000000001</v>
      </c>
      <c r="C56" s="12">
        <f t="shared" si="0"/>
        <v>3400</v>
      </c>
      <c r="D56" s="12">
        <v>0.23419999999999999</v>
      </c>
      <c r="E56" s="8">
        <v>1.14117</v>
      </c>
      <c r="G56" s="12">
        <f t="shared" si="1"/>
        <v>100.285791008</v>
      </c>
      <c r="H56" s="12">
        <f t="shared" si="2"/>
        <v>35.706471819553066</v>
      </c>
      <c r="I56" s="12">
        <f t="shared" si="3"/>
        <v>47.863903243368725</v>
      </c>
      <c r="J56" s="12">
        <f t="shared" si="4"/>
        <v>35.930131505439071</v>
      </c>
      <c r="K56" s="12">
        <f t="shared" si="5"/>
        <v>48.163715154744061</v>
      </c>
      <c r="L56" s="12">
        <f t="shared" si="6"/>
        <v>787.64276072543532</v>
      </c>
      <c r="M56" s="7">
        <f t="shared" si="7"/>
        <v>0.29515657702783121</v>
      </c>
      <c r="N56" s="12">
        <f t="shared" si="8"/>
        <v>2.9275E-3</v>
      </c>
      <c r="O56" s="16">
        <f t="shared" si="10"/>
        <v>27.720263814574231</v>
      </c>
    </row>
    <row r="57" spans="2:15" x14ac:dyDescent="0.3">
      <c r="B57" s="12">
        <v>123.47499999999999</v>
      </c>
      <c r="C57" s="12">
        <f t="shared" si="0"/>
        <v>3450</v>
      </c>
      <c r="D57" s="12">
        <v>0.23605000000000001</v>
      </c>
      <c r="E57" s="8">
        <v>1.12669</v>
      </c>
      <c r="G57" s="12">
        <f t="shared" si="1"/>
        <v>100.72794159999999</v>
      </c>
      <c r="H57" s="12">
        <f t="shared" si="2"/>
        <v>36.391308554304892</v>
      </c>
      <c r="I57" s="12">
        <f t="shared" si="3"/>
        <v>48.781914952151332</v>
      </c>
      <c r="J57" s="12">
        <f t="shared" si="4"/>
        <v>36.619257949063616</v>
      </c>
      <c r="K57" s="12">
        <f t="shared" si="5"/>
        <v>49.087477143516914</v>
      </c>
      <c r="L57" s="12">
        <f t="shared" si="6"/>
        <v>791.1154033544542</v>
      </c>
      <c r="M57" s="7">
        <f t="shared" si="7"/>
        <v>0.29188975120663663</v>
      </c>
      <c r="N57" s="12">
        <f t="shared" si="8"/>
        <v>2.9506250000000001E-3</v>
      </c>
      <c r="O57" s="16">
        <f t="shared" si="10"/>
        <v>28.030508601263126</v>
      </c>
    </row>
    <row r="58" spans="2:15" x14ac:dyDescent="0.3">
      <c r="B58" s="12">
        <v>123.428</v>
      </c>
      <c r="C58" s="12">
        <f t="shared" si="0"/>
        <v>3500</v>
      </c>
      <c r="D58" s="12">
        <v>0.24195</v>
      </c>
      <c r="E58" s="8">
        <v>1.11975</v>
      </c>
      <c r="G58" s="12">
        <f t="shared" si="1"/>
        <v>100.689600128</v>
      </c>
      <c r="H58" s="12">
        <f t="shared" si="2"/>
        <v>36.904665939752178</v>
      </c>
      <c r="I58" s="12">
        <f t="shared" si="3"/>
        <v>49.470061581437236</v>
      </c>
      <c r="J58" s="12">
        <f t="shared" si="4"/>
        <v>37.135830923890794</v>
      </c>
      <c r="K58" s="12">
        <f t="shared" si="5"/>
        <v>49.779934214330822</v>
      </c>
      <c r="L58" s="12">
        <f t="shared" si="6"/>
        <v>790.8142701375466</v>
      </c>
      <c r="M58" s="7">
        <f t="shared" si="7"/>
        <v>0.29502367038830624</v>
      </c>
      <c r="N58" s="12">
        <f t="shared" si="8"/>
        <v>3.0243750000000002E-3</v>
      </c>
      <c r="O58" s="16">
        <f t="shared" si="10"/>
        <v>27.732751650229893</v>
      </c>
    </row>
    <row r="59" spans="2:15" x14ac:dyDescent="0.3">
      <c r="B59" s="12">
        <v>124.205</v>
      </c>
      <c r="C59" s="12">
        <f t="shared" si="0"/>
        <v>3550</v>
      </c>
      <c r="D59" s="12">
        <v>0.24545</v>
      </c>
      <c r="E59" s="8">
        <v>1.10622</v>
      </c>
      <c r="G59" s="12">
        <f t="shared" si="1"/>
        <v>101.32345807999999</v>
      </c>
      <c r="H59" s="12">
        <f t="shared" si="2"/>
        <v>37.667515398952226</v>
      </c>
      <c r="I59" s="12">
        <f t="shared" si="3"/>
        <v>50.492647987871614</v>
      </c>
      <c r="J59" s="12">
        <f t="shared" si="4"/>
        <v>37.903458751317345</v>
      </c>
      <c r="K59" s="12">
        <f t="shared" si="5"/>
        <v>50.808925940103677</v>
      </c>
      <c r="L59" s="12">
        <f t="shared" si="6"/>
        <v>795.79257885110337</v>
      </c>
      <c r="M59" s="7">
        <f t="shared" si="7"/>
        <v>0.29323011839286961</v>
      </c>
      <c r="N59" s="12">
        <f t="shared" si="8"/>
        <v>3.0681250000000001E-3</v>
      </c>
      <c r="O59" s="16">
        <f t="shared" si="10"/>
        <v>27.902379969223301</v>
      </c>
    </row>
    <row r="60" spans="2:15" x14ac:dyDescent="0.3">
      <c r="B60" s="12">
        <v>124.066</v>
      </c>
      <c r="C60" s="12">
        <f t="shared" si="0"/>
        <v>3600</v>
      </c>
      <c r="D60" s="12">
        <v>0.25505</v>
      </c>
      <c r="E60" s="8">
        <v>1.09697</v>
      </c>
      <c r="G60" s="12">
        <f t="shared" si="1"/>
        <v>101.21006521599999</v>
      </c>
      <c r="H60" s="12">
        <f t="shared" si="2"/>
        <v>38.155295682231532</v>
      </c>
      <c r="I60" s="12">
        <f t="shared" si="3"/>
        <v>51.146508957414923</v>
      </c>
      <c r="J60" s="12">
        <f t="shared" si="4"/>
        <v>38.394294413058319</v>
      </c>
      <c r="K60" s="12">
        <f t="shared" si="5"/>
        <v>51.466882591230991</v>
      </c>
      <c r="L60" s="12">
        <f t="shared" si="6"/>
        <v>794.90199337982358</v>
      </c>
      <c r="M60" s="7">
        <f t="shared" si="7"/>
        <v>0.30080359213006491</v>
      </c>
      <c r="N60" s="12">
        <f t="shared" si="8"/>
        <v>3.188125E-3</v>
      </c>
      <c r="O60" s="16">
        <f t="shared" si="10"/>
        <v>27.199868604894959</v>
      </c>
    </row>
    <row r="61" spans="2:15" x14ac:dyDescent="0.3">
      <c r="B61" s="12">
        <v>123.967</v>
      </c>
      <c r="C61" s="12">
        <f t="shared" si="0"/>
        <v>3650</v>
      </c>
      <c r="D61" s="12">
        <v>0.25755</v>
      </c>
      <c r="E61" s="8">
        <v>1.0940099999999999</v>
      </c>
      <c r="G61" s="12">
        <f t="shared" si="1"/>
        <v>101.129303392</v>
      </c>
      <c r="H61" s="12">
        <f t="shared" si="2"/>
        <v>38.654360986206868</v>
      </c>
      <c r="I61" s="12">
        <f t="shared" si="3"/>
        <v>51.815497300545402</v>
      </c>
      <c r="J61" s="12">
        <f t="shared" si="4"/>
        <v>38.896485783078148</v>
      </c>
      <c r="K61" s="12">
        <f t="shared" si="5"/>
        <v>52.140061371418433</v>
      </c>
      <c r="L61" s="12">
        <f t="shared" si="6"/>
        <v>794.2676914974013</v>
      </c>
      <c r="M61" s="7">
        <f t="shared" si="7"/>
        <v>0.29983033490414185</v>
      </c>
      <c r="N61" s="12">
        <f t="shared" si="8"/>
        <v>3.2193750000000004E-3</v>
      </c>
      <c r="O61" s="16">
        <f t="shared" si="10"/>
        <v>27.288160100391352</v>
      </c>
    </row>
    <row r="62" spans="2:15" x14ac:dyDescent="0.3">
      <c r="B62" s="12">
        <v>123.815</v>
      </c>
      <c r="C62" s="12">
        <f t="shared" si="0"/>
        <v>3700</v>
      </c>
      <c r="D62" s="12">
        <v>0.26445000000000002</v>
      </c>
      <c r="E62" s="8">
        <v>1.09659</v>
      </c>
      <c r="G62" s="12">
        <f t="shared" si="1"/>
        <v>101.00530543999999</v>
      </c>
      <c r="H62" s="12">
        <f t="shared" si="2"/>
        <v>39.135828150413978</v>
      </c>
      <c r="I62" s="12">
        <f t="shared" si="3"/>
        <v>52.460895643986568</v>
      </c>
      <c r="J62" s="12">
        <f t="shared" si="4"/>
        <v>39.380968781368644</v>
      </c>
      <c r="K62" s="12">
        <f t="shared" si="5"/>
        <v>52.789502387893627</v>
      </c>
      <c r="L62" s="12">
        <f t="shared" si="6"/>
        <v>793.29381385974284</v>
      </c>
      <c r="M62" s="7">
        <f t="shared" si="7"/>
        <v>0.30407558910629873</v>
      </c>
      <c r="N62" s="12">
        <f t="shared" si="8"/>
        <v>3.305625E-3</v>
      </c>
      <c r="O62" s="16">
        <f t="shared" si="10"/>
        <v>26.907185170191294</v>
      </c>
    </row>
    <row r="63" spans="2:15" x14ac:dyDescent="0.3">
      <c r="B63" s="12">
        <v>123.767</v>
      </c>
      <c r="C63" s="12">
        <f t="shared" si="0"/>
        <v>3750</v>
      </c>
      <c r="D63" s="12">
        <v>0.2651</v>
      </c>
      <c r="E63" s="8">
        <v>1.0980799999999999</v>
      </c>
      <c r="G63" s="12">
        <f t="shared" si="1"/>
        <v>100.96614819199999</v>
      </c>
      <c r="H63" s="12">
        <f t="shared" si="2"/>
        <v>39.649313677655698</v>
      </c>
      <c r="I63" s="12">
        <f t="shared" si="3"/>
        <v>53.149214045114874</v>
      </c>
      <c r="J63" s="12">
        <f t="shared" si="4"/>
        <v>39.897670700650167</v>
      </c>
      <c r="K63" s="12">
        <f t="shared" si="5"/>
        <v>53.482132306501562</v>
      </c>
      <c r="L63" s="12">
        <f t="shared" si="6"/>
        <v>792.98627355311373</v>
      </c>
      <c r="M63" s="7">
        <f t="shared" si="7"/>
        <v>0.30087532149952068</v>
      </c>
      <c r="N63" s="12">
        <f t="shared" si="8"/>
        <v>3.3137499999999999E-3</v>
      </c>
      <c r="O63" s="16">
        <f t="shared" si="10"/>
        <v>27.193384093587802</v>
      </c>
    </row>
    <row r="64" spans="2:15" x14ac:dyDescent="0.3">
      <c r="B64" s="12">
        <v>123.509</v>
      </c>
      <c r="C64" s="12">
        <f t="shared" si="0"/>
        <v>3800</v>
      </c>
      <c r="D64" s="12">
        <v>0.26929999999999998</v>
      </c>
      <c r="E64" s="8">
        <v>1.09907</v>
      </c>
      <c r="G64" s="12">
        <f t="shared" si="1"/>
        <v>100.75567798399999</v>
      </c>
      <c r="H64" s="12">
        <f t="shared" si="2"/>
        <v>40.09421771651914</v>
      </c>
      <c r="I64" s="12">
        <f t="shared" si="3"/>
        <v>53.745600156191877</v>
      </c>
      <c r="J64" s="12">
        <f t="shared" si="4"/>
        <v>40.345361547969077</v>
      </c>
      <c r="K64" s="12">
        <f t="shared" si="5"/>
        <v>54.082254085749433</v>
      </c>
      <c r="L64" s="12">
        <f t="shared" si="6"/>
        <v>791.33324440498291</v>
      </c>
      <c r="M64" s="7">
        <f t="shared" si="7"/>
        <v>0.30225056604626255</v>
      </c>
      <c r="N64" s="12">
        <f t="shared" si="8"/>
        <v>3.3662499999999999E-3</v>
      </c>
      <c r="O64" s="16">
        <f t="shared" si="10"/>
        <v>27.069653793686754</v>
      </c>
    </row>
    <row r="65" spans="2:15" x14ac:dyDescent="0.3">
      <c r="B65" s="12">
        <v>122.672</v>
      </c>
      <c r="C65" s="12">
        <f t="shared" si="0"/>
        <v>3850</v>
      </c>
      <c r="D65" s="12">
        <v>0.27374999999999999</v>
      </c>
      <c r="E65" s="8">
        <v>1.1053299999999999</v>
      </c>
      <c r="G65" s="12">
        <f t="shared" si="1"/>
        <v>100.072873472</v>
      </c>
      <c r="H65" s="12">
        <f t="shared" si="2"/>
        <v>40.346486195817867</v>
      </c>
      <c r="I65" s="12">
        <f t="shared" si="3"/>
        <v>54.083761656592316</v>
      </c>
      <c r="J65" s="12">
        <f t="shared" si="4"/>
        <v>40.599210197079152</v>
      </c>
      <c r="K65" s="12">
        <f t="shared" si="5"/>
        <v>54.422533776245515</v>
      </c>
      <c r="L65" s="12">
        <f t="shared" si="6"/>
        <v>785.97051030814009</v>
      </c>
      <c r="M65" s="7">
        <f t="shared" si="7"/>
        <v>0.30532398633705321</v>
      </c>
      <c r="N65" s="12">
        <f t="shared" si="8"/>
        <v>3.421875E-3</v>
      </c>
      <c r="O65" s="16">
        <f t="shared" si="10"/>
        <v>26.797168083565211</v>
      </c>
    </row>
    <row r="66" spans="2:15" x14ac:dyDescent="0.3">
      <c r="B66" s="12">
        <v>122.157</v>
      </c>
      <c r="C66" s="12">
        <f t="shared" si="0"/>
        <v>3900</v>
      </c>
      <c r="D66" s="12">
        <v>0.27589999999999998</v>
      </c>
      <c r="E66" s="8">
        <v>1.11704</v>
      </c>
      <c r="G66" s="12">
        <f t="shared" si="1"/>
        <v>99.652748831999986</v>
      </c>
      <c r="H66" s="12">
        <f t="shared" si="2"/>
        <v>40.698884673283203</v>
      </c>
      <c r="I66" s="12">
        <f t="shared" si="3"/>
        <v>54.556145674642366</v>
      </c>
      <c r="J66" s="12">
        <f t="shared" si="4"/>
        <v>40.953816042810246</v>
      </c>
      <c r="K66" s="12">
        <f t="shared" si="5"/>
        <v>54.897876732989609</v>
      </c>
      <c r="L66" s="12">
        <f t="shared" si="6"/>
        <v>782.67085910159983</v>
      </c>
      <c r="M66" s="7">
        <f t="shared" si="7"/>
        <v>0.30505749972431445</v>
      </c>
      <c r="N66" s="12">
        <f t="shared" si="8"/>
        <v>3.4487499999999996E-3</v>
      </c>
      <c r="O66" s="16">
        <f t="shared" si="10"/>
        <v>26.820577068953316</v>
      </c>
    </row>
    <row r="67" spans="2:15" x14ac:dyDescent="0.3">
      <c r="B67" s="12">
        <v>121.184</v>
      </c>
      <c r="C67" s="12">
        <f t="shared" si="0"/>
        <v>3950</v>
      </c>
      <c r="D67" s="12">
        <v>0.28284999999999999</v>
      </c>
      <c r="E67" s="8">
        <v>1.12259</v>
      </c>
      <c r="G67" s="12">
        <f t="shared" si="1"/>
        <v>98.858998783999994</v>
      </c>
      <c r="H67" s="12">
        <f t="shared" si="2"/>
        <v>40.89233606893913</v>
      </c>
      <c r="I67" s="12">
        <f t="shared" si="3"/>
        <v>54.815463899382209</v>
      </c>
      <c r="J67" s="12">
        <f t="shared" si="4"/>
        <v>41.148479187378392</v>
      </c>
      <c r="K67" s="12">
        <f t="shared" si="5"/>
        <v>55.158819286030017</v>
      </c>
      <c r="L67" s="12">
        <f t="shared" si="6"/>
        <v>776.43676080264163</v>
      </c>
      <c r="M67" s="7">
        <f t="shared" si="7"/>
        <v>0.3112624815207875</v>
      </c>
      <c r="N67" s="12">
        <f t="shared" si="8"/>
        <v>3.5356249999999997E-3</v>
      </c>
      <c r="O67" s="16">
        <f t="shared" si="10"/>
        <v>26.285911947507756</v>
      </c>
    </row>
    <row r="68" spans="2:15" x14ac:dyDescent="0.3">
      <c r="B68" s="12">
        <v>120.004</v>
      </c>
      <c r="C68" s="12">
        <f t="shared" si="0"/>
        <v>4000</v>
      </c>
      <c r="D68" s="12">
        <v>0.28455000000000003</v>
      </c>
      <c r="E68" s="8">
        <v>1.1246100000000001</v>
      </c>
      <c r="G68" s="12">
        <f t="shared" si="1"/>
        <v>97.896383103999995</v>
      </c>
      <c r="H68" s="12">
        <f t="shared" si="2"/>
        <v>41.006741063005101</v>
      </c>
      <c r="I68" s="12">
        <f t="shared" si="3"/>
        <v>54.968821800274938</v>
      </c>
      <c r="J68" s="12">
        <f t="shared" si="4"/>
        <v>41.263600796212856</v>
      </c>
      <c r="K68" s="12">
        <f t="shared" si="5"/>
        <v>55.313137796531976</v>
      </c>
      <c r="L68" s="12">
        <f t="shared" si="6"/>
        <v>768.87639493134577</v>
      </c>
      <c r="M68" s="7">
        <f t="shared" si="7"/>
        <v>0.31225963507624388</v>
      </c>
      <c r="N68" s="12">
        <f t="shared" si="8"/>
        <v>3.5568750000000001E-3</v>
      </c>
      <c r="O68" s="16">
        <f t="shared" si="10"/>
        <v>26.201971893742975</v>
      </c>
    </row>
    <row r="69" spans="2:15" x14ac:dyDescent="0.3">
      <c r="B69" s="12">
        <v>118.73399999999999</v>
      </c>
      <c r="C69" s="12">
        <f t="shared" si="0"/>
        <v>4050</v>
      </c>
      <c r="D69" s="12">
        <v>0.28710000000000002</v>
      </c>
      <c r="E69" s="8">
        <v>1.1222000000000001</v>
      </c>
      <c r="G69" s="12">
        <f t="shared" si="1"/>
        <v>96.860347583999996</v>
      </c>
      <c r="H69" s="12">
        <f t="shared" si="2"/>
        <v>41.079927113196511</v>
      </c>
      <c r="I69" s="12">
        <f t="shared" si="3"/>
        <v>55.066926425196399</v>
      </c>
      <c r="J69" s="12">
        <f t="shared" si="4"/>
        <v>41.337245272234732</v>
      </c>
      <c r="K69" s="12">
        <f t="shared" si="5"/>
        <v>55.411856933290522</v>
      </c>
      <c r="L69" s="12">
        <f t="shared" si="6"/>
        <v>760.73939098512051</v>
      </c>
      <c r="M69" s="7">
        <f t="shared" si="7"/>
        <v>0.31449666316106345</v>
      </c>
      <c r="N69" s="12">
        <f t="shared" si="8"/>
        <v>3.5887500000000004E-3</v>
      </c>
      <c r="O69" s="16">
        <f t="shared" si="10"/>
        <v>26.015596157940852</v>
      </c>
    </row>
    <row r="70" spans="2:15" x14ac:dyDescent="0.3">
      <c r="B70" s="12">
        <v>117.44199999999999</v>
      </c>
      <c r="C70" s="12">
        <f t="shared" si="0"/>
        <v>4100</v>
      </c>
      <c r="D70" s="12">
        <v>0.28894999999999998</v>
      </c>
      <c r="E70" s="8">
        <v>1.1239399999999999</v>
      </c>
      <c r="G70" s="12">
        <f t="shared" si="1"/>
        <v>95.806364991999985</v>
      </c>
      <c r="H70" s="12">
        <f t="shared" si="2"/>
        <v>41.134558231554628</v>
      </c>
      <c r="I70" s="12">
        <f t="shared" si="3"/>
        <v>55.140158487338645</v>
      </c>
      <c r="J70" s="12">
        <f t="shared" si="4"/>
        <v>41.392218591268218</v>
      </c>
      <c r="K70" s="12">
        <f t="shared" si="5"/>
        <v>55.485547709474822</v>
      </c>
      <c r="L70" s="12">
        <f t="shared" si="6"/>
        <v>752.4614310650237</v>
      </c>
      <c r="M70" s="7">
        <f t="shared" si="7"/>
        <v>0.31610282348979968</v>
      </c>
      <c r="N70" s="12">
        <f t="shared" si="8"/>
        <v>3.6118749999999996E-3</v>
      </c>
      <c r="O70" s="16">
        <f t="shared" si="10"/>
        <v>25.883407466881426</v>
      </c>
    </row>
    <row r="71" spans="2:15" x14ac:dyDescent="0.3">
      <c r="B71" s="12">
        <v>116.5</v>
      </c>
      <c r="C71" s="12">
        <f t="shared" si="0"/>
        <v>4150</v>
      </c>
      <c r="D71" s="12">
        <v>0.29304999999999998</v>
      </c>
      <c r="E71" s="8">
        <v>1.12233</v>
      </c>
      <c r="G71" s="12">
        <f t="shared" si="1"/>
        <v>95.037903999999997</v>
      </c>
      <c r="H71" s="12">
        <f t="shared" si="2"/>
        <v>41.302236040957794</v>
      </c>
      <c r="I71" s="12">
        <f t="shared" si="3"/>
        <v>55.364927668844231</v>
      </c>
      <c r="J71" s="12">
        <f t="shared" si="4"/>
        <v>41.560946707920181</v>
      </c>
      <c r="K71" s="12">
        <f t="shared" si="5"/>
        <v>55.711724809544478</v>
      </c>
      <c r="L71" s="12">
        <f t="shared" si="6"/>
        <v>746.42595254742992</v>
      </c>
      <c r="M71" s="7">
        <f t="shared" si="7"/>
        <v>0.31928658746036714</v>
      </c>
      <c r="N71" s="12">
        <f t="shared" si="8"/>
        <v>3.6631249999999993E-3</v>
      </c>
      <c r="O71" s="16">
        <f t="shared" si="10"/>
        <v>25.625311250613642</v>
      </c>
    </row>
    <row r="72" spans="2:15" x14ac:dyDescent="0.3">
      <c r="B72" s="12">
        <v>115.931</v>
      </c>
      <c r="C72" s="12">
        <f t="shared" si="0"/>
        <v>4200</v>
      </c>
      <c r="D72" s="12">
        <v>0.2949</v>
      </c>
      <c r="E72" s="8">
        <v>1.1217900000000001</v>
      </c>
      <c r="G72" s="12">
        <f t="shared" si="1"/>
        <v>94.573727455999986</v>
      </c>
      <c r="H72" s="12">
        <f t="shared" si="2"/>
        <v>41.595697835772199</v>
      </c>
      <c r="I72" s="12">
        <f t="shared" si="3"/>
        <v>55.75830809084745</v>
      </c>
      <c r="J72" s="12">
        <f t="shared" si="4"/>
        <v>41.856246700951971</v>
      </c>
      <c r="K72" s="12">
        <f t="shared" si="5"/>
        <v>56.107569304225159</v>
      </c>
      <c r="L72" s="12">
        <f t="shared" si="6"/>
        <v>742.78031849593219</v>
      </c>
      <c r="M72" s="7">
        <f t="shared" si="7"/>
        <v>0.31903539766046196</v>
      </c>
      <c r="N72" s="12">
        <f t="shared" si="8"/>
        <v>3.6862500000000003E-3</v>
      </c>
      <c r="O72" s="16">
        <f t="shared" si="10"/>
        <v>25.645487120917533</v>
      </c>
    </row>
    <row r="73" spans="2:15" x14ac:dyDescent="0.3">
      <c r="B73" s="12">
        <v>115.03400000000001</v>
      </c>
      <c r="C73" s="12">
        <f t="shared" ref="C73:C98" si="11">C72+50</f>
        <v>4250</v>
      </c>
      <c r="D73" s="12">
        <v>0.29715000000000003</v>
      </c>
      <c r="E73" s="8">
        <v>1.12456</v>
      </c>
      <c r="G73" s="12">
        <f t="shared" ref="G73:G98" si="12">B73*$E$4</f>
        <v>93.841976383999992</v>
      </c>
      <c r="H73" s="12">
        <f t="shared" ref="H73:H98" si="13">(2*PI()*C73*G73)/60000</f>
        <v>41.765212344228843</v>
      </c>
      <c r="I73" s="12">
        <f t="shared" ref="I73:I98" si="14">H73/0.746</f>
        <v>55.985539335427404</v>
      </c>
      <c r="J73" s="12">
        <f t="shared" ref="J73:J98" si="15">H73*((1.01325/($B$4/1000))*SQRT(($D$4+273)/293))</f>
        <v>42.026823021449474</v>
      </c>
      <c r="K73" s="12">
        <f t="shared" ref="K73:K98" si="16">J73/0.746</f>
        <v>56.336223889342456</v>
      </c>
      <c r="L73" s="12">
        <f t="shared" ref="L73:L98" si="17">(2*PI()*G73*2)/($F$4/1000)</f>
        <v>737.03315901580311</v>
      </c>
      <c r="M73" s="7">
        <f t="shared" ref="M73:M98" si="18">((D73)*0.75*3600)/(60*H73)</f>
        <v>0.32016477947699751</v>
      </c>
      <c r="N73" s="12">
        <f t="shared" ref="N73:N98" si="19">(D73*0.75)/60</f>
        <v>3.7143750000000002E-3</v>
      </c>
      <c r="O73" s="16">
        <f t="shared" ref="O73:O98" si="20">(H73/(N73*44000))*100</f>
        <v>25.555022620487872</v>
      </c>
    </row>
    <row r="74" spans="2:15" x14ac:dyDescent="0.3">
      <c r="B74" s="12">
        <v>114.39100000000001</v>
      </c>
      <c r="C74" s="12">
        <f t="shared" si="11"/>
        <v>4300</v>
      </c>
      <c r="D74" s="12">
        <v>0.30220000000000002</v>
      </c>
      <c r="E74" s="8">
        <v>1.1227799999999999</v>
      </c>
      <c r="G74" s="12">
        <f t="shared" si="12"/>
        <v>93.317432416000003</v>
      </c>
      <c r="H74" s="12">
        <f t="shared" si="13"/>
        <v>42.020368285295362</v>
      </c>
      <c r="I74" s="12">
        <f t="shared" si="14"/>
        <v>56.327571428009868</v>
      </c>
      <c r="J74" s="12">
        <f t="shared" si="15"/>
        <v>42.28357721893066</v>
      </c>
      <c r="K74" s="12">
        <f t="shared" si="16"/>
        <v>56.680398416797132</v>
      </c>
      <c r="L74" s="12">
        <f t="shared" si="17"/>
        <v>732.91340032491894</v>
      </c>
      <c r="M74" s="7">
        <f t="shared" si="18"/>
        <v>0.32362876754601994</v>
      </c>
      <c r="N74" s="12">
        <f t="shared" si="19"/>
        <v>3.7775000000000005E-3</v>
      </c>
      <c r="O74" s="16">
        <f t="shared" si="20"/>
        <v>25.281492259969536</v>
      </c>
    </row>
    <row r="75" spans="2:15" x14ac:dyDescent="0.3">
      <c r="B75" s="12">
        <v>114.01600000000001</v>
      </c>
      <c r="C75" s="12">
        <f t="shared" si="11"/>
        <v>4350</v>
      </c>
      <c r="D75" s="12">
        <v>0.30604999999999999</v>
      </c>
      <c r="E75" s="8">
        <v>1.1194299999999999</v>
      </c>
      <c r="G75" s="12">
        <f t="shared" si="12"/>
        <v>93.011516415999992</v>
      </c>
      <c r="H75" s="12">
        <f t="shared" si="13"/>
        <v>42.369623017404045</v>
      </c>
      <c r="I75" s="12">
        <f t="shared" si="14"/>
        <v>56.795741310193087</v>
      </c>
      <c r="J75" s="12">
        <f t="shared" si="15"/>
        <v>42.635019627381951</v>
      </c>
      <c r="K75" s="12">
        <f t="shared" si="16"/>
        <v>57.151500840994572</v>
      </c>
      <c r="L75" s="12">
        <f t="shared" si="17"/>
        <v>730.51074167938009</v>
      </c>
      <c r="M75" s="7">
        <f t="shared" si="18"/>
        <v>0.3250500953086794</v>
      </c>
      <c r="N75" s="12">
        <f t="shared" si="19"/>
        <v>3.825625E-3</v>
      </c>
      <c r="O75" s="16">
        <f t="shared" si="20"/>
        <v>25.17094534012805</v>
      </c>
    </row>
    <row r="76" spans="2:15" x14ac:dyDescent="0.3">
      <c r="B76" s="12">
        <v>113.871</v>
      </c>
      <c r="C76" s="12">
        <f t="shared" si="11"/>
        <v>4400</v>
      </c>
      <c r="D76" s="12">
        <v>0.30919999999999997</v>
      </c>
      <c r="E76" s="8">
        <v>1.1198600000000001</v>
      </c>
      <c r="G76" s="12">
        <f t="shared" si="12"/>
        <v>92.893228895999997</v>
      </c>
      <c r="H76" s="12">
        <f t="shared" si="13"/>
        <v>42.802127201959941</v>
      </c>
      <c r="I76" s="12">
        <f t="shared" si="14"/>
        <v>57.375505632654075</v>
      </c>
      <c r="J76" s="12">
        <f t="shared" si="15"/>
        <v>43.070232949669268</v>
      </c>
      <c r="K76" s="12">
        <f t="shared" si="16"/>
        <v>57.734896715374354</v>
      </c>
      <c r="L76" s="12">
        <f t="shared" si="17"/>
        <v>729.5817136697716</v>
      </c>
      <c r="M76" s="7">
        <f t="shared" si="18"/>
        <v>0.3250773012833546</v>
      </c>
      <c r="N76" s="12">
        <f t="shared" si="19"/>
        <v>3.8649999999999999E-3</v>
      </c>
      <c r="O76" s="16">
        <f t="shared" si="20"/>
        <v>25.168838763942102</v>
      </c>
    </row>
    <row r="77" spans="2:15" x14ac:dyDescent="0.3">
      <c r="B77" s="12">
        <v>113.985</v>
      </c>
      <c r="C77" s="12">
        <f t="shared" si="11"/>
        <v>4450</v>
      </c>
      <c r="D77" s="12">
        <v>0.30990000000000001</v>
      </c>
      <c r="E77" s="8">
        <v>1.11873</v>
      </c>
      <c r="G77" s="12">
        <f t="shared" si="12"/>
        <v>92.986227359999987</v>
      </c>
      <c r="H77" s="12">
        <f t="shared" si="13"/>
        <v>43.331852565948921</v>
      </c>
      <c r="I77" s="12">
        <f t="shared" si="14"/>
        <v>58.085593251942257</v>
      </c>
      <c r="J77" s="12">
        <f t="shared" si="15"/>
        <v>43.603276429464096</v>
      </c>
      <c r="K77" s="12">
        <f t="shared" si="16"/>
        <v>58.449432211077877</v>
      </c>
      <c r="L77" s="12">
        <f t="shared" si="17"/>
        <v>730.31212189801545</v>
      </c>
      <c r="M77" s="7">
        <f t="shared" si="18"/>
        <v>0.32183022820858265</v>
      </c>
      <c r="N77" s="12">
        <f t="shared" si="19"/>
        <v>3.87375E-3</v>
      </c>
      <c r="O77" s="16">
        <f t="shared" si="20"/>
        <v>25.422777180878832</v>
      </c>
    </row>
    <row r="78" spans="2:15" x14ac:dyDescent="0.3">
      <c r="B78" s="12">
        <v>113.306</v>
      </c>
      <c r="C78" s="12">
        <f t="shared" si="11"/>
        <v>4500</v>
      </c>
      <c r="D78" s="12">
        <v>0.31445000000000001</v>
      </c>
      <c r="E78" s="8">
        <v>1.1156299999999999</v>
      </c>
      <c r="G78" s="12">
        <f t="shared" si="12"/>
        <v>92.432315455999998</v>
      </c>
      <c r="H78" s="12">
        <f t="shared" si="13"/>
        <v>43.557702478629587</v>
      </c>
      <c r="I78" s="12">
        <f t="shared" si="14"/>
        <v>58.388341124168349</v>
      </c>
      <c r="J78" s="12">
        <f t="shared" si="15"/>
        <v>43.830541030237804</v>
      </c>
      <c r="K78" s="12">
        <f t="shared" si="16"/>
        <v>58.754076448039953</v>
      </c>
      <c r="L78" s="12">
        <f t="shared" si="17"/>
        <v>725.96170797715968</v>
      </c>
      <c r="M78" s="7">
        <f t="shared" si="18"/>
        <v>0.32486217579869919</v>
      </c>
      <c r="N78" s="12">
        <f t="shared" si="19"/>
        <v>3.9306250000000001E-3</v>
      </c>
      <c r="O78" s="16">
        <f t="shared" si="20"/>
        <v>25.185505704696276</v>
      </c>
    </row>
    <row r="79" spans="2:15" x14ac:dyDescent="0.3">
      <c r="B79" s="12">
        <v>113.074</v>
      </c>
      <c r="C79" s="12">
        <f t="shared" si="11"/>
        <v>4550</v>
      </c>
      <c r="D79" s="12">
        <v>0.31709999999999999</v>
      </c>
      <c r="E79" s="8">
        <v>1.1095299999999999</v>
      </c>
      <c r="G79" s="12">
        <f t="shared" si="12"/>
        <v>92.243055423999991</v>
      </c>
      <c r="H79" s="12">
        <f t="shared" si="13"/>
        <v>43.9514992984817</v>
      </c>
      <c r="I79" s="12">
        <f t="shared" si="14"/>
        <v>58.916218898769039</v>
      </c>
      <c r="J79" s="12">
        <f t="shared" si="15"/>
        <v>44.226804531017564</v>
      </c>
      <c r="K79" s="12">
        <f t="shared" si="16"/>
        <v>59.285260765439091</v>
      </c>
      <c r="L79" s="12">
        <f t="shared" si="17"/>
        <v>724.47526316178619</v>
      </c>
      <c r="M79" s="7">
        <f t="shared" si="18"/>
        <v>0.32466469239407586</v>
      </c>
      <c r="N79" s="12">
        <f t="shared" si="19"/>
        <v>3.9637500000000003E-3</v>
      </c>
      <c r="O79" s="16">
        <f t="shared" si="20"/>
        <v>25.200825262166621</v>
      </c>
    </row>
    <row r="80" spans="2:15" x14ac:dyDescent="0.3">
      <c r="B80" s="12">
        <v>112.19499999999999</v>
      </c>
      <c r="C80" s="12">
        <f t="shared" si="11"/>
        <v>4600</v>
      </c>
      <c r="D80" s="12">
        <v>0.31940000000000002</v>
      </c>
      <c r="E80" s="8">
        <v>1.1056900000000001</v>
      </c>
      <c r="G80" s="12">
        <f t="shared" si="12"/>
        <v>91.525988319999982</v>
      </c>
      <c r="H80" s="12">
        <f t="shared" si="13"/>
        <v>44.089063786194096</v>
      </c>
      <c r="I80" s="12">
        <f t="shared" si="14"/>
        <v>59.100621697311119</v>
      </c>
      <c r="J80" s="12">
        <f t="shared" si="15"/>
        <v>44.365230700899694</v>
      </c>
      <c r="K80" s="12">
        <f t="shared" si="16"/>
        <v>59.470818633913801</v>
      </c>
      <c r="L80" s="12">
        <f t="shared" si="17"/>
        <v>718.84343129664285</v>
      </c>
      <c r="M80" s="7">
        <f t="shared" si="18"/>
        <v>0.32599921081791516</v>
      </c>
      <c r="N80" s="12">
        <f t="shared" si="19"/>
        <v>3.9925000000000004E-3</v>
      </c>
      <c r="O80" s="16">
        <f t="shared" si="20"/>
        <v>25.097662541238741</v>
      </c>
    </row>
    <row r="81" spans="2:15" x14ac:dyDescent="0.3">
      <c r="B81" s="12">
        <v>111.06100000000001</v>
      </c>
      <c r="C81" s="12">
        <f t="shared" si="11"/>
        <v>4650</v>
      </c>
      <c r="D81" s="12">
        <v>0.32055</v>
      </c>
      <c r="E81" s="8">
        <v>1.09782</v>
      </c>
      <c r="G81" s="12">
        <f t="shared" si="12"/>
        <v>90.600898336</v>
      </c>
      <c r="H81" s="12">
        <f t="shared" si="13"/>
        <v>44.117823076257061</v>
      </c>
      <c r="I81" s="12">
        <f t="shared" si="14"/>
        <v>59.139173024473273</v>
      </c>
      <c r="J81" s="12">
        <f t="shared" si="15"/>
        <v>44.394170134602</v>
      </c>
      <c r="K81" s="12">
        <f t="shared" si="16"/>
        <v>59.509611440485251</v>
      </c>
      <c r="L81" s="12">
        <f t="shared" si="17"/>
        <v>711.5777915525332</v>
      </c>
      <c r="M81" s="7">
        <f t="shared" si="18"/>
        <v>0.32695969551958659</v>
      </c>
      <c r="N81" s="12">
        <f t="shared" si="19"/>
        <v>4.006875E-3</v>
      </c>
      <c r="O81" s="16">
        <f t="shared" si="20"/>
        <v>25.023935041339207</v>
      </c>
    </row>
    <row r="82" spans="2:15" x14ac:dyDescent="0.3">
      <c r="B82" s="12">
        <v>109.973</v>
      </c>
      <c r="C82" s="12">
        <f t="shared" si="11"/>
        <v>4700</v>
      </c>
      <c r="D82" s="12">
        <v>0.32069999999999999</v>
      </c>
      <c r="E82" s="8">
        <v>1.09558</v>
      </c>
      <c r="G82" s="12">
        <f t="shared" si="12"/>
        <v>89.713334047999993</v>
      </c>
      <c r="H82" s="12">
        <f t="shared" si="13"/>
        <v>44.15536435063153</v>
      </c>
      <c r="I82" s="12">
        <f t="shared" si="14"/>
        <v>59.189496448567738</v>
      </c>
      <c r="J82" s="12">
        <f t="shared" si="15"/>
        <v>44.431946561575046</v>
      </c>
      <c r="K82" s="12">
        <f t="shared" si="16"/>
        <v>59.560250082540279</v>
      </c>
      <c r="L82" s="12">
        <f t="shared" si="17"/>
        <v>704.60687793560965</v>
      </c>
      <c r="M82" s="7">
        <f t="shared" si="18"/>
        <v>0.32683458085412886</v>
      </c>
      <c r="N82" s="12">
        <f t="shared" si="19"/>
        <v>4.0087500000000002E-3</v>
      </c>
      <c r="O82" s="16">
        <f t="shared" si="20"/>
        <v>25.033514386501981</v>
      </c>
    </row>
    <row r="83" spans="2:15" x14ac:dyDescent="0.3">
      <c r="B83" s="12">
        <v>108.654</v>
      </c>
      <c r="C83" s="12">
        <f t="shared" si="11"/>
        <v>4750</v>
      </c>
      <c r="D83" s="12">
        <v>0.32485000000000003</v>
      </c>
      <c r="E83" s="8">
        <v>1.0882700000000001</v>
      </c>
      <c r="G83" s="12">
        <f t="shared" si="12"/>
        <v>88.637325503999989</v>
      </c>
      <c r="H83" s="12">
        <f t="shared" si="13"/>
        <v>44.08987535089215</v>
      </c>
      <c r="I83" s="12">
        <f t="shared" si="14"/>
        <v>59.101709585646311</v>
      </c>
      <c r="J83" s="12">
        <f t="shared" si="15"/>
        <v>44.366047349110517</v>
      </c>
      <c r="K83" s="12">
        <f t="shared" si="16"/>
        <v>59.471913336609269</v>
      </c>
      <c r="L83" s="12">
        <f t="shared" si="17"/>
        <v>696.15592659303388</v>
      </c>
      <c r="M83" s="7">
        <f t="shared" si="18"/>
        <v>0.33155571168345804</v>
      </c>
      <c r="N83" s="12">
        <f t="shared" si="19"/>
        <v>4.060625E-3</v>
      </c>
      <c r="O83" s="16">
        <f t="shared" si="20"/>
        <v>24.677053941479091</v>
      </c>
    </row>
    <row r="84" spans="2:15" x14ac:dyDescent="0.3">
      <c r="B84" s="12">
        <v>107.07599999999999</v>
      </c>
      <c r="C84" s="12">
        <f t="shared" si="11"/>
        <v>4800</v>
      </c>
      <c r="D84" s="12">
        <v>0.32455000000000001</v>
      </c>
      <c r="E84" s="8">
        <v>1.08396</v>
      </c>
      <c r="G84" s="12">
        <f t="shared" si="12"/>
        <v>87.350030975999985</v>
      </c>
      <c r="H84" s="12">
        <f t="shared" si="13"/>
        <v>43.906914496806785</v>
      </c>
      <c r="I84" s="12">
        <f t="shared" si="14"/>
        <v>58.856453749070759</v>
      </c>
      <c r="J84" s="12">
        <f t="shared" si="15"/>
        <v>44.181940457204306</v>
      </c>
      <c r="K84" s="12">
        <f t="shared" si="16"/>
        <v>59.225121256306039</v>
      </c>
      <c r="L84" s="12">
        <f t="shared" si="17"/>
        <v>686.04553901260601</v>
      </c>
      <c r="M84" s="7">
        <f t="shared" si="18"/>
        <v>0.332629841276188</v>
      </c>
      <c r="N84" s="12">
        <f t="shared" si="19"/>
        <v>4.0568749999999997E-3</v>
      </c>
      <c r="O84" s="16">
        <f t="shared" si="20"/>
        <v>24.597366701758677</v>
      </c>
    </row>
    <row r="85" spans="2:15" x14ac:dyDescent="0.3">
      <c r="B85" s="12">
        <v>105.24</v>
      </c>
      <c r="C85" s="12">
        <f t="shared" si="11"/>
        <v>4850</v>
      </c>
      <c r="D85" s="12">
        <v>0.32569999999999999</v>
      </c>
      <c r="E85" s="8">
        <v>1.0822099999999999</v>
      </c>
      <c r="G85" s="12">
        <f t="shared" si="12"/>
        <v>85.852266239999992</v>
      </c>
      <c r="H85" s="12">
        <f t="shared" si="13"/>
        <v>43.603577241035069</v>
      </c>
      <c r="I85" s="12">
        <f t="shared" si="14"/>
        <v>58.449835443746743</v>
      </c>
      <c r="J85" s="12">
        <f t="shared" si="15"/>
        <v>43.876703144891401</v>
      </c>
      <c r="K85" s="12">
        <f t="shared" si="16"/>
        <v>58.815955958299469</v>
      </c>
      <c r="L85" s="12">
        <f t="shared" si="17"/>
        <v>674.28212228404743</v>
      </c>
      <c r="M85" s="7">
        <f t="shared" si="18"/>
        <v>0.33613067842990768</v>
      </c>
      <c r="N85" s="12">
        <f t="shared" si="19"/>
        <v>4.0712500000000002E-3</v>
      </c>
      <c r="O85" s="16">
        <f t="shared" si="20"/>
        <v>24.34118248306309</v>
      </c>
    </row>
    <row r="86" spans="2:15" x14ac:dyDescent="0.3">
      <c r="B86" s="12">
        <v>103.63200000000001</v>
      </c>
      <c r="C86" s="12">
        <f t="shared" si="11"/>
        <v>4900</v>
      </c>
      <c r="D86" s="12">
        <v>0.32769999999999999</v>
      </c>
      <c r="E86" s="8">
        <v>1.0846</v>
      </c>
      <c r="G86" s="12">
        <f t="shared" si="12"/>
        <v>84.540498431999993</v>
      </c>
      <c r="H86" s="12">
        <f t="shared" si="13"/>
        <v>43.379995438115799</v>
      </c>
      <c r="I86" s="12">
        <f t="shared" si="14"/>
        <v>58.150127933131095</v>
      </c>
      <c r="J86" s="12">
        <f t="shared" si="15"/>
        <v>43.651720860959514</v>
      </c>
      <c r="K86" s="12">
        <f t="shared" si="16"/>
        <v>58.514371127291575</v>
      </c>
      <c r="L86" s="12">
        <f t="shared" si="17"/>
        <v>663.97952201197654</v>
      </c>
      <c r="M86" s="7">
        <f t="shared" si="18"/>
        <v>0.33993779508429817</v>
      </c>
      <c r="N86" s="12">
        <f t="shared" si="19"/>
        <v>4.0962500000000001E-3</v>
      </c>
      <c r="O86" s="16">
        <f t="shared" si="20"/>
        <v>24.068574604330902</v>
      </c>
    </row>
    <row r="87" spans="2:15" x14ac:dyDescent="0.3">
      <c r="B87" s="12">
        <v>102.33499999999999</v>
      </c>
      <c r="C87" s="12">
        <f t="shared" si="11"/>
        <v>4950</v>
      </c>
      <c r="D87" s="12">
        <v>0.32845000000000002</v>
      </c>
      <c r="E87" s="8">
        <v>1.08823</v>
      </c>
      <c r="G87" s="12">
        <f t="shared" si="12"/>
        <v>83.482436959999987</v>
      </c>
      <c r="H87" s="12">
        <f t="shared" si="13"/>
        <v>43.274188758455985</v>
      </c>
      <c r="I87" s="12">
        <f t="shared" si="14"/>
        <v>58.008295922863248</v>
      </c>
      <c r="J87" s="12">
        <f t="shared" si="15"/>
        <v>43.545251425011237</v>
      </c>
      <c r="K87" s="12">
        <f t="shared" si="16"/>
        <v>58.371650703768417</v>
      </c>
      <c r="L87" s="12">
        <f t="shared" si="17"/>
        <v>655.66952664327243</v>
      </c>
      <c r="M87" s="7">
        <f t="shared" si="18"/>
        <v>0.34154886374644911</v>
      </c>
      <c r="N87" s="12">
        <f t="shared" si="19"/>
        <v>4.1056249999999999E-3</v>
      </c>
      <c r="O87" s="16">
        <f t="shared" si="20"/>
        <v>23.955044359017414</v>
      </c>
    </row>
    <row r="88" spans="2:15" x14ac:dyDescent="0.3">
      <c r="B88" s="12">
        <v>101.10599999999999</v>
      </c>
      <c r="C88" s="12">
        <f t="shared" si="11"/>
        <v>5000</v>
      </c>
      <c r="D88" s="12">
        <v>0.32869999999999999</v>
      </c>
      <c r="E88" s="8">
        <v>1.08687</v>
      </c>
      <c r="G88" s="12">
        <f t="shared" si="12"/>
        <v>82.479848255999997</v>
      </c>
      <c r="H88" s="12">
        <f t="shared" si="13"/>
        <v>43.186347558375083</v>
      </c>
      <c r="I88" s="12">
        <f t="shared" si="14"/>
        <v>57.890546324899574</v>
      </c>
      <c r="J88" s="12">
        <f t="shared" si="15"/>
        <v>43.456860001561381</v>
      </c>
      <c r="K88" s="12">
        <f t="shared" si="16"/>
        <v>58.253163540967002</v>
      </c>
      <c r="L88" s="12">
        <f t="shared" si="17"/>
        <v>647.79521337562619</v>
      </c>
      <c r="M88" s="7">
        <f t="shared" si="18"/>
        <v>0.34250407446488262</v>
      </c>
      <c r="N88" s="12">
        <f t="shared" si="19"/>
        <v>4.1087499999999996E-3</v>
      </c>
      <c r="O88" s="16">
        <f t="shared" si="20"/>
        <v>23.888236058508774</v>
      </c>
    </row>
    <row r="89" spans="2:15" x14ac:dyDescent="0.3">
      <c r="B89" s="12">
        <v>99.314899999999994</v>
      </c>
      <c r="C89" s="12">
        <f t="shared" si="11"/>
        <v>5050</v>
      </c>
      <c r="D89" s="12">
        <v>0.32984999999999998</v>
      </c>
      <c r="E89" s="8">
        <v>1.0891</v>
      </c>
      <c r="G89" s="12">
        <f t="shared" si="12"/>
        <v>81.018711862399996</v>
      </c>
      <c r="H89" s="12">
        <f t="shared" si="13"/>
        <v>42.845511315021049</v>
      </c>
      <c r="I89" s="12">
        <f t="shared" si="14"/>
        <v>57.433661280189078</v>
      </c>
      <c r="J89" s="12">
        <f t="shared" si="15"/>
        <v>43.113888813945358</v>
      </c>
      <c r="K89" s="12">
        <f t="shared" si="16"/>
        <v>57.793416640677421</v>
      </c>
      <c r="L89" s="12">
        <f t="shared" si="17"/>
        <v>636.31947497556007</v>
      </c>
      <c r="M89" s="7">
        <f t="shared" si="18"/>
        <v>0.34643652379044337</v>
      </c>
      <c r="N89" s="12">
        <f t="shared" si="19"/>
        <v>4.1231250000000001E-3</v>
      </c>
      <c r="O89" s="16">
        <f t="shared" si="20"/>
        <v>23.617077357488142</v>
      </c>
    </row>
    <row r="90" spans="2:15" x14ac:dyDescent="0.3">
      <c r="B90" s="12">
        <v>97.581500000000005</v>
      </c>
      <c r="C90" s="12">
        <f t="shared" si="11"/>
        <v>5100</v>
      </c>
      <c r="D90" s="12">
        <v>0.32969999999999999</v>
      </c>
      <c r="E90" s="8">
        <v>1.09185</v>
      </c>
      <c r="G90" s="12">
        <f t="shared" si="12"/>
        <v>79.604645743999995</v>
      </c>
      <c r="H90" s="12">
        <f t="shared" si="13"/>
        <v>42.514512944364625</v>
      </c>
      <c r="I90" s="12">
        <f t="shared" si="14"/>
        <v>56.989963732392262</v>
      </c>
      <c r="J90" s="12">
        <f t="shared" si="15"/>
        <v>42.780817121903837</v>
      </c>
      <c r="K90" s="12">
        <f t="shared" si="16"/>
        <v>57.346939841694152</v>
      </c>
      <c r="L90" s="12">
        <f t="shared" si="17"/>
        <v>625.21342565242094</v>
      </c>
      <c r="M90" s="7">
        <f t="shared" si="18"/>
        <v>0.34897494931708029</v>
      </c>
      <c r="N90" s="12">
        <f t="shared" si="19"/>
        <v>4.1212499999999999E-3</v>
      </c>
      <c r="O90" s="16">
        <f t="shared" si="20"/>
        <v>23.44528797218663</v>
      </c>
    </row>
    <row r="91" spans="2:15" x14ac:dyDescent="0.3">
      <c r="B91" s="12">
        <v>95.848600000000005</v>
      </c>
      <c r="C91" s="12">
        <f t="shared" si="11"/>
        <v>5150</v>
      </c>
      <c r="D91" s="12">
        <v>0.33095000000000002</v>
      </c>
      <c r="E91" s="8">
        <v>1.0940700000000001</v>
      </c>
      <c r="G91" s="12">
        <f t="shared" si="12"/>
        <v>78.190987513599993</v>
      </c>
      <c r="H91" s="12">
        <f t="shared" si="13"/>
        <v>42.16892648469112</v>
      </c>
      <c r="I91" s="12">
        <f t="shared" si="14"/>
        <v>56.526711105484075</v>
      </c>
      <c r="J91" s="12">
        <f t="shared" si="15"/>
        <v>42.433065963365443</v>
      </c>
      <c r="K91" s="12">
        <f t="shared" si="16"/>
        <v>56.88078547368022</v>
      </c>
      <c r="L91" s="12">
        <f t="shared" si="17"/>
        <v>614.11057987414245</v>
      </c>
      <c r="M91" s="7">
        <f t="shared" si="18"/>
        <v>0.35316881982771414</v>
      </c>
      <c r="N91" s="12">
        <f t="shared" si="19"/>
        <v>4.1368749999999999E-3</v>
      </c>
      <c r="O91" s="16">
        <f t="shared" si="20"/>
        <v>23.166875789911202</v>
      </c>
    </row>
    <row r="92" spans="2:15" x14ac:dyDescent="0.3">
      <c r="B92" s="12">
        <v>94.803299999999993</v>
      </c>
      <c r="C92" s="12">
        <f t="shared" si="11"/>
        <v>5200</v>
      </c>
      <c r="D92" s="12">
        <v>0.33379999999999999</v>
      </c>
      <c r="E92" s="8">
        <v>1.0934600000000001</v>
      </c>
      <c r="G92" s="12">
        <f t="shared" si="12"/>
        <v>77.338256860799987</v>
      </c>
      <c r="H92" s="12">
        <f t="shared" si="13"/>
        <v>42.113985263190472</v>
      </c>
      <c r="I92" s="12">
        <f t="shared" si="14"/>
        <v>56.453063355483209</v>
      </c>
      <c r="J92" s="12">
        <f t="shared" si="15"/>
        <v>42.377780598752445</v>
      </c>
      <c r="K92" s="12">
        <f t="shared" si="16"/>
        <v>56.806676405834374</v>
      </c>
      <c r="L92" s="12">
        <f t="shared" si="17"/>
        <v>607.41324898832409</v>
      </c>
      <c r="M92" s="7">
        <f t="shared" si="18"/>
        <v>0.35667486480148036</v>
      </c>
      <c r="N92" s="12">
        <f t="shared" si="19"/>
        <v>4.1724999999999991E-3</v>
      </c>
      <c r="O92" s="16">
        <f t="shared" si="20"/>
        <v>22.939149879182132</v>
      </c>
    </row>
    <row r="93" spans="2:15" x14ac:dyDescent="0.3">
      <c r="B93" s="12">
        <v>93.0976</v>
      </c>
      <c r="C93" s="12">
        <f t="shared" si="11"/>
        <v>5250</v>
      </c>
      <c r="D93" s="12">
        <v>0.33129999999999998</v>
      </c>
      <c r="E93" s="8">
        <v>1.0880399999999999</v>
      </c>
      <c r="G93" s="12">
        <f t="shared" si="12"/>
        <v>75.94678773759999</v>
      </c>
      <c r="H93" s="12">
        <f t="shared" si="13"/>
        <v>41.753927323532814</v>
      </c>
      <c r="I93" s="12">
        <f t="shared" si="14"/>
        <v>55.970411961840234</v>
      </c>
      <c r="J93" s="12">
        <f t="shared" si="15"/>
        <v>42.015467313170618</v>
      </c>
      <c r="K93" s="12">
        <f t="shared" si="16"/>
        <v>56.321001760282329</v>
      </c>
      <c r="L93" s="12">
        <f t="shared" si="17"/>
        <v>596.48467605046881</v>
      </c>
      <c r="M93" s="7">
        <f t="shared" si="18"/>
        <v>0.35705623292584171</v>
      </c>
      <c r="N93" s="12">
        <f t="shared" si="19"/>
        <v>4.14125E-3</v>
      </c>
      <c r="O93" s="16">
        <f t="shared" si="20"/>
        <v>22.914648806921939</v>
      </c>
    </row>
    <row r="94" spans="2:15" x14ac:dyDescent="0.3">
      <c r="B94" s="12">
        <v>91.788600000000002</v>
      </c>
      <c r="C94" s="12">
        <f t="shared" si="11"/>
        <v>5300</v>
      </c>
      <c r="D94" s="12">
        <v>0.33239999999999997</v>
      </c>
      <c r="E94" s="8">
        <v>1.0833900000000001</v>
      </c>
      <c r="G94" s="12">
        <f t="shared" si="12"/>
        <v>74.878936953600004</v>
      </c>
      <c r="H94" s="12">
        <f t="shared" si="13"/>
        <v>41.558910889427615</v>
      </c>
      <c r="I94" s="12">
        <f t="shared" si="14"/>
        <v>55.708995830331922</v>
      </c>
      <c r="J94" s="12">
        <f t="shared" si="15"/>
        <v>41.819229327000151</v>
      </c>
      <c r="K94" s="12">
        <f t="shared" si="16"/>
        <v>56.057948159517629</v>
      </c>
      <c r="L94" s="12">
        <f t="shared" si="17"/>
        <v>588.09779560510754</v>
      </c>
      <c r="M94" s="7">
        <f t="shared" si="18"/>
        <v>0.35992281029205797</v>
      </c>
      <c r="N94" s="12">
        <f t="shared" si="19"/>
        <v>4.1549999999999998E-3</v>
      </c>
      <c r="O94" s="16">
        <f t="shared" si="20"/>
        <v>22.732146859986663</v>
      </c>
    </row>
    <row r="95" spans="2:15" x14ac:dyDescent="0.3">
      <c r="B95" s="12">
        <v>90.593800000000002</v>
      </c>
      <c r="C95" s="12">
        <f t="shared" si="11"/>
        <v>5350</v>
      </c>
      <c r="D95" s="12">
        <v>0.33079999999999998</v>
      </c>
      <c r="E95" s="8">
        <v>1.0800700000000001</v>
      </c>
      <c r="G95" s="12">
        <f t="shared" si="12"/>
        <v>73.904247788799992</v>
      </c>
      <c r="H95" s="12">
        <f t="shared" si="13"/>
        <v>41.404905809489989</v>
      </c>
      <c r="I95" s="12">
        <f t="shared" si="14"/>
        <v>55.502554704410173</v>
      </c>
      <c r="J95" s="12">
        <f t="shared" si="15"/>
        <v>41.664259583626226</v>
      </c>
      <c r="K95" s="12">
        <f t="shared" si="16"/>
        <v>55.850213919070008</v>
      </c>
      <c r="L95" s="12">
        <f t="shared" si="17"/>
        <v>580.44260480593437</v>
      </c>
      <c r="M95" s="7">
        <f t="shared" si="18"/>
        <v>0.35952261474745661</v>
      </c>
      <c r="N95" s="12">
        <f t="shared" si="19"/>
        <v>4.1349999999999998E-3</v>
      </c>
      <c r="O95" s="16">
        <f t="shared" si="20"/>
        <v>22.75745070324832</v>
      </c>
    </row>
    <row r="96" spans="2:15" x14ac:dyDescent="0.3">
      <c r="B96" s="12">
        <v>89.6374</v>
      </c>
      <c r="C96" s="12">
        <f t="shared" si="11"/>
        <v>5400</v>
      </c>
      <c r="D96" s="12">
        <v>0.33879999999999999</v>
      </c>
      <c r="E96" s="8">
        <v>1.0789500000000001</v>
      </c>
      <c r="G96" s="12">
        <f t="shared" si="12"/>
        <v>73.124039622399991</v>
      </c>
      <c r="H96" s="12">
        <f t="shared" si="13"/>
        <v>41.350670222137339</v>
      </c>
      <c r="I96" s="12">
        <f t="shared" si="14"/>
        <v>55.429852844688121</v>
      </c>
      <c r="J96" s="12">
        <f t="shared" si="15"/>
        <v>41.609684273141802</v>
      </c>
      <c r="K96" s="12">
        <f t="shared" si="16"/>
        <v>55.777056666409919</v>
      </c>
      <c r="L96" s="12">
        <f t="shared" si="17"/>
        <v>574.31486419635189</v>
      </c>
      <c r="M96" s="7">
        <f t="shared" si="18"/>
        <v>0.36870019078525013</v>
      </c>
      <c r="N96" s="12">
        <f t="shared" si="19"/>
        <v>4.235E-3</v>
      </c>
      <c r="O96" s="16">
        <f t="shared" si="20"/>
        <v>22.190978975065654</v>
      </c>
    </row>
    <row r="97" spans="2:15" x14ac:dyDescent="0.3">
      <c r="B97" s="12">
        <v>88.925600000000003</v>
      </c>
      <c r="C97" s="12">
        <f t="shared" si="11"/>
        <v>5450</v>
      </c>
      <c r="D97" s="12">
        <v>0.34379999999999999</v>
      </c>
      <c r="E97" s="8">
        <v>1.0792299999999999</v>
      </c>
      <c r="G97" s="12">
        <f t="shared" si="12"/>
        <v>72.543370265600004</v>
      </c>
      <c r="H97" s="12">
        <f t="shared" si="13"/>
        <v>41.402145635238</v>
      </c>
      <c r="I97" s="12">
        <f t="shared" si="14"/>
        <v>55.498854738924933</v>
      </c>
      <c r="J97" s="12">
        <f t="shared" si="15"/>
        <v>41.661482120079754</v>
      </c>
      <c r="K97" s="12">
        <f t="shared" si="16"/>
        <v>55.846490777586801</v>
      </c>
      <c r="L97" s="12">
        <f t="shared" si="17"/>
        <v>569.75429773263295</v>
      </c>
      <c r="M97" s="7">
        <f t="shared" si="18"/>
        <v>0.37367628567617994</v>
      </c>
      <c r="N97" s="12">
        <f t="shared" si="19"/>
        <v>4.2975000000000001E-3</v>
      </c>
      <c r="O97" s="16">
        <f t="shared" si="20"/>
        <v>21.895470746860223</v>
      </c>
    </row>
    <row r="98" spans="2:15" x14ac:dyDescent="0.3">
      <c r="B98" s="13">
        <v>88.647400000000005</v>
      </c>
      <c r="C98" s="13">
        <f t="shared" si="11"/>
        <v>5500</v>
      </c>
      <c r="D98" s="13">
        <v>0.3488</v>
      </c>
      <c r="E98" s="10">
        <v>1.0836600000000001</v>
      </c>
      <c r="G98" s="13">
        <f t="shared" si="12"/>
        <v>72.316421382399994</v>
      </c>
      <c r="H98" s="13">
        <f t="shared" si="13"/>
        <v>41.651268660622797</v>
      </c>
      <c r="I98" s="13">
        <f t="shared" si="14"/>
        <v>55.832799813167291</v>
      </c>
      <c r="J98" s="13">
        <f t="shared" si="15"/>
        <v>41.912165612650611</v>
      </c>
      <c r="K98" s="13">
        <f t="shared" si="16"/>
        <v>56.182527630898946</v>
      </c>
      <c r="L98" s="9">
        <f t="shared" si="17"/>
        <v>567.97184537212911</v>
      </c>
      <c r="M98" s="9">
        <f t="shared" si="18"/>
        <v>0.3768432632362777</v>
      </c>
      <c r="N98" s="13">
        <f t="shared" si="19"/>
        <v>4.3600000000000002E-3</v>
      </c>
      <c r="O98" s="17">
        <f t="shared" si="20"/>
        <v>21.711461979056921</v>
      </c>
    </row>
  </sheetData>
  <pageMargins left="0.7" right="0.7" top="0.75" bottom="0.75" header="0.3" footer="0.3"/>
  <pageSetup paperSize="9" orientation="portrait" r:id="rId1"/>
  <ignoredErrors>
    <ignoredError sqref="J9:J9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Ollie Gooch (2501626)</dc:creator>
  <cp:lastModifiedBy>Ollie Gooch (2501626)</cp:lastModifiedBy>
  <dcterms:created xsi:type="dcterms:W3CDTF">2026-03-12T15:09:06Z</dcterms:created>
  <dcterms:modified xsi:type="dcterms:W3CDTF">2026-03-22T13:07:39Z</dcterms:modified>
</cp:coreProperties>
</file>