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=My Passport - Backup\SMU-UWTSD\Masters\NS\Assessment\2018-2019\"/>
    </mc:Choice>
  </mc:AlternateContent>
  <bookViews>
    <workbookView xWindow="1650" yWindow="-375" windowWidth="16080" windowHeight="1098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ExternalData_1" localSheetId="0">Sheet1!$A$2:$F$7</definedName>
    <definedName name="_xlnm.Print_Area" localSheetId="0">Sheet1!$A$1:$J$27</definedName>
    <definedName name="_xlnm.Print_Titles" localSheetId="0">Sheet1!$1:$2</definedName>
  </definedNames>
  <calcPr calcId="162913"/>
  <fileRecoveryPr autoRecover="0"/>
</workbook>
</file>

<file path=xl/calcChain.xml><?xml version="1.0" encoding="utf-8"?>
<calcChain xmlns="http://schemas.openxmlformats.org/spreadsheetml/2006/main">
  <c r="F5" i="1" l="1"/>
  <c r="F6" i="1"/>
  <c r="F7" i="1"/>
  <c r="F8" i="1"/>
  <c r="F10" i="1"/>
  <c r="F11" i="1"/>
  <c r="F12" i="1"/>
  <c r="F13" i="1"/>
  <c r="F14" i="1"/>
  <c r="F15" i="1"/>
  <c r="F16" i="1"/>
  <c r="F17" i="1"/>
  <c r="I27" i="1"/>
  <c r="I26" i="1"/>
  <c r="I25" i="1"/>
  <c r="I24" i="1"/>
  <c r="I23" i="1"/>
  <c r="I22" i="1"/>
  <c r="I21" i="1"/>
  <c r="I20" i="1"/>
  <c r="H27" i="1"/>
  <c r="H26" i="1"/>
  <c r="H25" i="1"/>
  <c r="H24" i="1"/>
  <c r="H23" i="1"/>
  <c r="H22" i="1"/>
  <c r="H21" i="1"/>
  <c r="H20" i="1"/>
  <c r="I19" i="1"/>
  <c r="H19" i="1"/>
  <c r="C14" i="1"/>
  <c r="C13" i="1"/>
  <c r="C12" i="1"/>
  <c r="C11" i="1"/>
  <c r="C10" i="1"/>
  <c r="C9" i="1"/>
  <c r="C8" i="1"/>
  <c r="C7" i="1"/>
  <c r="C6" i="1"/>
  <c r="C5" i="1"/>
  <c r="C4" i="1"/>
  <c r="J19" i="1" l="1"/>
  <c r="J23" i="1"/>
  <c r="J24" i="1"/>
  <c r="J27" i="1"/>
  <c r="J22" i="1"/>
  <c r="J25" i="1"/>
  <c r="J26" i="1"/>
  <c r="J20" i="1"/>
  <c r="J21" i="1"/>
</calcChain>
</file>

<file path=xl/connections.xml><?xml version="1.0" encoding="utf-8"?>
<connections xmlns="http://schemas.openxmlformats.org/spreadsheetml/2006/main">
  <connection id="1" name="Connection" type="4" refreshedVersion="3" background="1" saveData="1">
    <webPr sourceData="1" parsePre="1" consecutive="1" xl2000="1" url="https://webapp.services.coventry.ac.uk/Apps/Student/hvs-its-wa04.13176590396276152444226471724044/ReportOutput.htm?reportid=62" htmlTables="1">
      <tables count="1">
        <x v="3"/>
      </tables>
    </webPr>
  </connection>
</connections>
</file>

<file path=xl/sharedStrings.xml><?xml version="1.0" encoding="utf-8"?>
<sst xmlns="http://schemas.openxmlformats.org/spreadsheetml/2006/main" count="43" uniqueCount="41">
  <si>
    <t>First Name</t>
  </si>
  <si>
    <t>Surname</t>
  </si>
  <si>
    <t xml:space="preserve"> Assignments and Exam Marks</t>
  </si>
  <si>
    <t>Exam Mark</t>
  </si>
  <si>
    <t>Final Grade</t>
  </si>
  <si>
    <t xml:space="preserve">Assignment </t>
  </si>
  <si>
    <t>Student ID</t>
  </si>
  <si>
    <t>Average</t>
  </si>
  <si>
    <t xml:space="preserve">Std. Dev. </t>
  </si>
  <si>
    <t>Max</t>
  </si>
  <si>
    <t>Min</t>
  </si>
  <si>
    <t>Fail</t>
  </si>
  <si>
    <t>Assignmet</t>
  </si>
  <si>
    <t>Exam</t>
  </si>
  <si>
    <t>Overall</t>
  </si>
  <si>
    <t>Bowden</t>
  </si>
  <si>
    <t>Chowdhury</t>
  </si>
  <si>
    <t>Cutforth</t>
  </si>
  <si>
    <t>Dobrau</t>
  </si>
  <si>
    <t>Griffiths</t>
  </si>
  <si>
    <t>Mussington</t>
  </si>
  <si>
    <t>Onur</t>
  </si>
  <si>
    <t>Phillips</t>
  </si>
  <si>
    <t>Ridd</t>
  </si>
  <si>
    <t>Thomas</t>
  </si>
  <si>
    <t>Yahya</t>
  </si>
  <si>
    <t>Razoare</t>
  </si>
  <si>
    <t>Daniel John</t>
  </si>
  <si>
    <t>Rumen</t>
  </si>
  <si>
    <t>Laurance Jeffery Michael</t>
  </si>
  <si>
    <t>Mircea-Radu-Serban</t>
  </si>
  <si>
    <t>Dale Scott</t>
  </si>
  <si>
    <t>Trevor</t>
  </si>
  <si>
    <t>Irfan</t>
  </si>
  <si>
    <t>Jordan Thomas</t>
  </si>
  <si>
    <t>Ethan Rees Wayne</t>
  </si>
  <si>
    <t>Ross</t>
  </si>
  <si>
    <t>Simon Peter</t>
  </si>
  <si>
    <t>William</t>
  </si>
  <si>
    <t>Adam Ibrahim Abdullah</t>
  </si>
  <si>
    <t>Gheorghe Daniel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</si>
</sst>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8"/>
      <color theme="1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5" fontId="0" fillId="0" borderId="0" xfId="0" applyNumberFormat="1"/>
    <xf numFmtId="0" fontId="1" fillId="0" borderId="0" xfId="0" applyFont="1" applyAlignment="1">
      <alignment horizont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15" fontId="4" fillId="2" borderId="1" xfId="0" applyNumberFormat="1" applyFont="1" applyFill="1" applyBorder="1"/>
    <xf numFmtId="0" fontId="0" fillId="0" borderId="1" xfId="0" applyBorder="1"/>
    <xf numFmtId="0" fontId="3" fillId="2" borderId="4" xfId="0" applyFont="1" applyFill="1" applyBorder="1" applyAlignment="1"/>
    <xf numFmtId="0" fontId="3" fillId="2" borderId="5" xfId="0" applyFont="1" applyFill="1" applyBorder="1" applyAlignment="1"/>
    <xf numFmtId="0" fontId="3" fillId="2" borderId="6" xfId="0" applyFont="1" applyFill="1" applyBorder="1" applyAlignment="1"/>
    <xf numFmtId="1" fontId="4" fillId="0" borderId="1" xfId="0" applyNumberFormat="1" applyFont="1" applyBorder="1" applyProtection="1">
      <protection locked="0"/>
    </xf>
    <xf numFmtId="1" fontId="2" fillId="0" borderId="1" xfId="0" applyNumberFormat="1" applyFont="1" applyBorder="1" applyAlignment="1">
      <alignment wrapText="1"/>
    </xf>
    <xf numFmtId="1" fontId="0" fillId="0" borderId="0" xfId="0" applyNumberFormat="1"/>
    <xf numFmtId="0" fontId="5" fillId="0" borderId="1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18-19\FACE\School%20of%20Applied%20Computing\L7\M7X0169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gn-in Register"/>
      <sheetName val="Wk-to-wk Y|N Register"/>
      <sheetName val="Guide"/>
      <sheetName val="Register setup"/>
      <sheetName val="Feedback Tracker"/>
      <sheetName val="WorkingSheet"/>
      <sheetName val="Lookup"/>
    </sheetNames>
    <sheetDataSet>
      <sheetData sheetId="0" refreshError="1"/>
      <sheetData sheetId="1">
        <row r="19">
          <cell r="C19" t="str">
            <v>1503241</v>
          </cell>
        </row>
        <row r="20">
          <cell r="C20" t="str">
            <v>1550212</v>
          </cell>
        </row>
        <row r="21">
          <cell r="C21" t="str">
            <v>1550258</v>
          </cell>
        </row>
        <row r="22">
          <cell r="C22" t="str">
            <v>1550335</v>
          </cell>
        </row>
        <row r="23">
          <cell r="C23" t="str">
            <v>1550502</v>
          </cell>
        </row>
        <row r="24">
          <cell r="C24" t="str">
            <v>1808495</v>
          </cell>
        </row>
        <row r="25">
          <cell r="C25" t="str">
            <v>1551009</v>
          </cell>
        </row>
        <row r="26">
          <cell r="C26" t="str">
            <v>1551060</v>
          </cell>
        </row>
        <row r="27">
          <cell r="C27" t="str">
            <v>1551156</v>
          </cell>
        </row>
        <row r="28">
          <cell r="C28" t="str">
            <v>1551345</v>
          </cell>
        </row>
        <row r="29">
          <cell r="C29" t="str">
            <v>1551342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queryTables/queryTable1.xml><?xml version="1.0" encoding="utf-8"?>
<queryTable xmlns="http://schemas.openxmlformats.org/spreadsheetml/2006/main" name="ExternalData_1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view="pageLayout" workbookViewId="0">
      <selection activeCell="E8" sqref="E8"/>
    </sheetView>
  </sheetViews>
  <sheetFormatPr defaultRowHeight="12.75" x14ac:dyDescent="0.2"/>
  <cols>
    <col min="1" max="1" width="14.85546875" customWidth="1"/>
    <col min="2" max="2" width="20.5703125" customWidth="1"/>
    <col min="3" max="3" width="14.42578125" customWidth="1"/>
    <col min="4" max="4" width="12.85546875" customWidth="1"/>
    <col min="5" max="6" width="10.42578125" customWidth="1"/>
    <col min="7" max="7" width="9.42578125" bestFit="1" customWidth="1"/>
  </cols>
  <sheetData>
    <row r="1" spans="1:7" x14ac:dyDescent="0.2">
      <c r="A1" s="3" t="s">
        <v>1</v>
      </c>
      <c r="B1" s="3" t="s">
        <v>0</v>
      </c>
      <c r="C1" s="3" t="s">
        <v>6</v>
      </c>
      <c r="D1" s="7" t="s">
        <v>2</v>
      </c>
      <c r="E1" s="8"/>
      <c r="F1" s="9"/>
      <c r="G1" s="2"/>
    </row>
    <row r="2" spans="1:7" x14ac:dyDescent="0.2">
      <c r="A2" s="4"/>
      <c r="B2" s="4"/>
      <c r="C2" s="4"/>
      <c r="D2" s="5" t="s">
        <v>5</v>
      </c>
      <c r="E2" s="5" t="s">
        <v>3</v>
      </c>
      <c r="F2" s="5" t="s">
        <v>4</v>
      </c>
      <c r="G2" s="1"/>
    </row>
    <row r="3" spans="1:7" x14ac:dyDescent="0.2">
      <c r="A3" s="4"/>
      <c r="B3" s="4"/>
      <c r="C3" s="4"/>
      <c r="D3" s="5"/>
      <c r="E3" s="5"/>
      <c r="F3" s="5"/>
      <c r="G3" s="1"/>
    </row>
    <row r="4" spans="1:7" ht="19.5" customHeight="1" x14ac:dyDescent="0.2">
      <c r="A4" s="13" t="s">
        <v>15</v>
      </c>
      <c r="B4" s="14" t="s">
        <v>27</v>
      </c>
      <c r="C4" s="14" t="str">
        <f>IF('[1]Wk-to-wk Y|N Register'!C19&lt;&gt;"",'[1]Wk-to-wk Y|N Register'!C19,"")</f>
        <v>1503241</v>
      </c>
      <c r="D4" s="6"/>
      <c r="E4" s="10"/>
      <c r="F4" s="11"/>
    </row>
    <row r="5" spans="1:7" ht="19.5" customHeight="1" x14ac:dyDescent="0.2">
      <c r="A5" s="13" t="s">
        <v>16</v>
      </c>
      <c r="B5" s="14" t="s">
        <v>28</v>
      </c>
      <c r="C5" s="14" t="str">
        <f>IF('[1]Wk-to-wk Y|N Register'!C20&lt;&gt;"",'[1]Wk-to-wk Y|N Register'!C20,"")</f>
        <v>1550212</v>
      </c>
      <c r="D5" s="6">
        <v>85</v>
      </c>
      <c r="E5" s="10">
        <v>50</v>
      </c>
      <c r="F5" s="11">
        <f t="shared" ref="F5:F17" si="0">(D5*0.5)+(E5*0.5)</f>
        <v>67.5</v>
      </c>
    </row>
    <row r="6" spans="1:7" ht="29.25" customHeight="1" x14ac:dyDescent="0.2">
      <c r="A6" s="13" t="s">
        <v>17</v>
      </c>
      <c r="B6" s="14" t="s">
        <v>29</v>
      </c>
      <c r="C6" s="14" t="str">
        <f>IF('[1]Wk-to-wk Y|N Register'!C21&lt;&gt;"",'[1]Wk-to-wk Y|N Register'!C21,"")</f>
        <v>1550258</v>
      </c>
      <c r="D6" s="6">
        <v>63</v>
      </c>
      <c r="E6" s="10">
        <v>61</v>
      </c>
      <c r="F6" s="11">
        <f t="shared" si="0"/>
        <v>62</v>
      </c>
    </row>
    <row r="7" spans="1:7" ht="19.5" customHeight="1" x14ac:dyDescent="0.2">
      <c r="A7" s="13" t="s">
        <v>18</v>
      </c>
      <c r="B7" s="14" t="s">
        <v>30</v>
      </c>
      <c r="C7" s="14" t="str">
        <f>IF('[1]Wk-to-wk Y|N Register'!C22&lt;&gt;"",'[1]Wk-to-wk Y|N Register'!C22,"")</f>
        <v>1550335</v>
      </c>
      <c r="D7" s="6">
        <v>59</v>
      </c>
      <c r="E7" s="10">
        <v>61</v>
      </c>
      <c r="F7" s="11">
        <f t="shared" si="0"/>
        <v>60</v>
      </c>
    </row>
    <row r="8" spans="1:7" ht="19.5" customHeight="1" x14ac:dyDescent="0.2">
      <c r="A8" s="13" t="s">
        <v>19</v>
      </c>
      <c r="B8" s="6" t="s">
        <v>31</v>
      </c>
      <c r="C8" s="14" t="str">
        <f>IF('[1]Wk-to-wk Y|N Register'!C23&lt;&gt;"",'[1]Wk-to-wk Y|N Register'!C23,"")</f>
        <v>1550502</v>
      </c>
      <c r="D8" s="6">
        <v>85</v>
      </c>
      <c r="E8" s="10">
        <v>57</v>
      </c>
      <c r="F8" s="11">
        <f t="shared" si="0"/>
        <v>71</v>
      </c>
    </row>
    <row r="9" spans="1:7" ht="19.5" customHeight="1" x14ac:dyDescent="0.2">
      <c r="A9" s="13" t="s">
        <v>20</v>
      </c>
      <c r="B9" s="6" t="s">
        <v>32</v>
      </c>
      <c r="C9" s="14" t="str">
        <f>IF('[1]Wk-to-wk Y|N Register'!C24&lt;&gt;"",'[1]Wk-to-wk Y|N Register'!C24,"")</f>
        <v>1808495</v>
      </c>
      <c r="D9" s="6"/>
      <c r="E9" s="10"/>
      <c r="F9" s="11"/>
    </row>
    <row r="10" spans="1:7" ht="19.5" customHeight="1" x14ac:dyDescent="0.2">
      <c r="A10" s="13" t="s">
        <v>21</v>
      </c>
      <c r="B10" s="6" t="s">
        <v>33</v>
      </c>
      <c r="C10" s="14" t="str">
        <f>IF('[1]Wk-to-wk Y|N Register'!C25&lt;&gt;"",'[1]Wk-to-wk Y|N Register'!C25,"")</f>
        <v>1551009</v>
      </c>
      <c r="D10" s="6">
        <v>70</v>
      </c>
      <c r="E10" s="10">
        <v>53</v>
      </c>
      <c r="F10" s="11">
        <f t="shared" si="0"/>
        <v>61.5</v>
      </c>
    </row>
    <row r="11" spans="1:7" ht="19.5" customHeight="1" x14ac:dyDescent="0.2">
      <c r="A11" s="13" t="s">
        <v>22</v>
      </c>
      <c r="B11" s="6" t="s">
        <v>34</v>
      </c>
      <c r="C11" s="14" t="str">
        <f>IF('[1]Wk-to-wk Y|N Register'!C26&lt;&gt;"",'[1]Wk-to-wk Y|N Register'!C26,"")</f>
        <v>1551060</v>
      </c>
      <c r="D11" s="6">
        <v>94</v>
      </c>
      <c r="E11" s="10">
        <v>76</v>
      </c>
      <c r="F11" s="11">
        <f t="shared" si="0"/>
        <v>85</v>
      </c>
    </row>
    <row r="12" spans="1:7" ht="19.5" customHeight="1" x14ac:dyDescent="0.2">
      <c r="A12" s="13" t="s">
        <v>23</v>
      </c>
      <c r="B12" s="6" t="s">
        <v>35</v>
      </c>
      <c r="C12" s="14" t="str">
        <f>IF('[1]Wk-to-wk Y|N Register'!C27&lt;&gt;"",'[1]Wk-to-wk Y|N Register'!C27,"")</f>
        <v>1551156</v>
      </c>
      <c r="D12" s="6">
        <v>88</v>
      </c>
      <c r="E12" s="10">
        <v>80</v>
      </c>
      <c r="F12" s="11">
        <f t="shared" si="0"/>
        <v>84</v>
      </c>
    </row>
    <row r="13" spans="1:7" ht="19.5" customHeight="1" x14ac:dyDescent="0.2">
      <c r="A13" s="13" t="s">
        <v>24</v>
      </c>
      <c r="B13" s="6" t="s">
        <v>36</v>
      </c>
      <c r="C13" s="14" t="str">
        <f>IF('[1]Wk-to-wk Y|N Register'!C28&lt;&gt;"",'[1]Wk-to-wk Y|N Register'!C28,"")</f>
        <v>1551345</v>
      </c>
      <c r="D13" s="6">
        <v>56</v>
      </c>
      <c r="E13" s="10">
        <v>47</v>
      </c>
      <c r="F13" s="11">
        <f t="shared" si="0"/>
        <v>51.5</v>
      </c>
    </row>
    <row r="14" spans="1:7" ht="19.5" customHeight="1" x14ac:dyDescent="0.2">
      <c r="A14" s="13" t="s">
        <v>24</v>
      </c>
      <c r="B14" s="6" t="s">
        <v>37</v>
      </c>
      <c r="C14" s="14" t="str">
        <f>IF('[1]Wk-to-wk Y|N Register'!C29&lt;&gt;"",'[1]Wk-to-wk Y|N Register'!C29,"")</f>
        <v>1551342</v>
      </c>
      <c r="D14" s="6">
        <v>86</v>
      </c>
      <c r="E14" s="10">
        <v>57</v>
      </c>
      <c r="F14" s="11">
        <f t="shared" si="0"/>
        <v>71.5</v>
      </c>
    </row>
    <row r="15" spans="1:7" ht="19.5" customHeight="1" x14ac:dyDescent="0.2">
      <c r="A15" s="13" t="s">
        <v>24</v>
      </c>
      <c r="B15" s="6" t="s">
        <v>38</v>
      </c>
      <c r="C15" s="15">
        <v>1551344</v>
      </c>
      <c r="D15" s="6">
        <v>64</v>
      </c>
      <c r="E15" s="10">
        <v>60</v>
      </c>
      <c r="F15" s="11">
        <f t="shared" si="0"/>
        <v>62</v>
      </c>
    </row>
    <row r="16" spans="1:7" ht="19.5" customHeight="1" x14ac:dyDescent="0.2">
      <c r="A16" s="13" t="s">
        <v>25</v>
      </c>
      <c r="B16" s="6" t="s">
        <v>39</v>
      </c>
      <c r="C16" s="15">
        <v>1550001</v>
      </c>
      <c r="D16" s="6">
        <v>90</v>
      </c>
      <c r="E16" s="10">
        <v>38</v>
      </c>
      <c r="F16" s="11">
        <f t="shared" si="0"/>
        <v>64</v>
      </c>
    </row>
    <row r="17" spans="1:10" ht="19.5" customHeight="1" x14ac:dyDescent="0.2">
      <c r="A17" s="13" t="s">
        <v>26</v>
      </c>
      <c r="B17" s="6" t="s">
        <v>40</v>
      </c>
      <c r="C17" s="15">
        <v>1810652</v>
      </c>
      <c r="D17" s="6">
        <v>28</v>
      </c>
      <c r="E17" s="10">
        <v>41</v>
      </c>
      <c r="F17" s="11">
        <f t="shared" si="0"/>
        <v>34.5</v>
      </c>
    </row>
    <row r="18" spans="1:10" x14ac:dyDescent="0.2">
      <c r="H18" t="s">
        <v>12</v>
      </c>
      <c r="I18" t="s">
        <v>13</v>
      </c>
      <c r="J18" t="s">
        <v>14</v>
      </c>
    </row>
    <row r="19" spans="1:10" x14ac:dyDescent="0.2">
      <c r="G19" t="s">
        <v>7</v>
      </c>
      <c r="H19" s="12">
        <f>SUMIF(D4:D17,"&lt;&gt;0")/COUNTIF(D4:D17,"&lt;&gt;0")</f>
        <v>62</v>
      </c>
      <c r="I19" s="12">
        <f>SUMIF(E4:E17,"&lt;&gt;0")/COUNTIF(E4:E17,"&lt;&gt;0")</f>
        <v>48.642857142857146</v>
      </c>
      <c r="J19">
        <f>SUMIF(F4:F17,"&lt;&gt;0")/COUNTIF(F4:F17,"&lt;&gt;0")</f>
        <v>55.321428571428569</v>
      </c>
    </row>
    <row r="20" spans="1:10" x14ac:dyDescent="0.2">
      <c r="G20" t="s">
        <v>8</v>
      </c>
      <c r="H20" s="12">
        <f>STDEV(D4:D17)</f>
        <v>19.321835661585911</v>
      </c>
      <c r="I20" s="12">
        <f>STDEV(E4:E17)</f>
        <v>12.476341246899706</v>
      </c>
      <c r="J20" s="12">
        <f>STDEV(F4:F17)</f>
        <v>13.523478461437705</v>
      </c>
    </row>
    <row r="21" spans="1:10" x14ac:dyDescent="0.2">
      <c r="G21" t="s">
        <v>9</v>
      </c>
      <c r="H21" s="12">
        <f>MAX(D4:D17)</f>
        <v>94</v>
      </c>
      <c r="I21" s="12">
        <f>MAX(E4:E17)</f>
        <v>80</v>
      </c>
      <c r="J21" s="12">
        <f>MAX(F4:F17)</f>
        <v>85</v>
      </c>
    </row>
    <row r="22" spans="1:10" x14ac:dyDescent="0.2">
      <c r="G22" t="s">
        <v>10</v>
      </c>
      <c r="H22" s="12">
        <f>MIN(D4:D17)</f>
        <v>28</v>
      </c>
      <c r="I22" s="12">
        <f>MIN(E4:E17)</f>
        <v>38</v>
      </c>
      <c r="J22" s="12">
        <f>MIN(F4:F17)</f>
        <v>34.5</v>
      </c>
    </row>
    <row r="23" spans="1:10" x14ac:dyDescent="0.2">
      <c r="G23">
        <v>1</v>
      </c>
      <c r="H23">
        <f>COUNTIF(D4:D17,"&gt;=70")</f>
        <v>7</v>
      </c>
      <c r="I23">
        <f>COUNTIF(E4:E17,"&gt;=70")</f>
        <v>2</v>
      </c>
      <c r="J23">
        <f>COUNTIF(F4:F17,"&gt;=70")</f>
        <v>4</v>
      </c>
    </row>
    <row r="24" spans="1:10" x14ac:dyDescent="0.2">
      <c r="G24">
        <v>2.1</v>
      </c>
      <c r="H24" s="12">
        <f>COUNTIF(D4:D17,"&gt;=60")-COUNTIF(D4:D17,"&gt;=69")</f>
        <v>2</v>
      </c>
      <c r="I24" s="12">
        <f>COUNTIF(E4:E17,"&gt;=60")-COUNTIF(E4:E17,"&gt;=69")</f>
        <v>3</v>
      </c>
      <c r="J24" s="12">
        <f>COUNTIF(F4:F17,"&gt;=60")-COUNTIF(F4:F17,"&gt;=69")</f>
        <v>6</v>
      </c>
    </row>
    <row r="25" spans="1:10" x14ac:dyDescent="0.2">
      <c r="G25">
        <v>2.2000000000000002</v>
      </c>
      <c r="H25" s="12">
        <f>COUNTIF(D4:D17,"&gt;=50")-COUNTIF(D4:D17,"&gt;=60")</f>
        <v>2</v>
      </c>
      <c r="I25" s="12">
        <f>COUNTIF(E4:E17,"&gt;=50")-COUNTIF(E4:E17,"&gt;=60")</f>
        <v>4</v>
      </c>
      <c r="J25" s="12">
        <f>COUNTIF(F4:F17,"&gt;=50")-COUNTIF(F4:F17,"&gt;=60")</f>
        <v>1</v>
      </c>
    </row>
    <row r="26" spans="1:10" x14ac:dyDescent="0.2">
      <c r="G26">
        <v>3</v>
      </c>
      <c r="H26" s="12">
        <f>COUNTIF(D4:D17,"&gt;=40")-COUNTIF(D4:D17,"&gt;=50")</f>
        <v>0</v>
      </c>
      <c r="I26" s="12">
        <f>COUNTIF(E4:E17,"&gt;=40")-COUNTIF(E4:E17,"&gt;=50")</f>
        <v>2</v>
      </c>
      <c r="J26" s="12">
        <f>COUNTIF(F4:F17,"&gt;=40")-COUNTIF(F4:F17,"&gt;=50")</f>
        <v>0</v>
      </c>
    </row>
    <row r="27" spans="1:10" x14ac:dyDescent="0.2">
      <c r="G27" t="s">
        <v>11</v>
      </c>
      <c r="H27">
        <f>COUNTIF(D4:D17,"&lt;40")</f>
        <v>1</v>
      </c>
      <c r="I27">
        <f>COUNTIF(E4:E17,"&lt;40")</f>
        <v>1</v>
      </c>
      <c r="J27">
        <f>COUNTIF(F4:F17,"&lt;40")</f>
        <v>1</v>
      </c>
    </row>
  </sheetData>
  <sortState ref="A3:F10">
    <sortCondition ref="A3:A10"/>
  </sortState>
  <pageMargins left="0.70866141732283472" right="0.70866141732283472" top="0.94488188976377963" bottom="0.74803149606299213" header="0.19685039370078741" footer="0.31496062992125984"/>
  <pageSetup paperSize="9" orientation="landscape" r:id="rId1"/>
  <headerFooter>
    <oddHeader xml:space="preserve">&amp;CNetwork Security
MSc Computer Networks
M7X01701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Sheet1!ExternalData_1</vt:lpstr>
      <vt:lpstr>Sheet1!Print_Area</vt:lpstr>
      <vt:lpstr>Sheet1!Print_Titles</vt:lpstr>
    </vt:vector>
  </TitlesOfParts>
  <Company>Coventry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aa9735</dc:creator>
  <cp:lastModifiedBy>Carlene Campbell</cp:lastModifiedBy>
  <cp:lastPrinted>2013-05-30T08:16:10Z</cp:lastPrinted>
  <dcterms:created xsi:type="dcterms:W3CDTF">2011-10-03T16:29:17Z</dcterms:created>
  <dcterms:modified xsi:type="dcterms:W3CDTF">2019-05-23T12:49:21Z</dcterms:modified>
</cp:coreProperties>
</file>