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treme Physiology/"/>
    </mc:Choice>
  </mc:AlternateContent>
  <bookViews>
    <workbookView xWindow="0" yWindow="0" windowWidth="28800" windowHeight="18000" activeTab="3"/>
  </bookViews>
  <sheets>
    <sheet name="Overall Summary" sheetId="5" r:id="rId1"/>
    <sheet name="Ambient test" sheetId="2" r:id="rId2"/>
    <sheet name="Hot Test" sheetId="4" r:id="rId3"/>
    <sheet name="Cold test" sheetId="3" r:id="rId4"/>
    <sheet name="Hot with external cooling" sheetId="6" r:id="rId5"/>
    <sheet name="Normoxic" sheetId="11" r:id="rId6"/>
    <sheet name="Hypoxic" sheetId="8" r:id="rId7"/>
    <sheet name="Grip Strength" sheetId="10" r:id="rId8"/>
  </sheets>
  <calcPr calcId="162913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56" i="3" l="1"/>
  <c r="L2" i="3"/>
  <c r="M52" i="8"/>
  <c r="K52" i="8"/>
  <c r="L52" i="8"/>
  <c r="N52" i="8"/>
  <c r="O52" i="8"/>
  <c r="P52" i="8"/>
  <c r="Q52" i="8"/>
  <c r="J52" i="8"/>
  <c r="E52" i="8"/>
  <c r="D52" i="8"/>
  <c r="C52" i="8"/>
  <c r="Q46" i="8"/>
  <c r="O46" i="8"/>
  <c r="M46" i="8"/>
  <c r="L46" i="8"/>
  <c r="K46" i="8"/>
  <c r="J46" i="8"/>
  <c r="Q42" i="8"/>
  <c r="O42" i="8"/>
  <c r="M42" i="8"/>
  <c r="L42" i="8"/>
  <c r="K42" i="8"/>
  <c r="J42" i="8"/>
  <c r="Q38" i="8"/>
  <c r="O38" i="8"/>
  <c r="M38" i="8"/>
  <c r="L38" i="8"/>
  <c r="K38" i="8"/>
  <c r="J38" i="8"/>
  <c r="Q34" i="8"/>
  <c r="O34" i="8"/>
  <c r="M34" i="8"/>
  <c r="L34" i="8"/>
  <c r="K34" i="8"/>
  <c r="J34" i="8"/>
  <c r="Q30" i="8"/>
  <c r="O30" i="8"/>
  <c r="M30" i="8"/>
  <c r="L30" i="8"/>
  <c r="K30" i="8"/>
  <c r="J30" i="8"/>
  <c r="Q26" i="8"/>
  <c r="O26" i="8"/>
  <c r="M26" i="8"/>
  <c r="L26" i="8"/>
  <c r="K26" i="8"/>
  <c r="J26" i="8"/>
  <c r="Q22" i="8"/>
  <c r="O22" i="8"/>
  <c r="M22" i="8"/>
  <c r="L22" i="8"/>
  <c r="K22" i="8"/>
  <c r="J22" i="8"/>
  <c r="Q18" i="8"/>
  <c r="O18" i="8"/>
  <c r="M18" i="8"/>
  <c r="L18" i="8"/>
  <c r="K18" i="8"/>
  <c r="J18" i="8"/>
  <c r="F56" i="11"/>
  <c r="E56" i="11"/>
  <c r="D56" i="11"/>
  <c r="C56" i="11"/>
  <c r="Q56" i="11"/>
  <c r="P56" i="11"/>
  <c r="O56" i="11"/>
  <c r="N56" i="11"/>
  <c r="M56" i="11"/>
  <c r="L56" i="11"/>
  <c r="K50" i="11"/>
  <c r="K56" i="11"/>
  <c r="J56" i="11"/>
  <c r="Q50" i="11"/>
  <c r="O50" i="11"/>
  <c r="M50" i="11"/>
  <c r="L50" i="11"/>
  <c r="J50" i="11"/>
  <c r="Q46" i="11"/>
  <c r="O46" i="11"/>
  <c r="M46" i="11"/>
  <c r="L46" i="11"/>
  <c r="K46" i="11"/>
  <c r="J46" i="11"/>
  <c r="Q42" i="11"/>
  <c r="O42" i="11"/>
  <c r="M42" i="11"/>
  <c r="L42" i="11"/>
  <c r="K42" i="11"/>
  <c r="J42" i="11"/>
  <c r="Q38" i="11"/>
  <c r="O38" i="11"/>
  <c r="M38" i="11"/>
  <c r="L38" i="11"/>
  <c r="K38" i="11"/>
  <c r="J38" i="11"/>
  <c r="Q34" i="11"/>
  <c r="O34" i="11"/>
  <c r="M34" i="11"/>
  <c r="L34" i="11"/>
  <c r="K34" i="11"/>
  <c r="J34" i="11"/>
  <c r="Q30" i="11"/>
  <c r="O30" i="11"/>
  <c r="M30" i="11"/>
  <c r="L30" i="11"/>
  <c r="K30" i="11"/>
  <c r="J30" i="11"/>
  <c r="Q26" i="11"/>
  <c r="O26" i="11"/>
  <c r="M26" i="11"/>
  <c r="L26" i="11"/>
  <c r="K26" i="11"/>
  <c r="J26" i="11"/>
  <c r="Q22" i="11"/>
  <c r="O22" i="11"/>
  <c r="M22" i="11"/>
  <c r="L22" i="11"/>
  <c r="K22" i="11"/>
  <c r="J22" i="11"/>
  <c r="Q21" i="11"/>
  <c r="O21" i="11"/>
  <c r="L18" i="11"/>
  <c r="K18" i="11"/>
  <c r="J18" i="11"/>
  <c r="Q17" i="11"/>
  <c r="O17" i="11"/>
  <c r="L14" i="11"/>
  <c r="K14" i="11"/>
  <c r="J14" i="11"/>
  <c r="Q13" i="11"/>
  <c r="O13" i="11"/>
  <c r="L10" i="11"/>
  <c r="K10" i="11"/>
  <c r="J10" i="11"/>
  <c r="Q9" i="11"/>
  <c r="O9" i="11"/>
  <c r="L6" i="11"/>
  <c r="K6" i="11"/>
  <c r="J6" i="11"/>
  <c r="Q5" i="11"/>
  <c r="O5" i="11"/>
  <c r="L2" i="11"/>
  <c r="K2" i="11"/>
  <c r="J2" i="11"/>
  <c r="Q56" i="6"/>
  <c r="P56" i="6"/>
  <c r="O56" i="6"/>
  <c r="N56" i="6"/>
  <c r="M56" i="6"/>
  <c r="L56" i="6"/>
  <c r="K56" i="6"/>
  <c r="J56" i="6"/>
  <c r="C56" i="6"/>
  <c r="Q50" i="6"/>
  <c r="O50" i="6"/>
  <c r="M50" i="6"/>
  <c r="L50" i="6"/>
  <c r="K50" i="6"/>
  <c r="J50" i="6"/>
  <c r="Q46" i="6"/>
  <c r="O46" i="6"/>
  <c r="M46" i="6"/>
  <c r="L46" i="6"/>
  <c r="K46" i="6"/>
  <c r="J46" i="6"/>
  <c r="Q42" i="6"/>
  <c r="O42" i="6"/>
  <c r="M42" i="6"/>
  <c r="L42" i="6"/>
  <c r="K42" i="6"/>
  <c r="J42" i="6"/>
  <c r="Q38" i="6"/>
  <c r="O38" i="6"/>
  <c r="M38" i="6"/>
  <c r="L38" i="6"/>
  <c r="K38" i="6"/>
  <c r="J38" i="6"/>
  <c r="Q34" i="6"/>
  <c r="O34" i="6"/>
  <c r="M34" i="6"/>
  <c r="L34" i="6"/>
  <c r="K34" i="6"/>
  <c r="J34" i="6"/>
  <c r="Q30" i="6"/>
  <c r="O30" i="6"/>
  <c r="M30" i="6"/>
  <c r="L30" i="6"/>
  <c r="K30" i="6"/>
  <c r="J30" i="6"/>
  <c r="Q26" i="6"/>
  <c r="O26" i="6"/>
  <c r="M26" i="6"/>
  <c r="L26" i="6"/>
  <c r="K26" i="6"/>
  <c r="J26" i="6"/>
  <c r="Q22" i="6"/>
  <c r="O22" i="6"/>
  <c r="M22" i="6"/>
  <c r="L22" i="6"/>
  <c r="K22" i="6"/>
  <c r="J22" i="6"/>
  <c r="Q56" i="3"/>
  <c r="P56" i="3"/>
  <c r="O56" i="3"/>
  <c r="N56" i="3"/>
  <c r="L56" i="3"/>
  <c r="K56" i="3"/>
  <c r="J56" i="3"/>
  <c r="C56" i="3"/>
  <c r="C56" i="2"/>
  <c r="J56" i="2"/>
  <c r="K56" i="2"/>
  <c r="L56" i="2"/>
  <c r="M56" i="2"/>
  <c r="N56" i="2"/>
  <c r="O56" i="2"/>
  <c r="P56" i="2"/>
  <c r="Q56" i="2"/>
  <c r="Q50" i="3"/>
  <c r="O50" i="3"/>
  <c r="M50" i="3"/>
  <c r="L50" i="3"/>
  <c r="K50" i="3"/>
  <c r="J50" i="3"/>
  <c r="Q46" i="3"/>
  <c r="O46" i="3"/>
  <c r="M46" i="3"/>
  <c r="L46" i="3"/>
  <c r="K46" i="3"/>
  <c r="J46" i="3"/>
  <c r="Q42" i="3"/>
  <c r="O42" i="3"/>
  <c r="M42" i="3"/>
  <c r="L42" i="3"/>
  <c r="K42" i="3"/>
  <c r="J42" i="3"/>
  <c r="Q38" i="3"/>
  <c r="O38" i="3"/>
  <c r="M38" i="3"/>
  <c r="L38" i="3"/>
  <c r="K38" i="3"/>
  <c r="J38" i="3"/>
  <c r="Q34" i="3"/>
  <c r="O34" i="3"/>
  <c r="M34" i="3"/>
  <c r="L34" i="3"/>
  <c r="K34" i="3"/>
  <c r="J34" i="3"/>
  <c r="Q30" i="3"/>
  <c r="O30" i="3"/>
  <c r="M30" i="3"/>
  <c r="L30" i="3"/>
  <c r="K30" i="3"/>
  <c r="J30" i="3"/>
  <c r="Q26" i="3"/>
  <c r="O26" i="3"/>
  <c r="M26" i="3"/>
  <c r="L26" i="3"/>
  <c r="K26" i="3"/>
  <c r="J26" i="3"/>
  <c r="Q22" i="3"/>
  <c r="O22" i="3"/>
  <c r="M22" i="3"/>
  <c r="L22" i="3"/>
  <c r="K22" i="3"/>
  <c r="J22" i="3"/>
  <c r="Q56" i="4"/>
  <c r="P56" i="4"/>
  <c r="O56" i="4"/>
  <c r="N56" i="4"/>
  <c r="M56" i="4"/>
  <c r="L14" i="4"/>
  <c r="L56" i="4"/>
  <c r="K56" i="4"/>
  <c r="J56" i="4"/>
  <c r="C56" i="4"/>
  <c r="Q50" i="4"/>
  <c r="O50" i="4"/>
  <c r="M50" i="4"/>
  <c r="L50" i="4"/>
  <c r="K50" i="4"/>
  <c r="J50" i="4"/>
  <c r="Q46" i="4"/>
  <c r="O46" i="4"/>
  <c r="M46" i="4"/>
  <c r="L46" i="4"/>
  <c r="K46" i="4"/>
  <c r="J46" i="4"/>
  <c r="Q42" i="4"/>
  <c r="O42" i="4"/>
  <c r="M42" i="4"/>
  <c r="L42" i="4"/>
  <c r="K42" i="4"/>
  <c r="J42" i="4"/>
  <c r="Q38" i="4"/>
  <c r="O38" i="4"/>
  <c r="M38" i="4"/>
  <c r="L38" i="4"/>
  <c r="K38" i="4"/>
  <c r="J38" i="4"/>
  <c r="Q34" i="4"/>
  <c r="O34" i="4"/>
  <c r="M34" i="4"/>
  <c r="L34" i="4"/>
  <c r="K34" i="4"/>
  <c r="J34" i="4"/>
  <c r="Q30" i="4"/>
  <c r="O30" i="4"/>
  <c r="M30" i="4"/>
  <c r="L30" i="4"/>
  <c r="K30" i="4"/>
  <c r="J30" i="4"/>
  <c r="Q26" i="4"/>
  <c r="O26" i="4"/>
  <c r="M26" i="4"/>
  <c r="L26" i="4"/>
  <c r="K26" i="4"/>
  <c r="J26" i="4"/>
  <c r="Q22" i="4"/>
  <c r="O22" i="4"/>
  <c r="M22" i="4"/>
  <c r="L22" i="4"/>
  <c r="K22" i="4"/>
  <c r="J22" i="4"/>
  <c r="L18" i="2"/>
  <c r="Q53" i="2"/>
  <c r="O53" i="2"/>
  <c r="M53" i="2"/>
  <c r="L50" i="2"/>
  <c r="K50" i="2"/>
  <c r="J50" i="2"/>
  <c r="Q49" i="2"/>
  <c r="O49" i="2"/>
  <c r="M49" i="2"/>
  <c r="L46" i="2"/>
  <c r="K46" i="2"/>
  <c r="J46" i="2"/>
  <c r="Q45" i="2"/>
  <c r="O45" i="2"/>
  <c r="M45" i="2"/>
  <c r="L42" i="2"/>
  <c r="K42" i="2"/>
  <c r="J42" i="2"/>
  <c r="Q41" i="2"/>
  <c r="O41" i="2"/>
  <c r="M41" i="2"/>
  <c r="L38" i="2"/>
  <c r="K38" i="2"/>
  <c r="J38" i="2"/>
  <c r="Q37" i="2"/>
  <c r="O37" i="2"/>
  <c r="M37" i="2"/>
  <c r="L34" i="2"/>
  <c r="K34" i="2"/>
  <c r="J34" i="2"/>
  <c r="Q33" i="2"/>
  <c r="O33" i="2"/>
  <c r="M33" i="2"/>
  <c r="L30" i="2"/>
  <c r="K30" i="2"/>
  <c r="J30" i="2"/>
  <c r="Q29" i="2"/>
  <c r="O29" i="2"/>
  <c r="M29" i="2"/>
  <c r="L26" i="2"/>
  <c r="K26" i="2"/>
  <c r="J26" i="2"/>
  <c r="Q25" i="2"/>
  <c r="O25" i="2"/>
  <c r="M25" i="2"/>
  <c r="L22" i="2"/>
  <c r="K22" i="2"/>
  <c r="J22" i="2"/>
  <c r="J2" i="2"/>
  <c r="J6" i="2"/>
  <c r="Q6" i="6"/>
  <c r="O6" i="6"/>
  <c r="M6" i="6"/>
  <c r="L6" i="6"/>
  <c r="K6" i="6"/>
  <c r="J6" i="6"/>
  <c r="Q2" i="6"/>
  <c r="O2" i="6"/>
  <c r="M2" i="6"/>
  <c r="L2" i="6"/>
  <c r="K2" i="6"/>
  <c r="J2" i="6"/>
  <c r="J14" i="4"/>
  <c r="J2" i="3"/>
  <c r="J6" i="3"/>
  <c r="J10" i="3"/>
  <c r="J14" i="3"/>
  <c r="J18" i="3"/>
  <c r="M14" i="8"/>
  <c r="M10" i="8"/>
  <c r="M6" i="8"/>
  <c r="M2" i="8"/>
  <c r="K2" i="8"/>
  <c r="M9" i="2"/>
  <c r="L2" i="2"/>
  <c r="K2" i="2"/>
  <c r="Q14" i="8"/>
  <c r="O14" i="8"/>
  <c r="L14" i="8"/>
  <c r="K14" i="8"/>
  <c r="J14" i="8"/>
  <c r="Q10" i="8"/>
  <c r="O10" i="8"/>
  <c r="L10" i="8"/>
  <c r="K10" i="8"/>
  <c r="J10" i="8"/>
  <c r="Q6" i="8"/>
  <c r="O6" i="8"/>
  <c r="L6" i="8"/>
  <c r="K6" i="8"/>
  <c r="J6" i="8"/>
  <c r="Q2" i="8"/>
  <c r="O2" i="8"/>
  <c r="L2" i="8"/>
  <c r="J2" i="8"/>
  <c r="Q18" i="6"/>
  <c r="O18" i="6"/>
  <c r="M18" i="6"/>
  <c r="L18" i="6"/>
  <c r="K18" i="6"/>
  <c r="J18" i="6"/>
  <c r="Q14" i="6"/>
  <c r="O14" i="6"/>
  <c r="M14" i="6"/>
  <c r="L14" i="6"/>
  <c r="K14" i="6"/>
  <c r="J14" i="6"/>
  <c r="Q10" i="6"/>
  <c r="O10" i="6"/>
  <c r="M10" i="6"/>
  <c r="L10" i="6"/>
  <c r="K10" i="6"/>
  <c r="J10" i="6"/>
  <c r="K6" i="2"/>
  <c r="K10" i="2"/>
  <c r="K14" i="2"/>
  <c r="K18" i="2"/>
  <c r="L6" i="2"/>
  <c r="L10" i="2"/>
  <c r="L14" i="2"/>
  <c r="M5" i="2"/>
  <c r="M13" i="2"/>
  <c r="M17" i="2"/>
  <c r="M21" i="2"/>
  <c r="J10" i="2"/>
  <c r="J14" i="2"/>
  <c r="J18" i="2"/>
  <c r="L6" i="3"/>
  <c r="L10" i="3"/>
  <c r="L14" i="3"/>
  <c r="L18" i="3"/>
  <c r="M2" i="3"/>
  <c r="M6" i="3"/>
  <c r="M10" i="3"/>
  <c r="M14" i="3"/>
  <c r="M18" i="3"/>
  <c r="L18" i="4"/>
  <c r="L2" i="4"/>
  <c r="L6" i="4"/>
  <c r="L10" i="4"/>
  <c r="K2" i="4"/>
  <c r="K6" i="4"/>
  <c r="K10" i="4"/>
  <c r="K14" i="4"/>
  <c r="K18" i="4"/>
  <c r="Q18" i="4"/>
  <c r="O18" i="4"/>
  <c r="M18" i="4"/>
  <c r="J18" i="4"/>
  <c r="Q14" i="4"/>
  <c r="O14" i="4"/>
  <c r="M14" i="4"/>
  <c r="J2" i="4"/>
  <c r="J6" i="4"/>
  <c r="J10" i="4"/>
  <c r="Q10" i="4"/>
  <c r="O10" i="4"/>
  <c r="M10" i="4"/>
  <c r="Q6" i="4"/>
  <c r="O6" i="4"/>
  <c r="M6" i="4"/>
  <c r="Q2" i="4"/>
  <c r="O2" i="4"/>
  <c r="M2" i="4"/>
  <c r="Q18" i="3"/>
  <c r="O18" i="3"/>
  <c r="K18" i="3"/>
  <c r="K2" i="3"/>
  <c r="K6" i="3"/>
  <c r="K10" i="3"/>
  <c r="K14" i="3"/>
  <c r="Q14" i="3"/>
  <c r="O14" i="3"/>
  <c r="Q10" i="3"/>
  <c r="O10" i="3"/>
  <c r="Q6" i="3"/>
  <c r="O6" i="3"/>
  <c r="Q2" i="3"/>
  <c r="O2" i="3"/>
  <c r="Q5" i="2"/>
  <c r="Q13" i="2"/>
  <c r="Q17" i="2"/>
  <c r="Q21" i="2"/>
  <c r="Q9" i="2"/>
  <c r="O5" i="2"/>
  <c r="O21" i="2"/>
  <c r="O17" i="2"/>
  <c r="O13" i="2"/>
  <c r="O9" i="2"/>
</calcChain>
</file>

<file path=xl/sharedStrings.xml><?xml version="1.0" encoding="utf-8"?>
<sst xmlns="http://schemas.openxmlformats.org/spreadsheetml/2006/main" count="272" uniqueCount="74">
  <si>
    <t>Test</t>
  </si>
  <si>
    <t>Sweat Loss</t>
  </si>
  <si>
    <t>HR Drift</t>
  </si>
  <si>
    <t>VO2 Drift</t>
  </si>
  <si>
    <t>Temp increase</t>
  </si>
  <si>
    <t>Temp @ 30min</t>
  </si>
  <si>
    <t>Cold</t>
  </si>
  <si>
    <t>Ambient</t>
  </si>
  <si>
    <t>Hot</t>
  </si>
  <si>
    <t>Participant</t>
  </si>
  <si>
    <t>Time (mins)</t>
  </si>
  <si>
    <t>Temp (DegC)</t>
  </si>
  <si>
    <t>HR (bpm)</t>
  </si>
  <si>
    <t>Power (W)</t>
  </si>
  <si>
    <t>VO2 (ml/kg/min)</t>
  </si>
  <si>
    <t>RPE</t>
  </si>
  <si>
    <t>Weight pre (kg)</t>
  </si>
  <si>
    <t>Weight post (kg)</t>
  </si>
  <si>
    <t>Sweat loss (kg)</t>
  </si>
  <si>
    <t>HR Drift (bpm)</t>
  </si>
  <si>
    <t>Temp  diff (DegC)</t>
  </si>
  <si>
    <t>VO2 Max</t>
  </si>
  <si>
    <t>% of VO2 Max</t>
  </si>
  <si>
    <t>Target W</t>
  </si>
  <si>
    <t>Actual W</t>
  </si>
  <si>
    <t>Menna</t>
  </si>
  <si>
    <t>Amy</t>
  </si>
  <si>
    <t>Guto</t>
  </si>
  <si>
    <t>Jay</t>
  </si>
  <si>
    <t>Ieuan</t>
  </si>
  <si>
    <t>Mean</t>
  </si>
  <si>
    <t>Force Paltorm Results</t>
  </si>
  <si>
    <t>Max Power</t>
  </si>
  <si>
    <t>Max Force</t>
  </si>
  <si>
    <t>Average power</t>
  </si>
  <si>
    <t>Average Force</t>
  </si>
  <si>
    <t>Pre-cooling</t>
  </si>
  <si>
    <t>Post-cooling</t>
  </si>
  <si>
    <t>O2 Sats</t>
  </si>
  <si>
    <t>O2 Sats Diff %</t>
  </si>
  <si>
    <t>Participants</t>
  </si>
  <si>
    <t>Start</t>
  </si>
  <si>
    <t>5min</t>
  </si>
  <si>
    <t>10min</t>
  </si>
  <si>
    <t>15min</t>
  </si>
  <si>
    <t>20min</t>
  </si>
  <si>
    <t>25min</t>
  </si>
  <si>
    <t>30min</t>
  </si>
  <si>
    <t>Max Difference</t>
  </si>
  <si>
    <t xml:space="preserve">A </t>
  </si>
  <si>
    <t xml:space="preserve">B </t>
  </si>
  <si>
    <t xml:space="preserve">C </t>
  </si>
  <si>
    <t xml:space="preserve">D </t>
  </si>
  <si>
    <t>E</t>
  </si>
  <si>
    <t>F</t>
  </si>
  <si>
    <t xml:space="preserve">G </t>
  </si>
  <si>
    <t>H</t>
  </si>
  <si>
    <t>Mean End Temp</t>
  </si>
  <si>
    <t>Hot Precool</t>
  </si>
  <si>
    <t>o2 sats</t>
  </si>
  <si>
    <t>O2 diff</t>
  </si>
  <si>
    <t>Normoxic</t>
  </si>
  <si>
    <t>Hypoxic</t>
  </si>
  <si>
    <t>Mean HR</t>
  </si>
  <si>
    <t>Mean O2 sats</t>
  </si>
  <si>
    <t>Mean Watts</t>
  </si>
  <si>
    <t>A</t>
  </si>
  <si>
    <t>B</t>
  </si>
  <si>
    <t>C</t>
  </si>
  <si>
    <t>D</t>
  </si>
  <si>
    <t>G</t>
  </si>
  <si>
    <t>gender</t>
  </si>
  <si>
    <t>M</t>
  </si>
  <si>
    <t>height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</si>
</sst>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164" fontId="0" fillId="0" borderId="2" xfId="0" applyNumberFormat="1" applyBorder="1"/>
    <xf numFmtId="1" fontId="0" fillId="0" borderId="8" xfId="0" applyNumberFormat="1" applyBorder="1"/>
    <xf numFmtId="0" fontId="0" fillId="3" borderId="1" xfId="0" applyFill="1" applyBorder="1"/>
    <xf numFmtId="1" fontId="0" fillId="0" borderId="9" xfId="0" applyNumberFormat="1" applyBorder="1"/>
    <xf numFmtId="164" fontId="0" fillId="0" borderId="5" xfId="0" applyNumberFormat="1" applyBorder="1"/>
    <xf numFmtId="0" fontId="0" fillId="4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1" fillId="0" borderId="0" xfId="0" applyNumberFormat="1" applyFont="1" applyAlignment="1">
      <alignment horizontal="right"/>
    </xf>
    <xf numFmtId="164" fontId="0" fillId="0" borderId="4" xfId="0" applyNumberFormat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2" fontId="0" fillId="0" borderId="1" xfId="0" applyNumberFormat="1" applyBorder="1"/>
    <xf numFmtId="0" fontId="0" fillId="4" borderId="6" xfId="0" applyFill="1" applyBorder="1"/>
    <xf numFmtId="0" fontId="2" fillId="4" borderId="6" xfId="0" applyFont="1" applyFill="1" applyBorder="1"/>
    <xf numFmtId="0" fontId="0" fillId="9" borderId="6" xfId="0" applyFill="1" applyBorder="1"/>
    <xf numFmtId="0" fontId="0" fillId="0" borderId="10" xfId="0" applyBorder="1"/>
    <xf numFmtId="0" fontId="0" fillId="2" borderId="4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0" xfId="0" applyBorder="1"/>
    <xf numFmtId="164" fontId="0" fillId="0" borderId="0" xfId="0" applyNumberFormat="1" applyBorder="1"/>
    <xf numFmtId="0" fontId="0" fillId="0" borderId="8" xfId="0" applyFill="1" applyBorder="1"/>
    <xf numFmtId="164" fontId="0" fillId="0" borderId="0" xfId="0" applyNumberFormat="1" applyFill="1" applyBorder="1"/>
    <xf numFmtId="2" fontId="0" fillId="0" borderId="0" xfId="0" applyNumberFormat="1"/>
    <xf numFmtId="0" fontId="0" fillId="0" borderId="5" xfId="0" applyFill="1" applyBorder="1"/>
    <xf numFmtId="164" fontId="1" fillId="0" borderId="0" xfId="0" applyNumberFormat="1" applyFont="1" applyAlignment="1" applyProtection="1">
      <alignment horizontal="right"/>
    </xf>
    <xf numFmtId="164" fontId="1" fillId="0" borderId="8" xfId="0" applyNumberFormat="1" applyFont="1" applyBorder="1" applyAlignment="1" applyProtection="1">
      <alignment horizontal="right"/>
    </xf>
    <xf numFmtId="0" fontId="0" fillId="4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3"/>
  <sheetViews>
    <sheetView zoomScale="160" zoomScaleNormal="160" workbookViewId="0">
      <selection activeCell="C7" sqref="C7"/>
    </sheetView>
  </sheetViews>
  <sheetFormatPr defaultColWidth="8.85546875" defaultRowHeight="15" x14ac:dyDescent="0.25"/>
  <cols>
    <col min="2" max="2" width="19" customWidth="1"/>
    <col min="3" max="3" width="11.7109375" customWidth="1"/>
    <col min="4" max="4" width="14" customWidth="1"/>
    <col min="5" max="5" width="12.5703125" customWidth="1"/>
    <col min="6" max="6" width="13.42578125" customWidth="1"/>
    <col min="7" max="7" width="13.85546875" customWidth="1"/>
  </cols>
  <sheetData>
    <row r="4" spans="2:7" x14ac:dyDescent="0.25">
      <c r="B4" s="22" t="s">
        <v>0</v>
      </c>
      <c r="C4" s="22" t="s">
        <v>1</v>
      </c>
      <c r="D4" s="22" t="s">
        <v>2</v>
      </c>
      <c r="E4" s="22" t="s">
        <v>3</v>
      </c>
      <c r="F4" s="22" t="s">
        <v>4</v>
      </c>
      <c r="G4" s="22" t="s">
        <v>5</v>
      </c>
    </row>
    <row r="5" spans="2:7" x14ac:dyDescent="0.25">
      <c r="B5" s="23" t="s">
        <v>6</v>
      </c>
      <c r="C5" s="26">
        <v>0.4</v>
      </c>
      <c r="D5" s="26">
        <v>7.7</v>
      </c>
      <c r="E5" s="26">
        <v>2.7</v>
      </c>
      <c r="F5" s="26">
        <v>0.6</v>
      </c>
      <c r="G5" s="26">
        <v>36.659999999999997</v>
      </c>
    </row>
    <row r="6" spans="2:7" x14ac:dyDescent="0.25">
      <c r="B6" s="24" t="s">
        <v>7</v>
      </c>
      <c r="C6" s="26">
        <v>0.4</v>
      </c>
      <c r="D6" s="26">
        <v>12.3</v>
      </c>
      <c r="E6" s="26">
        <v>2.2999999999999998</v>
      </c>
      <c r="F6" s="26">
        <v>1.2</v>
      </c>
      <c r="G6" s="26">
        <v>37.5</v>
      </c>
    </row>
    <row r="7" spans="2:7" x14ac:dyDescent="0.25">
      <c r="B7" s="25" t="s">
        <v>8</v>
      </c>
      <c r="C7" s="1">
        <v>0.6</v>
      </c>
      <c r="D7" s="1">
        <v>18.3</v>
      </c>
      <c r="E7" s="1">
        <v>6.3</v>
      </c>
      <c r="F7" s="1">
        <v>1.5</v>
      </c>
      <c r="G7" s="1">
        <v>38.08</v>
      </c>
    </row>
    <row r="8" spans="2:7" x14ac:dyDescent="0.25">
      <c r="B8" s="1" t="s">
        <v>58</v>
      </c>
      <c r="C8" s="1"/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  <row r="11" spans="2:7" x14ac:dyDescent="0.25">
      <c r="B11" s="22" t="s">
        <v>0</v>
      </c>
      <c r="C11" s="22" t="s">
        <v>1</v>
      </c>
      <c r="D11" s="22" t="s">
        <v>2</v>
      </c>
      <c r="E11" s="22" t="s">
        <v>63</v>
      </c>
      <c r="F11" s="22" t="s">
        <v>64</v>
      </c>
      <c r="G11" s="22" t="s">
        <v>65</v>
      </c>
    </row>
    <row r="12" spans="2:7" x14ac:dyDescent="0.25">
      <c r="B12" s="1" t="s">
        <v>61</v>
      </c>
      <c r="C12" s="1">
        <v>0.3</v>
      </c>
      <c r="D12" s="1">
        <v>7.8</v>
      </c>
      <c r="E12" s="1">
        <v>138.4</v>
      </c>
      <c r="F12" s="1">
        <v>95.9</v>
      </c>
      <c r="G12" s="1">
        <v>153.69999999999999</v>
      </c>
    </row>
    <row r="13" spans="2:7" x14ac:dyDescent="0.25">
      <c r="B13" s="1" t="s">
        <v>62</v>
      </c>
      <c r="C13" s="1">
        <v>0.45</v>
      </c>
      <c r="D13" s="1">
        <v>8.9</v>
      </c>
      <c r="E13" s="1">
        <v>149</v>
      </c>
      <c r="F13" s="1">
        <v>85.6</v>
      </c>
      <c r="G13" s="1">
        <v>151.69999999999999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2" zoomScale="70" zoomScaleNormal="70" workbookViewId="0">
      <selection activeCell="K49" sqref="K49"/>
    </sheetView>
  </sheetViews>
  <sheetFormatPr defaultColWidth="8.85546875"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7.28515625" customWidth="1"/>
    <col min="8" max="8" width="16.28515625" bestFit="1" customWidth="1"/>
    <col min="9" max="9" width="17.28515625" bestFit="1" customWidth="1"/>
    <col min="10" max="10" width="16" bestFit="1" customWidth="1"/>
    <col min="11" max="11" width="15.140625" bestFit="1" customWidth="1"/>
    <col min="12" max="12" width="15.140625" customWidth="1"/>
    <col min="13" max="13" width="18" bestFit="1" customWidth="1"/>
    <col min="14" max="14" width="9.42578125" bestFit="1" customWidth="1"/>
    <col min="15" max="15" width="14.28515625" bestFit="1" customWidth="1"/>
    <col min="16" max="16" width="9.85546875" bestFit="1" customWidth="1"/>
    <col min="17" max="17" width="13" bestFit="1" customWidth="1"/>
  </cols>
  <sheetData>
    <row r="1" spans="1:17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>
        <v>36.4</v>
      </c>
      <c r="D2" s="4">
        <v>66</v>
      </c>
      <c r="E2" s="4"/>
      <c r="F2" s="4"/>
      <c r="G2" s="4"/>
      <c r="H2" s="4">
        <v>67</v>
      </c>
      <c r="I2" s="4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/>
      <c r="N2" s="4"/>
      <c r="O2" s="4"/>
      <c r="P2" s="4"/>
      <c r="Q2" s="5"/>
    </row>
    <row r="3" spans="1:17" x14ac:dyDescent="0.25">
      <c r="A3" s="6"/>
      <c r="B3">
        <v>10</v>
      </c>
      <c r="C3" s="4">
        <v>37.299999999999997</v>
      </c>
      <c r="D3">
        <v>150</v>
      </c>
      <c r="E3">
        <v>128</v>
      </c>
      <c r="F3" s="2">
        <v>28.8</v>
      </c>
      <c r="G3" s="2"/>
      <c r="J3" s="6"/>
      <c r="Q3" s="7"/>
    </row>
    <row r="4" spans="1:17" x14ac:dyDescent="0.25">
      <c r="A4" s="6"/>
      <c r="B4">
        <v>20</v>
      </c>
      <c r="C4" s="4">
        <v>37.4</v>
      </c>
      <c r="D4">
        <v>149</v>
      </c>
      <c r="E4">
        <v>127</v>
      </c>
      <c r="F4" s="2">
        <v>25.5</v>
      </c>
      <c r="G4" s="2"/>
      <c r="J4" s="6"/>
      <c r="Q4" s="7"/>
    </row>
    <row r="5" spans="1:17" x14ac:dyDescent="0.25">
      <c r="A5" s="8"/>
      <c r="B5" s="9">
        <v>30</v>
      </c>
      <c r="C5" s="4">
        <v>37.299999999999997</v>
      </c>
      <c r="D5" s="9">
        <v>154</v>
      </c>
      <c r="E5" s="9">
        <v>128</v>
      </c>
      <c r="F5" s="10">
        <v>28.4</v>
      </c>
      <c r="G5" s="10"/>
      <c r="H5" s="9"/>
      <c r="I5" s="9"/>
      <c r="J5" s="8"/>
      <c r="K5" s="9"/>
      <c r="L5" s="9"/>
      <c r="M5" s="9">
        <f>'Ambient test'!C5-'Ambient test'!C2</f>
        <v>0.89999999999999858</v>
      </c>
      <c r="N5" s="9">
        <v>42.6</v>
      </c>
      <c r="O5" s="13">
        <f>'Ambient test'!F5/N5*100</f>
        <v>66.666666666666657</v>
      </c>
      <c r="P5" s="9"/>
      <c r="Q5" s="15">
        <f>SUM('Ambient test'!E3:E5)/3</f>
        <v>127.66666666666667</v>
      </c>
    </row>
    <row r="6" spans="1:17" x14ac:dyDescent="0.25">
      <c r="A6" s="3" t="s">
        <v>26</v>
      </c>
      <c r="B6" s="4">
        <v>0</v>
      </c>
      <c r="C6" s="4">
        <v>36.5</v>
      </c>
      <c r="D6" s="4"/>
      <c r="E6" s="4"/>
      <c r="F6" s="4"/>
      <c r="G6" s="4"/>
      <c r="H6" s="4">
        <v>71.099999999999994</v>
      </c>
      <c r="I6" s="4">
        <v>71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/>
      <c r="N6" s="4"/>
      <c r="O6" s="4"/>
      <c r="P6" s="4"/>
      <c r="Q6" s="16"/>
    </row>
    <row r="7" spans="1:17" x14ac:dyDescent="0.25">
      <c r="A7" s="6"/>
      <c r="B7">
        <v>10</v>
      </c>
      <c r="C7">
        <v>36.6</v>
      </c>
      <c r="D7">
        <v>140</v>
      </c>
      <c r="E7">
        <v>129</v>
      </c>
      <c r="F7" s="2">
        <v>4.01</v>
      </c>
      <c r="G7" s="2"/>
      <c r="J7" s="6"/>
      <c r="Q7" s="12"/>
    </row>
    <row r="8" spans="1:17" x14ac:dyDescent="0.25">
      <c r="A8" s="6"/>
      <c r="B8">
        <v>20</v>
      </c>
      <c r="C8">
        <v>37.299999999999997</v>
      </c>
      <c r="D8">
        <v>141</v>
      </c>
      <c r="E8">
        <v>128</v>
      </c>
      <c r="F8" s="2">
        <v>3.9</v>
      </c>
      <c r="G8" s="2"/>
      <c r="J8" s="6"/>
      <c r="Q8" s="12"/>
    </row>
    <row r="9" spans="1:17" x14ac:dyDescent="0.25">
      <c r="A9" s="8"/>
      <c r="B9" s="9">
        <v>30</v>
      </c>
      <c r="C9" s="9">
        <v>37.5</v>
      </c>
      <c r="D9" s="9">
        <v>146</v>
      </c>
      <c r="E9" s="9">
        <v>127</v>
      </c>
      <c r="F9" s="10">
        <v>4.13</v>
      </c>
      <c r="G9" s="10"/>
      <c r="H9" s="9"/>
      <c r="I9" s="9"/>
      <c r="J9" s="8"/>
      <c r="K9" s="9"/>
      <c r="L9" s="9"/>
      <c r="M9" s="9">
        <f>'Ambient test'!C9-'Ambient test'!C6</f>
        <v>1</v>
      </c>
      <c r="N9" s="9">
        <v>45.6</v>
      </c>
      <c r="O9" s="13">
        <f>'Ambient test'!F9/N9*100</f>
        <v>9.057017543859649</v>
      </c>
      <c r="P9" s="9"/>
      <c r="Q9" s="15">
        <f>SUM('Ambient test'!E7:E9)/3</f>
        <v>128</v>
      </c>
    </row>
    <row r="10" spans="1:17" x14ac:dyDescent="0.25">
      <c r="A10" s="3" t="s">
        <v>27</v>
      </c>
      <c r="B10" s="4">
        <v>0</v>
      </c>
      <c r="C10" s="4">
        <v>36.200000000000003</v>
      </c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21">
        <f>F13-F11</f>
        <v>4.1000000000000014</v>
      </c>
      <c r="M10" s="4"/>
      <c r="N10" s="4"/>
      <c r="O10" s="4"/>
      <c r="P10" s="4"/>
      <c r="Q10" s="5"/>
    </row>
    <row r="11" spans="1:17" x14ac:dyDescent="0.25">
      <c r="A11" s="6"/>
      <c r="B11">
        <v>10</v>
      </c>
      <c r="C11">
        <v>37.4</v>
      </c>
      <c r="D11" s="4">
        <v>149</v>
      </c>
      <c r="E11">
        <v>251</v>
      </c>
      <c r="F11" s="2">
        <v>41.4</v>
      </c>
      <c r="G11" s="2">
        <v>10</v>
      </c>
      <c r="J11" s="6"/>
      <c r="Q11" s="7"/>
    </row>
    <row r="12" spans="1:17" x14ac:dyDescent="0.25">
      <c r="A12" s="6"/>
      <c r="B12">
        <v>20</v>
      </c>
      <c r="C12">
        <v>37.9</v>
      </c>
      <c r="D12">
        <v>159</v>
      </c>
      <c r="E12">
        <v>251</v>
      </c>
      <c r="F12" s="2">
        <v>45.9</v>
      </c>
      <c r="G12" s="2">
        <v>12</v>
      </c>
      <c r="J12" s="6"/>
      <c r="Q12" s="7"/>
    </row>
    <row r="13" spans="1:17" x14ac:dyDescent="0.25">
      <c r="A13" s="8"/>
      <c r="B13" s="9">
        <v>30</v>
      </c>
      <c r="C13" s="9">
        <v>37.9</v>
      </c>
      <c r="D13" s="9">
        <v>163</v>
      </c>
      <c r="E13">
        <v>251</v>
      </c>
      <c r="F13" s="10">
        <v>45.5</v>
      </c>
      <c r="G13" s="10">
        <v>12</v>
      </c>
      <c r="H13" s="9"/>
      <c r="I13" s="9"/>
      <c r="J13" s="8"/>
      <c r="K13" s="9"/>
      <c r="L13" s="9"/>
      <c r="M13" s="9">
        <f t="shared" ref="M13:M21" si="0">C13-C10</f>
        <v>1.6999999999999957</v>
      </c>
      <c r="N13" s="9">
        <v>71.099999999999994</v>
      </c>
      <c r="O13" s="13">
        <f>F13/N13*100</f>
        <v>63.994374120956408</v>
      </c>
      <c r="P13" s="9"/>
      <c r="Q13" s="15">
        <f>SUM(E11:E13)/3</f>
        <v>251</v>
      </c>
    </row>
    <row r="14" spans="1:17" x14ac:dyDescent="0.25">
      <c r="A14" s="3" t="s">
        <v>28</v>
      </c>
      <c r="B14" s="4">
        <v>0</v>
      </c>
      <c r="C14" s="4">
        <v>35.200000000000003</v>
      </c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21">
        <f>F17-F15</f>
        <v>2.6000000000000014</v>
      </c>
      <c r="M14" s="4"/>
      <c r="N14" s="4"/>
      <c r="O14" s="4"/>
      <c r="P14" s="4"/>
      <c r="Q14" s="5"/>
    </row>
    <row r="15" spans="1:17" x14ac:dyDescent="0.25">
      <c r="A15" s="6"/>
      <c r="B15">
        <v>10</v>
      </c>
      <c r="C15">
        <v>36.700000000000003</v>
      </c>
      <c r="D15">
        <v>142</v>
      </c>
      <c r="E15">
        <v>167</v>
      </c>
      <c r="F15" s="2">
        <v>33.9</v>
      </c>
      <c r="G15" s="2"/>
      <c r="J15" s="6"/>
      <c r="Q15" s="7"/>
    </row>
    <row r="16" spans="1:17" x14ac:dyDescent="0.25">
      <c r="A16" s="6"/>
      <c r="B16">
        <v>20</v>
      </c>
      <c r="C16">
        <v>37.200000000000003</v>
      </c>
      <c r="D16">
        <v>149</v>
      </c>
      <c r="E16">
        <v>167</v>
      </c>
      <c r="F16" s="2">
        <v>35.6</v>
      </c>
      <c r="G16" s="2"/>
      <c r="J16" s="6"/>
      <c r="Q16" s="7"/>
    </row>
    <row r="17" spans="1:17" x14ac:dyDescent="0.25">
      <c r="A17" s="8"/>
      <c r="B17" s="9">
        <v>30</v>
      </c>
      <c r="C17" s="9">
        <v>37.6</v>
      </c>
      <c r="D17" s="9">
        <v>153</v>
      </c>
      <c r="E17" s="9">
        <v>168</v>
      </c>
      <c r="F17" s="10">
        <v>36.5</v>
      </c>
      <c r="G17" s="10"/>
      <c r="H17" s="9"/>
      <c r="I17" s="9"/>
      <c r="J17" s="8"/>
      <c r="K17" s="9"/>
      <c r="L17" s="9"/>
      <c r="M17" s="9">
        <f t="shared" si="0"/>
        <v>2.3999999999999986</v>
      </c>
      <c r="N17" s="9">
        <v>54.3</v>
      </c>
      <c r="O17" s="13">
        <f>F17/N17*100</f>
        <v>67.219152854511975</v>
      </c>
      <c r="P17" s="9"/>
      <c r="Q17" s="15">
        <f>SUM(E15:E17)/3</f>
        <v>167.33333333333334</v>
      </c>
    </row>
    <row r="18" spans="1:17" x14ac:dyDescent="0.25">
      <c r="A18" s="3" t="s">
        <v>29</v>
      </c>
      <c r="B18" s="4">
        <v>0</v>
      </c>
      <c r="C18" s="4">
        <v>35.1</v>
      </c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21">
        <f>F21-F19</f>
        <v>0.5</v>
      </c>
      <c r="M18" s="4"/>
      <c r="N18" s="4"/>
      <c r="O18" s="4"/>
      <c r="P18" s="4"/>
      <c r="Q18" s="5"/>
    </row>
    <row r="19" spans="1:17" x14ac:dyDescent="0.25">
      <c r="A19" s="6"/>
      <c r="B19">
        <v>10</v>
      </c>
      <c r="C19">
        <v>36</v>
      </c>
      <c r="D19">
        <v>161</v>
      </c>
      <c r="E19">
        <v>173</v>
      </c>
      <c r="F19" s="2">
        <v>25</v>
      </c>
      <c r="G19" s="2"/>
      <c r="J19" s="6"/>
      <c r="Q19" s="7"/>
    </row>
    <row r="20" spans="1:17" x14ac:dyDescent="0.25">
      <c r="A20" s="6"/>
      <c r="B20">
        <v>20</v>
      </c>
      <c r="C20">
        <v>36.6</v>
      </c>
      <c r="D20">
        <v>165</v>
      </c>
      <c r="E20">
        <v>175</v>
      </c>
      <c r="F20" s="2">
        <v>28.2</v>
      </c>
      <c r="G20" s="2"/>
      <c r="J20" s="6"/>
      <c r="Q20" s="7"/>
    </row>
    <row r="21" spans="1:17" x14ac:dyDescent="0.25">
      <c r="A21" s="8"/>
      <c r="B21" s="9">
        <v>30</v>
      </c>
      <c r="C21" s="9">
        <v>36.5</v>
      </c>
      <c r="D21" s="9">
        <v>169</v>
      </c>
      <c r="E21" s="9">
        <v>175</v>
      </c>
      <c r="F21" s="10">
        <v>25.5</v>
      </c>
      <c r="G21" s="10"/>
      <c r="H21" s="9"/>
      <c r="I21" s="9"/>
      <c r="J21" s="8"/>
      <c r="K21" s="9"/>
      <c r="L21" s="9"/>
      <c r="M21" s="9">
        <f t="shared" si="0"/>
        <v>1.3999999999999986</v>
      </c>
      <c r="N21" s="9">
        <v>46.9</v>
      </c>
      <c r="O21" s="13">
        <f>F21/N21*100</f>
        <v>54.371002132196168</v>
      </c>
      <c r="P21" s="9"/>
      <c r="Q21" s="11">
        <f>SUM(E19:E21)/3</f>
        <v>174.33333333333334</v>
      </c>
    </row>
    <row r="22" spans="1:17" x14ac:dyDescent="0.25">
      <c r="A22" s="3" t="s">
        <v>49</v>
      </c>
      <c r="B22" s="4">
        <v>0</v>
      </c>
      <c r="C22" s="4">
        <v>36.6</v>
      </c>
      <c r="D22" s="4">
        <v>0</v>
      </c>
      <c r="E22" s="4">
        <v>0</v>
      </c>
      <c r="F22" s="4">
        <v>0</v>
      </c>
      <c r="G22" s="4"/>
      <c r="H22" s="33">
        <v>95.1</v>
      </c>
      <c r="I22" s="33">
        <v>94.9</v>
      </c>
      <c r="J22" s="3">
        <f>H22-I22</f>
        <v>0.19999999999998863</v>
      </c>
      <c r="K22" s="4">
        <f>D25-D23</f>
        <v>19</v>
      </c>
      <c r="L22" s="21">
        <f>F25-F23</f>
        <v>3.4461247589933564</v>
      </c>
      <c r="M22" s="4"/>
      <c r="N22" s="4"/>
      <c r="O22" s="4"/>
      <c r="P22" s="4"/>
      <c r="Q22" s="5"/>
    </row>
    <row r="23" spans="1:17" x14ac:dyDescent="0.25">
      <c r="A23" s="6"/>
      <c r="B23" s="34">
        <v>10</v>
      </c>
      <c r="C23" s="34">
        <v>37.200000000000003</v>
      </c>
      <c r="D23" s="34">
        <v>167</v>
      </c>
      <c r="E23" s="34">
        <v>207</v>
      </c>
      <c r="F23" s="35">
        <v>36.586031679306622</v>
      </c>
      <c r="G23" s="35"/>
      <c r="H23" s="34"/>
      <c r="I23" s="34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37.6</v>
      </c>
      <c r="D24" s="34">
        <v>173</v>
      </c>
      <c r="E24" s="34">
        <v>202</v>
      </c>
      <c r="F24" s="35">
        <v>36.781927788535526</v>
      </c>
      <c r="G24" s="35"/>
      <c r="H24" s="34"/>
      <c r="I24" s="34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37.4</v>
      </c>
      <c r="D25" s="9">
        <v>186</v>
      </c>
      <c r="E25" s="9">
        <v>212</v>
      </c>
      <c r="F25" s="10">
        <v>40.032156438299978</v>
      </c>
      <c r="G25" s="10"/>
      <c r="H25" s="9"/>
      <c r="I25" s="9"/>
      <c r="J25" s="8"/>
      <c r="K25" s="9"/>
      <c r="L25" s="9"/>
      <c r="M25" s="9">
        <f>C25-C22</f>
        <v>0.79999999999999716</v>
      </c>
      <c r="N25" s="9">
        <v>53.5</v>
      </c>
      <c r="O25" s="13">
        <f>F25/N25*100</f>
        <v>74.826460632336406</v>
      </c>
      <c r="P25" s="9">
        <v>213</v>
      </c>
      <c r="Q25" s="15">
        <f>SUM(E23:E25)/3</f>
        <v>207</v>
      </c>
    </row>
    <row r="26" spans="1:17" x14ac:dyDescent="0.25">
      <c r="A26" s="3" t="s">
        <v>50</v>
      </c>
      <c r="B26" s="4">
        <v>0</v>
      </c>
      <c r="C26" s="4">
        <v>36.700000000000003</v>
      </c>
      <c r="D26" s="4">
        <v>53</v>
      </c>
      <c r="E26" s="4">
        <v>0</v>
      </c>
      <c r="F26" s="4">
        <v>0</v>
      </c>
      <c r="G26" s="4"/>
      <c r="H26" s="33">
        <v>78.099999999999994</v>
      </c>
      <c r="I26" s="33">
        <v>77.7</v>
      </c>
      <c r="J26" s="3">
        <f t="shared" ref="J26:J50" si="1">H26-I26</f>
        <v>0.39999999999999147</v>
      </c>
      <c r="K26" s="4">
        <f t="shared" ref="K26:K50" si="2">D29-D27</f>
        <v>9</v>
      </c>
      <c r="L26" s="21">
        <f>F29-F27</f>
        <v>5.3700665712757001</v>
      </c>
      <c r="M26" s="4"/>
      <c r="N26" s="4"/>
      <c r="O26" s="4"/>
      <c r="P26" s="4"/>
      <c r="Q26" s="16"/>
    </row>
    <row r="27" spans="1:17" x14ac:dyDescent="0.25">
      <c r="A27" s="6"/>
      <c r="B27" s="34">
        <v>10</v>
      </c>
      <c r="C27" s="34">
        <v>37.5</v>
      </c>
      <c r="D27" s="34">
        <v>145</v>
      </c>
      <c r="E27" s="34">
        <v>240</v>
      </c>
      <c r="F27" s="35">
        <v>35.837019465067947</v>
      </c>
      <c r="G27" s="35"/>
      <c r="H27" s="34"/>
      <c r="I27" s="34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4">
        <v>37.6</v>
      </c>
      <c r="D28" s="34">
        <v>149</v>
      </c>
      <c r="E28" s="34">
        <v>239</v>
      </c>
      <c r="F28" s="35">
        <v>40.874413466354028</v>
      </c>
      <c r="G28" s="35"/>
      <c r="H28" s="34"/>
      <c r="I28" s="34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38.799999999999997</v>
      </c>
      <c r="D29" s="9">
        <v>154</v>
      </c>
      <c r="E29" s="9">
        <v>239</v>
      </c>
      <c r="F29" s="10">
        <v>41.207086036343647</v>
      </c>
      <c r="G29" s="10"/>
      <c r="H29" s="9"/>
      <c r="I29" s="9"/>
      <c r="J29" s="8"/>
      <c r="K29" s="9"/>
      <c r="L29" s="9"/>
      <c r="M29" s="9">
        <f>C29-C26</f>
        <v>2.0999999999999943</v>
      </c>
      <c r="N29" s="9">
        <v>61.7</v>
      </c>
      <c r="O29" s="13">
        <f>F29/N29*100</f>
        <v>66.786201031351126</v>
      </c>
      <c r="P29" s="9">
        <v>240</v>
      </c>
      <c r="Q29" s="15">
        <f>SUM(E27:E29)/3</f>
        <v>239.33333333333334</v>
      </c>
    </row>
    <row r="30" spans="1:17" x14ac:dyDescent="0.25">
      <c r="A30" s="3" t="s">
        <v>51</v>
      </c>
      <c r="B30" s="4">
        <v>0</v>
      </c>
      <c r="C30" s="4">
        <v>36.4</v>
      </c>
      <c r="D30" s="4">
        <v>50</v>
      </c>
      <c r="E30" s="4">
        <v>0</v>
      </c>
      <c r="F30" s="4">
        <v>0</v>
      </c>
      <c r="G30" s="4"/>
      <c r="H30" s="33">
        <v>88.3</v>
      </c>
      <c r="I30" s="33">
        <v>87.8</v>
      </c>
      <c r="J30" s="3">
        <f t="shared" si="1"/>
        <v>0.5</v>
      </c>
      <c r="K30" s="4">
        <f t="shared" si="2"/>
        <v>11</v>
      </c>
      <c r="L30" s="21">
        <f>F33-F31</f>
        <v>1.6745845235914629</v>
      </c>
      <c r="M30" s="4"/>
      <c r="N30" s="4"/>
      <c r="O30" s="4"/>
      <c r="P30" s="4"/>
      <c r="Q30" s="5"/>
    </row>
    <row r="31" spans="1:17" x14ac:dyDescent="0.25">
      <c r="A31" s="6"/>
      <c r="B31" s="34">
        <v>10</v>
      </c>
      <c r="C31" s="34">
        <v>37.6</v>
      </c>
      <c r="D31" s="34">
        <v>143</v>
      </c>
      <c r="E31" s="34">
        <v>214</v>
      </c>
      <c r="F31" s="35">
        <v>36.328758372411215</v>
      </c>
      <c r="G31" s="35"/>
      <c r="H31" s="34"/>
      <c r="I31" s="34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4">
        <v>38.5</v>
      </c>
      <c r="D32" s="34">
        <v>142</v>
      </c>
      <c r="E32" s="34">
        <v>212</v>
      </c>
      <c r="F32" s="35">
        <v>36.16484528174999</v>
      </c>
      <c r="G32" s="35"/>
      <c r="H32" s="34"/>
      <c r="I32" s="34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38.700000000000003</v>
      </c>
      <c r="D33" s="9">
        <v>154</v>
      </c>
      <c r="E33" s="9">
        <v>212</v>
      </c>
      <c r="F33" s="10">
        <v>38.003342896002678</v>
      </c>
      <c r="G33" s="10"/>
      <c r="H33" s="9"/>
      <c r="I33" s="9"/>
      <c r="J33" s="8"/>
      <c r="K33" s="9"/>
      <c r="L33" s="9"/>
      <c r="M33" s="9">
        <f t="shared" ref="M33:M53" si="3">C33-C30</f>
        <v>2.3000000000000043</v>
      </c>
      <c r="N33" s="9">
        <v>49</v>
      </c>
      <c r="O33" s="13">
        <f>F33/N33*100</f>
        <v>77.557842644903431</v>
      </c>
      <c r="P33" s="9">
        <v>212</v>
      </c>
      <c r="Q33" s="15">
        <f>SUM(E31:E33)/3</f>
        <v>212.66666666666666</v>
      </c>
    </row>
    <row r="34" spans="1:17" x14ac:dyDescent="0.25">
      <c r="A34" s="3" t="s">
        <v>52</v>
      </c>
      <c r="B34" s="4">
        <v>0</v>
      </c>
      <c r="C34" s="33">
        <v>36.9</v>
      </c>
      <c r="D34" s="33">
        <v>0</v>
      </c>
      <c r="E34" s="33">
        <v>0</v>
      </c>
      <c r="F34" s="33">
        <v>0</v>
      </c>
      <c r="G34" s="33"/>
      <c r="H34" s="33">
        <v>58.7</v>
      </c>
      <c r="I34" s="33">
        <v>58.5</v>
      </c>
      <c r="J34" s="3">
        <f t="shared" si="1"/>
        <v>0.20000000000000284</v>
      </c>
      <c r="K34" s="4">
        <f t="shared" si="2"/>
        <v>8</v>
      </c>
      <c r="L34" s="21">
        <f>F37-F35</f>
        <v>1.7333754823482153</v>
      </c>
      <c r="M34" s="4"/>
      <c r="N34" s="4"/>
      <c r="O34" s="4"/>
      <c r="P34" s="4"/>
      <c r="Q34" s="5"/>
    </row>
    <row r="35" spans="1:17" x14ac:dyDescent="0.25">
      <c r="A35" s="6"/>
      <c r="B35" s="34">
        <v>10</v>
      </c>
      <c r="C35" s="32">
        <v>37.6</v>
      </c>
      <c r="D35" s="34">
        <v>169</v>
      </c>
      <c r="E35" s="32">
        <v>117</v>
      </c>
      <c r="F35" s="35">
        <v>31.719667693866882</v>
      </c>
      <c r="G35" s="35"/>
      <c r="H35" s="34"/>
      <c r="I35" s="34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37.5</v>
      </c>
      <c r="D36" s="34">
        <v>173</v>
      </c>
      <c r="E36" s="32">
        <v>116</v>
      </c>
      <c r="F36" s="35">
        <v>35.646284577077907</v>
      </c>
      <c r="G36" s="35"/>
      <c r="H36" s="34"/>
      <c r="I36" s="34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37.5</v>
      </c>
      <c r="D37" s="9">
        <v>177</v>
      </c>
      <c r="E37" s="36">
        <v>117</v>
      </c>
      <c r="F37" s="10">
        <v>33.453043176215097</v>
      </c>
      <c r="G37" s="10"/>
      <c r="H37" s="9"/>
      <c r="I37" s="9"/>
      <c r="J37" s="8"/>
      <c r="K37" s="9"/>
      <c r="L37" s="9"/>
      <c r="M37" s="9">
        <f t="shared" si="3"/>
        <v>0.60000000000000142</v>
      </c>
      <c r="N37" s="9">
        <v>50</v>
      </c>
      <c r="O37" s="13">
        <f>F37/N37*100</f>
        <v>66.906086352430194</v>
      </c>
      <c r="P37" s="9">
        <v>115</v>
      </c>
      <c r="Q37" s="15">
        <f>SUM(E35:E37)/3</f>
        <v>116.66666666666667</v>
      </c>
    </row>
    <row r="38" spans="1:17" x14ac:dyDescent="0.25">
      <c r="A38" s="3" t="s">
        <v>53</v>
      </c>
      <c r="B38" s="4">
        <v>0</v>
      </c>
      <c r="C38" s="4">
        <v>35.9</v>
      </c>
      <c r="D38" s="4">
        <v>0</v>
      </c>
      <c r="E38" s="4">
        <v>0</v>
      </c>
      <c r="F38" s="4">
        <v>0</v>
      </c>
      <c r="G38" s="4"/>
      <c r="H38" s="4">
        <v>76.7</v>
      </c>
      <c r="I38" s="4">
        <v>76.5</v>
      </c>
      <c r="J38" s="3">
        <f t="shared" si="1"/>
        <v>0.20000000000000284</v>
      </c>
      <c r="K38" s="4">
        <f t="shared" si="2"/>
        <v>16</v>
      </c>
      <c r="L38" s="21">
        <f>F41-F39</f>
        <v>4.4343837537927833</v>
      </c>
      <c r="M38" s="4"/>
      <c r="N38" s="4"/>
      <c r="O38" s="4"/>
      <c r="P38" s="4"/>
      <c r="Q38" s="5"/>
    </row>
    <row r="39" spans="1:17" x14ac:dyDescent="0.25">
      <c r="A39" s="6"/>
      <c r="B39" s="34">
        <v>10</v>
      </c>
      <c r="C39" s="34">
        <v>36.9</v>
      </c>
      <c r="D39" s="34">
        <v>146</v>
      </c>
      <c r="E39" s="34">
        <v>131</v>
      </c>
      <c r="F39" s="35">
        <v>25.792655412017719</v>
      </c>
      <c r="G39" s="35"/>
      <c r="H39" s="34"/>
      <c r="I39" s="34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36.4</v>
      </c>
      <c r="D40" s="34">
        <v>156</v>
      </c>
      <c r="E40" s="34">
        <v>132</v>
      </c>
      <c r="F40" s="35">
        <v>30.616287399470576</v>
      </c>
      <c r="G40" s="35"/>
      <c r="H40" s="34"/>
      <c r="I40" s="34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35.9</v>
      </c>
      <c r="D41" s="9">
        <v>162</v>
      </c>
      <c r="E41" s="9">
        <v>133</v>
      </c>
      <c r="F41" s="10">
        <v>30.227039165810503</v>
      </c>
      <c r="G41" s="10"/>
      <c r="H41" s="9"/>
      <c r="I41" s="9"/>
      <c r="J41" s="8"/>
      <c r="K41" s="9"/>
      <c r="L41" s="9"/>
      <c r="M41" s="9">
        <f t="shared" si="3"/>
        <v>0</v>
      </c>
      <c r="N41" s="9">
        <v>42.9</v>
      </c>
      <c r="O41" s="13">
        <f>F41/N41*100</f>
        <v>70.459298754803029</v>
      </c>
      <c r="P41" s="9">
        <v>131</v>
      </c>
      <c r="Q41" s="11">
        <f>SUM(E39:E41)/3</f>
        <v>132</v>
      </c>
    </row>
    <row r="42" spans="1:17" x14ac:dyDescent="0.25">
      <c r="A42" s="3" t="s">
        <v>54</v>
      </c>
      <c r="B42" s="4">
        <v>0</v>
      </c>
      <c r="C42" s="4">
        <v>36.700000000000003</v>
      </c>
      <c r="D42" s="4">
        <v>0</v>
      </c>
      <c r="E42" s="4">
        <v>0</v>
      </c>
      <c r="F42" s="4">
        <v>0</v>
      </c>
      <c r="G42" s="4"/>
      <c r="H42" s="4">
        <v>62.2</v>
      </c>
      <c r="I42" s="4">
        <v>61.9</v>
      </c>
      <c r="J42" s="3">
        <f t="shared" si="1"/>
        <v>0.30000000000000426</v>
      </c>
      <c r="K42" s="4">
        <f t="shared" si="2"/>
        <v>22</v>
      </c>
      <c r="L42" s="21">
        <f>F45-F43</f>
        <v>3.9263999202792448</v>
      </c>
      <c r="M42" s="4"/>
      <c r="N42" s="4"/>
      <c r="O42" s="4"/>
      <c r="P42" s="4"/>
      <c r="Q42" s="5"/>
    </row>
    <row r="43" spans="1:17" x14ac:dyDescent="0.25">
      <c r="A43" s="6"/>
      <c r="B43" s="32">
        <v>10</v>
      </c>
      <c r="C43" s="32">
        <v>36.1</v>
      </c>
      <c r="D43" s="32">
        <v>152</v>
      </c>
      <c r="E43" s="32">
        <v>141</v>
      </c>
      <c r="F43" s="37">
        <v>37.235614818550005</v>
      </c>
      <c r="G43" s="37"/>
      <c r="H43" s="34"/>
      <c r="I43" s="34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2">
        <v>20</v>
      </c>
      <c r="C44" s="32">
        <v>38</v>
      </c>
      <c r="D44" s="32">
        <v>169</v>
      </c>
      <c r="E44" s="32">
        <v>141</v>
      </c>
      <c r="F44" s="37">
        <v>40.202379045812613</v>
      </c>
      <c r="G44" s="37"/>
      <c r="H44" s="34"/>
      <c r="I44" s="34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36.700000000000003</v>
      </c>
      <c r="D45" s="9">
        <v>174</v>
      </c>
      <c r="E45" s="9">
        <v>140</v>
      </c>
      <c r="F45" s="10">
        <v>41.162014738829249</v>
      </c>
      <c r="G45" s="10"/>
      <c r="H45" s="9"/>
      <c r="I45" s="9"/>
      <c r="J45" s="8"/>
      <c r="K45" s="9"/>
      <c r="L45" s="9"/>
      <c r="M45" s="9">
        <f t="shared" si="3"/>
        <v>0</v>
      </c>
      <c r="N45" s="9">
        <v>61</v>
      </c>
      <c r="O45" s="13">
        <f>F45/N45*100</f>
        <v>67.47871268660532</v>
      </c>
      <c r="P45" s="9">
        <v>140</v>
      </c>
      <c r="Q45" s="15">
        <f>SUM(E43:E45)/3</f>
        <v>140.66666666666666</v>
      </c>
    </row>
    <row r="46" spans="1:17" x14ac:dyDescent="0.25">
      <c r="A46" s="3" t="s">
        <v>55</v>
      </c>
      <c r="B46" s="4">
        <v>0</v>
      </c>
      <c r="C46" s="4">
        <v>36.4</v>
      </c>
      <c r="D46" s="4">
        <v>0</v>
      </c>
      <c r="E46" s="4">
        <v>0</v>
      </c>
      <c r="F46" s="4">
        <v>0</v>
      </c>
      <c r="G46" s="4"/>
      <c r="H46" s="4">
        <v>101.1</v>
      </c>
      <c r="I46" s="4">
        <v>100</v>
      </c>
      <c r="J46" s="3">
        <f t="shared" si="1"/>
        <v>1.0999999999999943</v>
      </c>
      <c r="K46" s="4">
        <f t="shared" si="2"/>
        <v>16</v>
      </c>
      <c r="L46" s="21">
        <f>F49-F47</f>
        <v>1.6000000000000014</v>
      </c>
      <c r="M46" s="4"/>
      <c r="N46" s="4"/>
      <c r="O46" s="4"/>
      <c r="P46" s="4"/>
      <c r="Q46" s="5"/>
    </row>
    <row r="47" spans="1:17" x14ac:dyDescent="0.25">
      <c r="A47" s="6"/>
      <c r="B47" s="32">
        <v>10</v>
      </c>
      <c r="C47" s="32">
        <v>37.799999999999997</v>
      </c>
      <c r="D47" s="32">
        <v>142</v>
      </c>
      <c r="E47" s="32">
        <v>253</v>
      </c>
      <c r="F47" s="34">
        <v>37.5</v>
      </c>
      <c r="G47" s="34"/>
      <c r="H47" s="34"/>
      <c r="I47" s="34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2">
        <v>20</v>
      </c>
      <c r="C48" s="32">
        <v>37.9</v>
      </c>
      <c r="D48" s="32">
        <v>152</v>
      </c>
      <c r="E48" s="32">
        <v>253</v>
      </c>
      <c r="F48" s="34">
        <v>34.9</v>
      </c>
      <c r="G48" s="34"/>
      <c r="H48" s="34"/>
      <c r="I48" s="34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38</v>
      </c>
      <c r="D49" s="9">
        <v>158</v>
      </c>
      <c r="E49" s="9">
        <v>254</v>
      </c>
      <c r="F49" s="9">
        <v>39.1</v>
      </c>
      <c r="G49" s="9"/>
      <c r="H49" s="9"/>
      <c r="I49" s="9"/>
      <c r="J49" s="8"/>
      <c r="K49" s="9"/>
      <c r="L49" s="9"/>
      <c r="M49" s="9">
        <f t="shared" si="3"/>
        <v>1.6000000000000014</v>
      </c>
      <c r="N49" s="9">
        <v>57</v>
      </c>
      <c r="O49" s="13">
        <f>F49/N49*100</f>
        <v>68.596491228070178</v>
      </c>
      <c r="P49" s="9">
        <v>255</v>
      </c>
      <c r="Q49" s="15">
        <f>SUM(E47:E49)/3</f>
        <v>253.33333333333334</v>
      </c>
    </row>
    <row r="50" spans="1:17" x14ac:dyDescent="0.25">
      <c r="A50" s="3" t="s">
        <v>56</v>
      </c>
      <c r="B50" s="4">
        <v>0</v>
      </c>
      <c r="C50" s="4">
        <v>36.5</v>
      </c>
      <c r="D50" s="4">
        <v>0</v>
      </c>
      <c r="E50" s="4">
        <v>0</v>
      </c>
      <c r="F50" s="4">
        <v>0</v>
      </c>
      <c r="G50" s="4"/>
      <c r="H50" s="4">
        <v>88</v>
      </c>
      <c r="I50" s="4">
        <v>87.4</v>
      </c>
      <c r="J50" s="3">
        <f t="shared" si="1"/>
        <v>0.59999999999999432</v>
      </c>
      <c r="K50" s="4">
        <f t="shared" si="2"/>
        <v>16</v>
      </c>
      <c r="L50" s="21">
        <f>F53-F51</f>
        <v>0.69214875382347429</v>
      </c>
      <c r="M50" s="4"/>
      <c r="N50" s="4"/>
      <c r="O50" s="4"/>
      <c r="P50" s="4"/>
      <c r="Q50" s="5"/>
    </row>
    <row r="51" spans="1:17" x14ac:dyDescent="0.25">
      <c r="A51" s="6"/>
      <c r="B51" s="34">
        <v>10</v>
      </c>
      <c r="C51" s="34">
        <v>36.4</v>
      </c>
      <c r="D51" s="34">
        <v>136</v>
      </c>
      <c r="E51" s="32">
        <v>225</v>
      </c>
      <c r="F51" s="37">
        <v>37.611790973961988</v>
      </c>
      <c r="G51" s="37"/>
      <c r="H51" s="34"/>
      <c r="I51" s="34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4">
        <v>37.799999999999997</v>
      </c>
      <c r="D52" s="34">
        <v>144</v>
      </c>
      <c r="E52" s="32">
        <v>225</v>
      </c>
      <c r="F52" s="37">
        <v>37.900658890670599</v>
      </c>
      <c r="G52" s="37"/>
      <c r="H52" s="34"/>
      <c r="I52" s="34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37.799999999999997</v>
      </c>
      <c r="D53" s="9">
        <v>152</v>
      </c>
      <c r="E53" s="9">
        <v>225</v>
      </c>
      <c r="F53" s="10">
        <v>38.303939727785462</v>
      </c>
      <c r="G53" s="10"/>
      <c r="H53" s="9"/>
      <c r="I53" s="9"/>
      <c r="J53" s="8"/>
      <c r="K53" s="9"/>
      <c r="L53" s="9"/>
      <c r="M53" s="9">
        <f t="shared" si="3"/>
        <v>1.2999999999999972</v>
      </c>
      <c r="N53" s="9">
        <v>57</v>
      </c>
      <c r="O53" s="13">
        <f>F53/N53*100</f>
        <v>67.199894259272739</v>
      </c>
      <c r="P53" s="9">
        <v>225</v>
      </c>
      <c r="Q53" s="11">
        <f>SUM(E51:E53)/3</f>
        <v>225</v>
      </c>
    </row>
    <row r="56" spans="1:17" x14ac:dyDescent="0.25">
      <c r="B56" t="s">
        <v>57</v>
      </c>
      <c r="C56" s="38">
        <f>(C5+C9+C13+C17+C21+C25+C29+C33+C37+C41+C45+C49+C53)/13</f>
        <v>37.507692307692302</v>
      </c>
      <c r="I56" t="s">
        <v>30</v>
      </c>
      <c r="J56" s="2">
        <f>AVERAGE(J2:J55)</f>
        <v>0.41538461538461419</v>
      </c>
      <c r="K56" s="2">
        <f t="shared" ref="K56:Q56" si="4">AVERAGE(K2:K55)</f>
        <v>12.307692307692308</v>
      </c>
      <c r="L56" s="2">
        <f t="shared" si="4"/>
        <v>2.2920833664695568</v>
      </c>
      <c r="M56" s="2">
        <f t="shared" si="4"/>
        <v>1.2384615384615374</v>
      </c>
      <c r="N56" s="2">
        <f t="shared" si="4"/>
        <v>53.276923076923076</v>
      </c>
      <c r="O56" s="2">
        <f t="shared" si="4"/>
        <v>63.163015454458709</v>
      </c>
      <c r="P56" s="2">
        <f t="shared" si="4"/>
        <v>191.375</v>
      </c>
      <c r="Q56" s="2">
        <f t="shared" si="4"/>
        <v>182.69230769230774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1" topLeftCell="A2" activePane="bottomLeft" state="frozen"/>
      <selection pane="bottomLeft" activeCell="D5" sqref="D5"/>
    </sheetView>
  </sheetViews>
  <sheetFormatPr defaultColWidth="8.85546875" defaultRowHeight="15" x14ac:dyDescent="0.25"/>
  <cols>
    <col min="1" max="1" width="11.7109375" bestFit="1" customWidth="1"/>
    <col min="2" max="2" width="12.85546875" bestFit="1" customWidth="1"/>
    <col min="3" max="3" width="13.42578125" bestFit="1" customWidth="1"/>
    <col min="4" max="4" width="10.140625" bestFit="1" customWidth="1"/>
    <col min="5" max="5" width="11" bestFit="1" customWidth="1"/>
    <col min="6" max="6" width="17.28515625" bestFit="1" customWidth="1"/>
    <col min="7" max="7" width="17.28515625" customWidth="1"/>
    <col min="8" max="8" width="16.28515625" bestFit="1" customWidth="1"/>
    <col min="9" max="9" width="17.28515625" bestFit="1" customWidth="1"/>
    <col min="10" max="10" width="16" bestFit="1" customWidth="1"/>
    <col min="11" max="11" width="15.140625" bestFit="1" customWidth="1"/>
    <col min="12" max="12" width="13" bestFit="1" customWidth="1"/>
    <col min="13" max="13" width="18" bestFit="1" customWidth="1"/>
    <col min="14" max="14" width="9.42578125" bestFit="1" customWidth="1"/>
    <col min="15" max="15" width="14.28515625" bestFit="1" customWidth="1"/>
    <col min="16" max="17" width="9.85546875" bestFit="1" customWidth="1"/>
  </cols>
  <sheetData>
    <row r="1" spans="1:17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>
        <v>36.299999999999997</v>
      </c>
      <c r="D2" s="4">
        <v>97</v>
      </c>
      <c r="E2" s="4"/>
      <c r="F2" s="4"/>
      <c r="G2" s="4"/>
      <c r="H2" s="4">
        <v>67.900000000000006</v>
      </c>
      <c r="I2" s="5">
        <v>66.7</v>
      </c>
      <c r="J2" s="3">
        <f>H2-I2</f>
        <v>1.2000000000000028</v>
      </c>
      <c r="K2" s="4">
        <f>D5-D3</f>
        <v>8</v>
      </c>
      <c r="L2" s="21">
        <f>F5-F3</f>
        <v>-3.5890905158050543</v>
      </c>
      <c r="M2" s="4">
        <f>C5-C2</f>
        <v>1.6000000000000014</v>
      </c>
      <c r="N2" s="4">
        <v>42.6</v>
      </c>
      <c r="O2" s="18">
        <f>F5/N2*100</f>
        <v>64.343828620921045</v>
      </c>
      <c r="P2" s="4"/>
      <c r="Q2" s="19">
        <f>SUM(E3:E5)/3</f>
        <v>127.33333333333333</v>
      </c>
    </row>
    <row r="3" spans="1:17" x14ac:dyDescent="0.25">
      <c r="A3" s="6"/>
      <c r="B3">
        <v>10</v>
      </c>
      <c r="C3">
        <v>37.1</v>
      </c>
      <c r="D3">
        <v>151</v>
      </c>
      <c r="E3">
        <v>128</v>
      </c>
      <c r="F3" s="20">
        <v>30.999561508317417</v>
      </c>
      <c r="G3" s="20">
        <v>12</v>
      </c>
      <c r="I3" s="7"/>
      <c r="J3" s="6"/>
      <c r="Q3" s="7"/>
    </row>
    <row r="4" spans="1:17" x14ac:dyDescent="0.25">
      <c r="A4" s="6"/>
      <c r="B4">
        <v>20</v>
      </c>
      <c r="C4">
        <v>37.700000000000003</v>
      </c>
      <c r="D4">
        <v>161</v>
      </c>
      <c r="E4">
        <v>127</v>
      </c>
      <c r="F4" s="20">
        <v>31.380544816510625</v>
      </c>
      <c r="G4" s="20">
        <v>14</v>
      </c>
      <c r="I4" s="7"/>
      <c r="J4" s="6"/>
      <c r="Q4" s="7"/>
    </row>
    <row r="5" spans="1:17" x14ac:dyDescent="0.25">
      <c r="A5" s="8"/>
      <c r="B5" s="9">
        <v>30</v>
      </c>
      <c r="C5" s="9">
        <v>37.9</v>
      </c>
      <c r="D5" s="9">
        <v>159</v>
      </c>
      <c r="E5" s="32">
        <v>127</v>
      </c>
      <c r="F5" s="20">
        <v>27.410470992512362</v>
      </c>
      <c r="G5" s="20">
        <v>15</v>
      </c>
      <c r="H5" s="9"/>
      <c r="I5" s="11"/>
      <c r="J5" s="8"/>
      <c r="K5" s="9"/>
      <c r="L5" s="9"/>
      <c r="M5" s="9"/>
      <c r="N5" s="9"/>
      <c r="O5" s="9"/>
      <c r="P5" s="9"/>
      <c r="Q5" s="11"/>
    </row>
    <row r="6" spans="1:17" x14ac:dyDescent="0.25">
      <c r="A6" s="3" t="s">
        <v>26</v>
      </c>
      <c r="B6" s="4">
        <v>0</v>
      </c>
      <c r="C6" s="4">
        <v>36.799999999999997</v>
      </c>
      <c r="D6" s="4"/>
      <c r="E6" s="4"/>
      <c r="F6" s="4"/>
      <c r="G6" s="4"/>
      <c r="H6" s="4">
        <v>70.7</v>
      </c>
      <c r="I6" s="5">
        <v>70.2</v>
      </c>
      <c r="J6" s="3">
        <f t="shared" ref="J6:J18" si="0">H6-I6</f>
        <v>0.5</v>
      </c>
      <c r="K6" s="4">
        <f t="shared" ref="K6:K18" si="1">D9-D7</f>
        <v>8</v>
      </c>
      <c r="L6" s="21">
        <f>F9-F7</f>
        <v>1.8577351389437986</v>
      </c>
      <c r="M6" s="4">
        <f>C9-C6</f>
        <v>0.5</v>
      </c>
      <c r="N6" s="4">
        <v>45.6</v>
      </c>
      <c r="O6" s="18">
        <f>F9/N6*100</f>
        <v>63.472283362384317</v>
      </c>
      <c r="P6" s="4"/>
      <c r="Q6" s="19">
        <f>SUM(E7:E9)/3</f>
        <v>126.66666666666667</v>
      </c>
    </row>
    <row r="7" spans="1:17" x14ac:dyDescent="0.25">
      <c r="A7" s="6"/>
      <c r="B7">
        <v>10</v>
      </c>
      <c r="C7" s="32">
        <v>36.700000000000003</v>
      </c>
      <c r="D7" s="32">
        <v>152</v>
      </c>
      <c r="E7" s="32">
        <v>127</v>
      </c>
      <c r="F7" s="2">
        <v>27.085626074303452</v>
      </c>
      <c r="G7" s="2">
        <v>10</v>
      </c>
      <c r="I7" s="7"/>
      <c r="J7" s="6"/>
      <c r="Q7" s="12"/>
    </row>
    <row r="8" spans="1:17" x14ac:dyDescent="0.25">
      <c r="A8" s="6"/>
      <c r="B8">
        <v>20</v>
      </c>
      <c r="C8" s="32">
        <v>36.9</v>
      </c>
      <c r="D8" s="32">
        <v>152</v>
      </c>
      <c r="E8" s="32">
        <v>126</v>
      </c>
      <c r="F8" s="2">
        <v>30.022261951551727</v>
      </c>
      <c r="G8" s="2">
        <v>13</v>
      </c>
      <c r="I8" s="7"/>
      <c r="J8" s="6"/>
      <c r="Q8" s="12"/>
    </row>
    <row r="9" spans="1:17" x14ac:dyDescent="0.25">
      <c r="A9" s="8"/>
      <c r="B9" s="9">
        <v>30</v>
      </c>
      <c r="C9" s="9">
        <v>37.299999999999997</v>
      </c>
      <c r="D9" s="9">
        <v>160</v>
      </c>
      <c r="E9" s="9">
        <v>127</v>
      </c>
      <c r="F9" s="10">
        <v>28.94336121324725</v>
      </c>
      <c r="G9" s="10">
        <v>14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17" x14ac:dyDescent="0.25">
      <c r="A10" s="3" t="s">
        <v>27</v>
      </c>
      <c r="B10" s="4">
        <v>0</v>
      </c>
      <c r="C10" s="4">
        <v>36.4</v>
      </c>
      <c r="D10" s="4"/>
      <c r="E10" s="4"/>
      <c r="F10" s="4"/>
      <c r="G10" s="4"/>
      <c r="H10" s="4">
        <v>74</v>
      </c>
      <c r="I10" s="5">
        <v>73.3</v>
      </c>
      <c r="J10" s="3">
        <f t="shared" si="0"/>
        <v>0.70000000000000284</v>
      </c>
      <c r="K10" s="4">
        <f t="shared" si="1"/>
        <v>18</v>
      </c>
      <c r="L10" s="21">
        <f>F13-F11</f>
        <v>3.6999999999999957</v>
      </c>
      <c r="M10" s="4">
        <f>C13-C10</f>
        <v>1.8999999999999986</v>
      </c>
      <c r="N10" s="4">
        <v>71.099999999999994</v>
      </c>
      <c r="O10" s="18">
        <f>F13/N10*100</f>
        <v>72.855133614627292</v>
      </c>
      <c r="P10" s="4"/>
      <c r="Q10" s="19">
        <f>SUM(E11:E13)/3</f>
        <v>252</v>
      </c>
    </row>
    <row r="11" spans="1:17" x14ac:dyDescent="0.25">
      <c r="A11" s="6"/>
      <c r="B11">
        <v>10</v>
      </c>
      <c r="C11">
        <v>37.6</v>
      </c>
      <c r="D11">
        <v>164</v>
      </c>
      <c r="E11">
        <v>252</v>
      </c>
      <c r="F11" s="2">
        <v>48.1</v>
      </c>
      <c r="G11" s="2">
        <v>11</v>
      </c>
      <c r="I11" s="7"/>
      <c r="J11" s="6"/>
      <c r="Q11" s="7"/>
    </row>
    <row r="12" spans="1:17" x14ac:dyDescent="0.25">
      <c r="A12" s="6"/>
      <c r="B12">
        <v>20</v>
      </c>
      <c r="C12">
        <v>38.1</v>
      </c>
      <c r="D12">
        <v>174</v>
      </c>
      <c r="E12">
        <v>252</v>
      </c>
      <c r="F12" s="2">
        <v>49.8</v>
      </c>
      <c r="G12" s="2">
        <v>13</v>
      </c>
      <c r="I12" s="7"/>
      <c r="J12" s="6"/>
      <c r="Q12" s="7"/>
    </row>
    <row r="13" spans="1:17" x14ac:dyDescent="0.25">
      <c r="A13" s="8"/>
      <c r="B13" s="9">
        <v>30</v>
      </c>
      <c r="C13" s="9">
        <v>38.299999999999997</v>
      </c>
      <c r="D13" s="9">
        <v>182</v>
      </c>
      <c r="E13" s="9">
        <v>252</v>
      </c>
      <c r="F13" s="10">
        <v>51.8</v>
      </c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17" x14ac:dyDescent="0.25">
      <c r="A14" s="3" t="s">
        <v>28</v>
      </c>
      <c r="B14" s="4">
        <v>0</v>
      </c>
      <c r="C14" s="4">
        <v>36</v>
      </c>
      <c r="D14" s="4"/>
      <c r="E14" s="4"/>
      <c r="F14" s="4"/>
      <c r="H14" s="4">
        <v>73.099999999999994</v>
      </c>
      <c r="I14" s="4">
        <v>72.8</v>
      </c>
      <c r="J14" s="3">
        <f t="shared" si="0"/>
        <v>0.29999999999999716</v>
      </c>
      <c r="K14" s="4">
        <f t="shared" si="1"/>
        <v>18</v>
      </c>
      <c r="L14" s="21">
        <f>F17-F15</f>
        <v>10.100000000000001</v>
      </c>
      <c r="M14" s="4">
        <f>C17-C14</f>
        <v>1.7999999999999972</v>
      </c>
      <c r="N14" s="4">
        <v>54.3</v>
      </c>
      <c r="O14" s="18">
        <f>F17/N14*100</f>
        <v>75.506445672191532</v>
      </c>
      <c r="P14" s="4"/>
      <c r="Q14" s="19">
        <f>SUM(E15:E17)/3</f>
        <v>168</v>
      </c>
    </row>
    <row r="15" spans="1:17" x14ac:dyDescent="0.25">
      <c r="A15" s="6"/>
      <c r="B15">
        <v>10</v>
      </c>
      <c r="C15">
        <v>36.1</v>
      </c>
      <c r="D15">
        <v>140</v>
      </c>
      <c r="E15">
        <v>168</v>
      </c>
      <c r="F15" s="2">
        <v>30.9</v>
      </c>
      <c r="G15" s="2">
        <v>10</v>
      </c>
      <c r="I15" s="7"/>
      <c r="J15" s="6"/>
      <c r="Q15" s="7"/>
    </row>
    <row r="16" spans="1:17" x14ac:dyDescent="0.25">
      <c r="A16" s="6"/>
      <c r="B16">
        <v>20</v>
      </c>
      <c r="C16">
        <v>37.200000000000003</v>
      </c>
      <c r="D16">
        <v>150</v>
      </c>
      <c r="E16">
        <v>168</v>
      </c>
      <c r="F16" s="2">
        <v>36.6</v>
      </c>
      <c r="G16" s="2">
        <v>12</v>
      </c>
      <c r="I16" s="7"/>
      <c r="J16" s="6"/>
      <c r="Q16" s="7"/>
    </row>
    <row r="17" spans="1:17" x14ac:dyDescent="0.25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5">
      <c r="A18" s="3" t="s">
        <v>29</v>
      </c>
      <c r="B18" s="4">
        <v>0</v>
      </c>
      <c r="C18" s="4">
        <v>36.1</v>
      </c>
      <c r="D18" s="4"/>
      <c r="E18" s="4"/>
      <c r="F18" s="4"/>
      <c r="G18" s="4"/>
      <c r="H18" s="4">
        <v>93.2</v>
      </c>
      <c r="I18" s="5">
        <v>92.9</v>
      </c>
      <c r="J18" s="3">
        <f t="shared" si="0"/>
        <v>0.29999999999999716</v>
      </c>
      <c r="K18" s="4">
        <f t="shared" si="1"/>
        <v>19</v>
      </c>
      <c r="L18" s="21">
        <f>F21-F19</f>
        <v>9.2000000000000028</v>
      </c>
      <c r="M18" s="4">
        <f>C21-C18</f>
        <v>0.69999999999999574</v>
      </c>
      <c r="N18" s="4">
        <v>46.9</v>
      </c>
      <c r="O18" s="18">
        <f>F21/N18*100</f>
        <v>81.449893390191903</v>
      </c>
      <c r="P18" s="4"/>
      <c r="Q18" s="19">
        <f>SUM(E19:E21)/3</f>
        <v>169.33333333333334</v>
      </c>
    </row>
    <row r="19" spans="1:17" x14ac:dyDescent="0.25">
      <c r="A19" s="6"/>
      <c r="B19">
        <v>10</v>
      </c>
      <c r="C19">
        <v>36.5</v>
      </c>
      <c r="D19">
        <v>169</v>
      </c>
      <c r="E19">
        <v>167</v>
      </c>
      <c r="F19" s="2">
        <v>29</v>
      </c>
      <c r="G19" s="2"/>
      <c r="I19" s="7"/>
      <c r="J19" s="6"/>
      <c r="Q19" s="7"/>
    </row>
    <row r="20" spans="1:17" x14ac:dyDescent="0.25">
      <c r="A20" s="6"/>
      <c r="B20">
        <v>20</v>
      </c>
      <c r="C20">
        <v>36.6</v>
      </c>
      <c r="D20">
        <v>175</v>
      </c>
      <c r="E20">
        <v>167</v>
      </c>
      <c r="F20" s="2">
        <v>32.9</v>
      </c>
      <c r="G20" s="2"/>
      <c r="I20" s="7"/>
      <c r="J20" s="6"/>
      <c r="Q20" s="7"/>
    </row>
    <row r="21" spans="1:17" x14ac:dyDescent="0.25">
      <c r="A21" s="8"/>
      <c r="B21" s="9">
        <v>30</v>
      </c>
      <c r="C21" s="9">
        <v>36.799999999999997</v>
      </c>
      <c r="D21" s="9">
        <v>188</v>
      </c>
      <c r="E21" s="9">
        <v>174</v>
      </c>
      <c r="F21" s="10">
        <v>38.200000000000003</v>
      </c>
      <c r="G21" s="1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5">
      <c r="A22" s="3" t="s">
        <v>49</v>
      </c>
      <c r="B22" s="4">
        <v>0</v>
      </c>
      <c r="C22" s="4">
        <v>37.1</v>
      </c>
      <c r="D22" s="4"/>
      <c r="E22" s="4"/>
      <c r="F22" s="4"/>
      <c r="G22" s="4"/>
      <c r="H22" s="33">
        <v>94.7</v>
      </c>
      <c r="I22" s="39">
        <v>93.8</v>
      </c>
      <c r="J22" s="3">
        <f>H22-I22</f>
        <v>0.90000000000000568</v>
      </c>
      <c r="K22" s="4">
        <f>D25-D23</f>
        <v>22</v>
      </c>
      <c r="L22" s="21">
        <f>F25-F23</f>
        <v>9.1000000000000014</v>
      </c>
      <c r="M22" s="4">
        <f>C25-C22</f>
        <v>0.69999999999999574</v>
      </c>
      <c r="N22" s="4">
        <v>53.5</v>
      </c>
      <c r="O22" s="18">
        <f>F25/N22*100</f>
        <v>84.299065420560751</v>
      </c>
      <c r="P22" s="4">
        <v>213</v>
      </c>
      <c r="Q22" s="19">
        <f>SUM(E23:E25)/3</f>
        <v>211.33333333333334</v>
      </c>
    </row>
    <row r="23" spans="1:17" x14ac:dyDescent="0.25">
      <c r="A23" s="6"/>
      <c r="B23" s="34">
        <v>10</v>
      </c>
      <c r="C23" s="34">
        <v>37</v>
      </c>
      <c r="D23" s="34">
        <v>150</v>
      </c>
      <c r="E23" s="32">
        <v>212</v>
      </c>
      <c r="F23" s="40">
        <v>36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37.700000000000003</v>
      </c>
      <c r="D24" s="34">
        <v>165</v>
      </c>
      <c r="E24" s="32">
        <v>213</v>
      </c>
      <c r="F24" s="40">
        <v>38.799999999999997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37.799999999999997</v>
      </c>
      <c r="D25" s="9">
        <v>172</v>
      </c>
      <c r="E25" s="9">
        <v>209</v>
      </c>
      <c r="F25" s="40">
        <v>45.1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50</v>
      </c>
      <c r="B26" s="4">
        <v>0</v>
      </c>
      <c r="C26" s="4">
        <v>37.200000000000003</v>
      </c>
      <c r="D26" s="4">
        <v>52</v>
      </c>
      <c r="E26" s="4">
        <v>0</v>
      </c>
      <c r="F26" s="4"/>
      <c r="G26" s="4"/>
      <c r="H26" s="33">
        <v>79.2</v>
      </c>
      <c r="I26" s="39">
        <v>78.8</v>
      </c>
      <c r="J26" s="3">
        <f t="shared" ref="J26:J50" si="2">H26-I26</f>
        <v>0.40000000000000568</v>
      </c>
      <c r="K26" s="4">
        <f>D29-D27</f>
        <v>15</v>
      </c>
      <c r="L26" s="21">
        <f>F29-F27</f>
        <v>6.7000000000000028</v>
      </c>
      <c r="M26" s="4">
        <f>C29-C26</f>
        <v>1.5999999999999943</v>
      </c>
      <c r="N26" s="4">
        <v>61.7</v>
      </c>
      <c r="O26" s="18">
        <f>F29/N26*100</f>
        <v>85.413290113452192</v>
      </c>
      <c r="P26" s="4">
        <v>240</v>
      </c>
      <c r="Q26" s="19">
        <f>SUM(E27:E29)/3</f>
        <v>239.33333333333334</v>
      </c>
    </row>
    <row r="27" spans="1:17" x14ac:dyDescent="0.25">
      <c r="A27" s="6"/>
      <c r="B27" s="34">
        <v>10</v>
      </c>
      <c r="C27" s="32">
        <v>37.1</v>
      </c>
      <c r="D27" s="32">
        <v>145</v>
      </c>
      <c r="E27" s="32">
        <v>239</v>
      </c>
      <c r="F27" s="35">
        <v>46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2">
        <v>37.9</v>
      </c>
      <c r="D28" s="32">
        <v>154</v>
      </c>
      <c r="E28" s="32">
        <v>239</v>
      </c>
      <c r="F28" s="35">
        <v>50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38.799999999999997</v>
      </c>
      <c r="D29" s="9">
        <v>160</v>
      </c>
      <c r="E29" s="9">
        <v>240</v>
      </c>
      <c r="F29" s="10">
        <v>52.7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51</v>
      </c>
      <c r="B30" s="4">
        <v>0</v>
      </c>
      <c r="C30" s="4">
        <v>37.5</v>
      </c>
      <c r="D30" s="4"/>
      <c r="E30" s="4"/>
      <c r="F30" s="4"/>
      <c r="G30" s="4"/>
      <c r="H30" s="33">
        <v>89.9</v>
      </c>
      <c r="I30" s="39">
        <v>89.4</v>
      </c>
      <c r="J30" s="3">
        <f t="shared" si="2"/>
        <v>0.5</v>
      </c>
      <c r="K30" s="4">
        <f>D33-D31</f>
        <v>20</v>
      </c>
      <c r="L30" s="21">
        <f>F33-F31</f>
        <v>8.0988985089766778</v>
      </c>
      <c r="M30" s="4">
        <f>C33-C30</f>
        <v>1</v>
      </c>
      <c r="N30" s="4">
        <v>49</v>
      </c>
      <c r="O30" s="18">
        <f>F33/N30*100</f>
        <v>72.509590393480977</v>
      </c>
      <c r="P30" s="4">
        <v>212</v>
      </c>
      <c r="Q30" s="19">
        <f>SUM(E31:E33)/3</f>
        <v>212</v>
      </c>
    </row>
    <row r="31" spans="1:17" x14ac:dyDescent="0.25">
      <c r="A31" s="6"/>
      <c r="B31" s="34">
        <v>10</v>
      </c>
      <c r="C31" s="32">
        <v>37</v>
      </c>
      <c r="D31" s="32">
        <v>132</v>
      </c>
      <c r="E31" s="32">
        <v>212</v>
      </c>
      <c r="F31" s="35">
        <v>27.430800783828996</v>
      </c>
      <c r="G31" s="35"/>
      <c r="H31" s="32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2">
        <v>37.700000000000003</v>
      </c>
      <c r="D32" s="32">
        <v>147</v>
      </c>
      <c r="E32" s="32">
        <v>212</v>
      </c>
      <c r="F32" s="35">
        <v>35.749518015747995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38.5</v>
      </c>
      <c r="D33" s="9">
        <v>152</v>
      </c>
      <c r="E33" s="9">
        <v>212</v>
      </c>
      <c r="F33" s="10">
        <v>35.529699292805674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52</v>
      </c>
      <c r="B34" s="4">
        <v>0</v>
      </c>
      <c r="C34" s="33">
        <v>36</v>
      </c>
      <c r="D34" s="33"/>
      <c r="E34" s="33"/>
      <c r="F34" s="33"/>
      <c r="G34" s="33"/>
      <c r="H34" s="33">
        <v>57.9</v>
      </c>
      <c r="I34" s="39">
        <v>57.7</v>
      </c>
      <c r="J34" s="3">
        <f t="shared" si="2"/>
        <v>0.19999999999999574</v>
      </c>
      <c r="K34" s="4">
        <f>D37-D35</f>
        <v>17</v>
      </c>
      <c r="L34" s="21">
        <f>F37-F35</f>
        <v>-2.2502440740443888</v>
      </c>
      <c r="M34" s="4">
        <f>C37-C34</f>
        <v>1.7000000000000028</v>
      </c>
      <c r="N34" s="4">
        <v>50</v>
      </c>
      <c r="O34" s="18">
        <f>F37/N34*100</f>
        <v>71.995945569109821</v>
      </c>
      <c r="P34" s="4">
        <v>115</v>
      </c>
      <c r="Q34" s="19">
        <f>SUM(E35:E37)/3</f>
        <v>117.66666666666667</v>
      </c>
    </row>
    <row r="35" spans="1:17" x14ac:dyDescent="0.25">
      <c r="A35" s="6"/>
      <c r="B35" s="34">
        <v>10</v>
      </c>
      <c r="C35" s="32">
        <v>37</v>
      </c>
      <c r="D35" s="34">
        <v>164</v>
      </c>
      <c r="E35" s="32">
        <v>118</v>
      </c>
      <c r="F35" s="35">
        <v>38.248216858599299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37.799999999999997</v>
      </c>
      <c r="D36" s="34">
        <v>185</v>
      </c>
      <c r="E36" s="32">
        <v>117</v>
      </c>
      <c r="F36" s="35">
        <v>38.718098367852292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37.700000000000003</v>
      </c>
      <c r="D37" s="9">
        <v>181</v>
      </c>
      <c r="E37" s="36">
        <v>118</v>
      </c>
      <c r="F37" s="10">
        <v>35.997972784554911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53</v>
      </c>
      <c r="B38" s="4">
        <v>0</v>
      </c>
      <c r="C38" s="4">
        <v>36.299999999999997</v>
      </c>
      <c r="D38" s="4"/>
      <c r="E38" s="4"/>
      <c r="F38" s="4"/>
      <c r="G38" s="4"/>
      <c r="H38" s="4">
        <v>76.2</v>
      </c>
      <c r="I38" s="5">
        <v>74.7</v>
      </c>
      <c r="J38" s="3">
        <f t="shared" si="2"/>
        <v>1.5</v>
      </c>
      <c r="K38" s="4">
        <f>D41-D39</f>
        <v>20</v>
      </c>
      <c r="L38" s="21">
        <f>F41-F39</f>
        <v>8.7999999999999972</v>
      </c>
      <c r="M38" s="4">
        <f>C41-C38</f>
        <v>1.4000000000000057</v>
      </c>
      <c r="N38" s="4">
        <v>42.9</v>
      </c>
      <c r="O38" s="18">
        <f>F41/N38*100</f>
        <v>96.270396270396262</v>
      </c>
      <c r="P38" s="4">
        <v>131</v>
      </c>
      <c r="Q38" s="19">
        <f>SUM(E39:E41)/3</f>
        <v>130.33333333333334</v>
      </c>
    </row>
    <row r="39" spans="1:17" x14ac:dyDescent="0.25">
      <c r="A39" s="6"/>
      <c r="B39" s="34">
        <v>10</v>
      </c>
      <c r="C39" s="34">
        <v>36.799999999999997</v>
      </c>
      <c r="D39" s="34">
        <v>153</v>
      </c>
      <c r="E39" s="32">
        <v>131</v>
      </c>
      <c r="F39" s="35">
        <v>32.5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37.200000000000003</v>
      </c>
      <c r="D40" s="34">
        <v>170</v>
      </c>
      <c r="E40" s="32">
        <v>130</v>
      </c>
      <c r="F40" s="35">
        <v>38.700000000000003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37.700000000000003</v>
      </c>
      <c r="D41" s="9">
        <v>173</v>
      </c>
      <c r="E41" s="9">
        <v>130</v>
      </c>
      <c r="F41" s="10">
        <v>41.3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54</v>
      </c>
      <c r="B42" s="4">
        <v>0</v>
      </c>
      <c r="C42" s="4">
        <v>36.200000000000003</v>
      </c>
      <c r="D42" s="4"/>
      <c r="E42" s="4"/>
      <c r="F42" s="4"/>
      <c r="G42" s="4"/>
      <c r="H42" s="4">
        <v>63</v>
      </c>
      <c r="I42" s="5">
        <v>62.8</v>
      </c>
      <c r="J42" s="3">
        <f t="shared" si="2"/>
        <v>0.20000000000000284</v>
      </c>
      <c r="K42" s="4">
        <f>D45-D43</f>
        <v>36</v>
      </c>
      <c r="L42" s="21">
        <f>F45-F43</f>
        <v>7.6978179705460832</v>
      </c>
      <c r="M42" s="4">
        <f>C45-C42</f>
        <v>2</v>
      </c>
      <c r="N42" s="4">
        <v>61</v>
      </c>
      <c r="O42" s="18">
        <f>F45/N42*100</f>
        <v>87.970148794694566</v>
      </c>
      <c r="P42" s="4">
        <v>140</v>
      </c>
      <c r="Q42" s="19">
        <f>SUM(E43:E45)/3</f>
        <v>140.66666666666666</v>
      </c>
    </row>
    <row r="43" spans="1:17" x14ac:dyDescent="0.25">
      <c r="A43" s="6"/>
      <c r="B43" s="32">
        <v>10</v>
      </c>
      <c r="C43" s="32">
        <v>37.299999999999997</v>
      </c>
      <c r="D43" s="32">
        <v>149</v>
      </c>
      <c r="E43" s="32">
        <v>140</v>
      </c>
      <c r="F43" s="37">
        <v>45.963972794217604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2">
        <v>20</v>
      </c>
      <c r="C44" s="32">
        <v>38.4</v>
      </c>
      <c r="D44" s="32">
        <v>174</v>
      </c>
      <c r="E44" s="32">
        <v>141</v>
      </c>
      <c r="F44" s="37">
        <v>49.832161308657845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38.200000000000003</v>
      </c>
      <c r="D45" s="9">
        <v>185</v>
      </c>
      <c r="E45" s="9">
        <v>141</v>
      </c>
      <c r="F45" s="10">
        <v>53.661790764763687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55</v>
      </c>
      <c r="B46" s="4">
        <v>0</v>
      </c>
      <c r="C46" s="4">
        <v>37.4</v>
      </c>
      <c r="D46" s="4"/>
      <c r="E46" s="4"/>
      <c r="F46" s="4"/>
      <c r="G46" s="4"/>
      <c r="H46" s="4">
        <v>102.7</v>
      </c>
      <c r="I46" s="5">
        <v>102.1</v>
      </c>
      <c r="J46" s="3">
        <f t="shared" si="2"/>
        <v>0.60000000000000853</v>
      </c>
      <c r="K46" s="4">
        <f>D49-D47</f>
        <v>16</v>
      </c>
      <c r="L46" s="21">
        <f>F49-F47</f>
        <v>5.9674094424519524</v>
      </c>
      <c r="M46" s="4">
        <f>C49-C46</f>
        <v>2.1000000000000014</v>
      </c>
      <c r="N46" s="4">
        <v>57</v>
      </c>
      <c r="O46" s="18">
        <f>F49/N46*100</f>
        <v>85.835764580897461</v>
      </c>
      <c r="P46" s="4">
        <v>255</v>
      </c>
      <c r="Q46" s="19">
        <f>SUM(E47:E49)/3</f>
        <v>253.33333333333334</v>
      </c>
    </row>
    <row r="47" spans="1:17" x14ac:dyDescent="0.25">
      <c r="A47" s="6"/>
      <c r="B47" s="32">
        <v>10</v>
      </c>
      <c r="C47" s="32">
        <v>38.4</v>
      </c>
      <c r="D47" s="32">
        <v>145</v>
      </c>
      <c r="E47" s="32">
        <v>255</v>
      </c>
      <c r="F47" s="40">
        <v>42.958976368659606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2">
        <v>20</v>
      </c>
      <c r="C48" s="32">
        <v>39.200000000000003</v>
      </c>
      <c r="D48" s="32">
        <v>159</v>
      </c>
      <c r="E48" s="32">
        <v>254</v>
      </c>
      <c r="F48" s="40">
        <v>48.971356828384877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39.5</v>
      </c>
      <c r="D49" s="9">
        <v>161</v>
      </c>
      <c r="E49" s="9">
        <v>251</v>
      </c>
      <c r="F49" s="41">
        <v>48.926385811111558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5">
      <c r="A50" s="3" t="s">
        <v>56</v>
      </c>
      <c r="B50" s="34">
        <v>0</v>
      </c>
      <c r="C50" s="32">
        <v>35.700000000000003</v>
      </c>
      <c r="D50" s="34"/>
      <c r="E50" s="34"/>
      <c r="F50" s="34"/>
      <c r="G50" s="34"/>
      <c r="H50" s="34">
        <v>88</v>
      </c>
      <c r="I50" s="7">
        <v>87.6</v>
      </c>
      <c r="J50" s="3">
        <f t="shared" si="2"/>
        <v>0.40000000000000568</v>
      </c>
      <c r="K50" s="4">
        <f>D53-D51</f>
        <v>21</v>
      </c>
      <c r="L50" s="21">
        <f>F53-F51</f>
        <v>6.83460526851227</v>
      </c>
      <c r="M50" s="4">
        <f>C53-C50</f>
        <v>3</v>
      </c>
      <c r="N50" s="4">
        <v>57</v>
      </c>
      <c r="O50" s="18">
        <f>F53/N50*100</f>
        <v>80.142125094116707</v>
      </c>
      <c r="P50" s="4">
        <v>225</v>
      </c>
      <c r="Q50" s="5">
        <f>SUM(E51:E53)/3</f>
        <v>225</v>
      </c>
    </row>
    <row r="51" spans="1:17" x14ac:dyDescent="0.25">
      <c r="A51" s="6"/>
      <c r="B51" s="34">
        <v>10</v>
      </c>
      <c r="C51" s="32">
        <v>37.6</v>
      </c>
      <c r="D51" s="32">
        <v>146</v>
      </c>
      <c r="E51" s="32">
        <v>225</v>
      </c>
      <c r="F51" s="37">
        <v>38.846406035134258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2">
        <v>37.4</v>
      </c>
      <c r="D52" s="32">
        <v>160</v>
      </c>
      <c r="E52" s="32">
        <v>225</v>
      </c>
      <c r="F52" s="37">
        <v>44.643661372567855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38.700000000000003</v>
      </c>
      <c r="D53" s="9">
        <v>167</v>
      </c>
      <c r="E53" s="9">
        <v>225</v>
      </c>
      <c r="F53" s="10">
        <v>45.681011303646528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5">
      <c r="B56" t="s">
        <v>57</v>
      </c>
      <c r="C56" s="38">
        <f>(C5+C9+C13+C17+C21+C25+C29+C33+C37+C41+C45+C49+C53)/13</f>
        <v>38.076923076923073</v>
      </c>
      <c r="I56" t="s">
        <v>30</v>
      </c>
      <c r="J56" s="2">
        <f>AVERAGE(J2:J55)</f>
        <v>0.5923076923076942</v>
      </c>
      <c r="K56" s="2">
        <f t="shared" ref="K56:Q56" si="3">AVERAGE(K2:K55)</f>
        <v>18.307692307692307</v>
      </c>
      <c r="L56" s="2">
        <f t="shared" si="3"/>
        <v>5.5551639799677952</v>
      </c>
      <c r="M56" s="2">
        <f t="shared" si="3"/>
        <v>1.5384615384615379</v>
      </c>
      <c r="N56" s="2">
        <f t="shared" si="3"/>
        <v>53.276923076923076</v>
      </c>
      <c r="O56" s="2">
        <f t="shared" si="3"/>
        <v>78.62030083823268</v>
      </c>
      <c r="P56" s="2">
        <f t="shared" si="3"/>
        <v>191.375</v>
      </c>
      <c r="Q56" s="2">
        <f t="shared" si="3"/>
        <v>182.53846153846155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zoomScale="70" zoomScaleNormal="70" workbookViewId="0">
      <pane ySplit="1" topLeftCell="A2" activePane="bottomLeft" state="frozen"/>
      <selection pane="bottomLeft" activeCell="N22" sqref="N22"/>
    </sheetView>
  </sheetViews>
  <sheetFormatPr defaultColWidth="9" defaultRowHeight="15" x14ac:dyDescent="0.25"/>
  <cols>
    <col min="1" max="1" width="10.42578125" bestFit="1" customWidth="1"/>
    <col min="2" max="2" width="11.42578125" bestFit="1" customWidth="1"/>
    <col min="3" max="3" width="12.42578125" bestFit="1" customWidth="1"/>
    <col min="4" max="4" width="9.28515625" bestFit="1" customWidth="1"/>
    <col min="5" max="5" width="10.28515625" bestFit="1" customWidth="1"/>
    <col min="6" max="6" width="16.140625" bestFit="1" customWidth="1"/>
    <col min="7" max="7" width="16.140625" customWidth="1"/>
    <col min="8" max="8" width="14.85546875" bestFit="1" customWidth="1"/>
    <col min="9" max="9" width="15.7109375" bestFit="1" customWidth="1"/>
    <col min="10" max="10" width="14.28515625" bestFit="1" customWidth="1"/>
    <col min="11" max="11" width="13.85546875" bestFit="1" customWidth="1"/>
    <col min="12" max="12" width="13.85546875" customWidth="1"/>
    <col min="13" max="13" width="16.42578125" bestFit="1" customWidth="1"/>
    <col min="14" max="14" width="8.85546875" bestFit="1" customWidth="1"/>
    <col min="15" max="15" width="13.28515625" bestFit="1" customWidth="1"/>
    <col min="16" max="17" width="8.85546875" bestFit="1" customWidth="1"/>
    <col min="18" max="18" width="12" customWidth="1"/>
  </cols>
  <sheetData>
    <row r="1" spans="1:19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  <c r="R1" s="42" t="s">
        <v>73</v>
      </c>
      <c r="S1" s="42" t="s">
        <v>71</v>
      </c>
    </row>
    <row r="2" spans="1:19" x14ac:dyDescent="0.25">
      <c r="A2" s="3" t="s">
        <v>25</v>
      </c>
      <c r="B2" s="4">
        <v>0</v>
      </c>
      <c r="C2" s="4">
        <v>36.1</v>
      </c>
      <c r="D2" s="4">
        <v>86</v>
      </c>
      <c r="E2" s="4"/>
      <c r="F2" s="4"/>
      <c r="G2" s="4"/>
      <c r="H2" s="4">
        <v>67</v>
      </c>
      <c r="I2" s="5">
        <v>66.8</v>
      </c>
      <c r="J2" s="3">
        <f>H2-I2</f>
        <v>0.20000000000000284</v>
      </c>
      <c r="K2" s="4">
        <f>D5-D3</f>
        <v>3</v>
      </c>
      <c r="L2" s="21">
        <f>F5-F3</f>
        <v>0.89999999999999858</v>
      </c>
      <c r="M2" s="4">
        <f>C5-C2</f>
        <v>1.2999999999999972</v>
      </c>
      <c r="N2" s="4">
        <v>42.6</v>
      </c>
      <c r="O2" s="18">
        <f>F5/N2*100</f>
        <v>62.206572769953048</v>
      </c>
      <c r="P2" s="4"/>
      <c r="Q2" s="19">
        <f>SUM(E3:E5)/3</f>
        <v>128.66666666666666</v>
      </c>
      <c r="R2" s="1">
        <v>167</v>
      </c>
      <c r="S2" s="1" t="s">
        <v>54</v>
      </c>
    </row>
    <row r="3" spans="1:19" x14ac:dyDescent="0.25">
      <c r="A3" s="6"/>
      <c r="B3">
        <v>10</v>
      </c>
      <c r="C3">
        <v>36.9</v>
      </c>
      <c r="D3">
        <v>147</v>
      </c>
      <c r="E3">
        <v>129</v>
      </c>
      <c r="F3" s="20">
        <v>25.6</v>
      </c>
      <c r="G3" s="20">
        <v>9</v>
      </c>
      <c r="I3" s="7"/>
      <c r="J3" s="6"/>
      <c r="Q3" s="7"/>
      <c r="R3" s="1"/>
      <c r="S3" s="1"/>
    </row>
    <row r="4" spans="1:19" x14ac:dyDescent="0.25">
      <c r="A4" s="6"/>
      <c r="B4">
        <v>20</v>
      </c>
      <c r="C4">
        <v>36.700000000000003</v>
      </c>
      <c r="D4">
        <v>150</v>
      </c>
      <c r="E4">
        <v>129</v>
      </c>
      <c r="F4" s="20">
        <v>24.6</v>
      </c>
      <c r="G4" s="20">
        <v>13</v>
      </c>
      <c r="I4" s="7"/>
      <c r="J4" s="6"/>
      <c r="Q4" s="7"/>
      <c r="R4" s="1"/>
      <c r="S4" s="1"/>
    </row>
    <row r="5" spans="1:19" x14ac:dyDescent="0.25">
      <c r="A5" s="8"/>
      <c r="B5" s="9">
        <v>30</v>
      </c>
      <c r="C5" s="9">
        <v>37.4</v>
      </c>
      <c r="D5" s="9">
        <v>150</v>
      </c>
      <c r="E5" s="9">
        <v>128</v>
      </c>
      <c r="F5" s="20">
        <v>26.5</v>
      </c>
      <c r="G5" s="20">
        <v>13</v>
      </c>
      <c r="H5" s="9"/>
      <c r="I5" s="11"/>
      <c r="J5" s="8"/>
      <c r="K5" s="9"/>
      <c r="L5" s="9"/>
      <c r="M5" s="9"/>
      <c r="N5" s="9"/>
      <c r="O5" s="9"/>
      <c r="P5" s="9"/>
      <c r="Q5" s="11"/>
      <c r="R5" s="1"/>
      <c r="S5" s="1"/>
    </row>
    <row r="6" spans="1:19" x14ac:dyDescent="0.25">
      <c r="A6" s="3" t="s">
        <v>26</v>
      </c>
      <c r="B6" s="4">
        <v>0</v>
      </c>
      <c r="C6" s="4">
        <v>36</v>
      </c>
      <c r="D6" s="4"/>
      <c r="E6" s="4"/>
      <c r="F6" s="4"/>
      <c r="G6" s="4"/>
      <c r="H6" s="4">
        <v>71.099999999999994</v>
      </c>
      <c r="I6" s="5">
        <v>70.900000000000006</v>
      </c>
      <c r="J6" s="3">
        <f>H6-I6</f>
        <v>0.19999999999998863</v>
      </c>
      <c r="K6" s="4">
        <f t="shared" ref="K6:K18" si="0">D9-D7</f>
        <v>0</v>
      </c>
      <c r="L6" s="21">
        <f>F9-F7</f>
        <v>1.6999999999999993</v>
      </c>
      <c r="M6" s="4">
        <f>C9-C6</f>
        <v>-0.10000000000000142</v>
      </c>
      <c r="N6" s="4">
        <v>45.6</v>
      </c>
      <c r="O6" s="18">
        <f>F9/N6*100</f>
        <v>59.649122807017541</v>
      </c>
      <c r="P6" s="4"/>
      <c r="Q6" s="19">
        <f>SUM(E7:E9)/3</f>
        <v>127.66666666666667</v>
      </c>
      <c r="R6" s="1">
        <v>165</v>
      </c>
      <c r="S6" s="1" t="s">
        <v>54</v>
      </c>
    </row>
    <row r="7" spans="1:19" x14ac:dyDescent="0.25">
      <c r="A7" s="6"/>
      <c r="B7">
        <v>10</v>
      </c>
      <c r="C7">
        <v>36.299999999999997</v>
      </c>
      <c r="D7">
        <v>135</v>
      </c>
      <c r="E7">
        <v>128</v>
      </c>
      <c r="F7" s="2">
        <v>25.5</v>
      </c>
      <c r="G7" s="2">
        <v>10</v>
      </c>
      <c r="I7" s="7"/>
      <c r="J7" s="6"/>
      <c r="Q7" s="12"/>
      <c r="R7" s="1"/>
      <c r="S7" s="1"/>
    </row>
    <row r="8" spans="1:19" x14ac:dyDescent="0.25">
      <c r="A8" s="6"/>
      <c r="B8">
        <v>20</v>
      </c>
      <c r="C8">
        <v>36.1</v>
      </c>
      <c r="D8">
        <v>135</v>
      </c>
      <c r="E8">
        <v>127</v>
      </c>
      <c r="F8" s="2">
        <v>25</v>
      </c>
      <c r="G8" s="2">
        <v>11</v>
      </c>
      <c r="I8" s="7"/>
      <c r="J8" s="6"/>
      <c r="Q8" s="12"/>
      <c r="R8" s="1"/>
      <c r="S8" s="1"/>
    </row>
    <row r="9" spans="1:19" x14ac:dyDescent="0.25">
      <c r="A9" s="8"/>
      <c r="B9" s="9">
        <v>30</v>
      </c>
      <c r="C9" s="9">
        <v>35.9</v>
      </c>
      <c r="D9" s="9">
        <v>135</v>
      </c>
      <c r="E9" s="9">
        <v>128</v>
      </c>
      <c r="F9" s="10">
        <v>27.2</v>
      </c>
      <c r="G9" s="10">
        <v>12</v>
      </c>
      <c r="H9" s="9"/>
      <c r="I9" s="11"/>
      <c r="J9" s="8"/>
      <c r="K9" s="9"/>
      <c r="L9" s="9"/>
      <c r="M9" s="9"/>
      <c r="N9" s="9"/>
      <c r="O9" s="9"/>
      <c r="P9" s="9"/>
      <c r="Q9" s="11"/>
      <c r="R9" s="1"/>
      <c r="S9" s="1"/>
    </row>
    <row r="10" spans="1:19" x14ac:dyDescent="0.25">
      <c r="A10" s="3" t="s">
        <v>27</v>
      </c>
      <c r="B10" s="4">
        <v>0</v>
      </c>
      <c r="C10" s="4">
        <v>35.799999999999997</v>
      </c>
      <c r="D10" s="4"/>
      <c r="E10" s="4"/>
      <c r="F10" s="4"/>
      <c r="G10" s="4"/>
      <c r="H10" s="4">
        <v>73.2</v>
      </c>
      <c r="I10" s="5">
        <v>72.7</v>
      </c>
      <c r="J10" s="3">
        <f>H10-I10</f>
        <v>0.5</v>
      </c>
      <c r="K10" s="4">
        <f t="shared" si="0"/>
        <v>11</v>
      </c>
      <c r="L10" s="21">
        <f>F13-F11</f>
        <v>8.9000000000000057</v>
      </c>
      <c r="M10" s="4">
        <f>C13-C10</f>
        <v>0.60000000000000142</v>
      </c>
      <c r="N10" s="4">
        <v>71.099999999999994</v>
      </c>
      <c r="O10" s="18">
        <f>F13/N10*100</f>
        <v>61.462728551336156</v>
      </c>
      <c r="P10" s="4"/>
      <c r="Q10" s="19">
        <f>SUM(E11:E13)/3</f>
        <v>250.66666666666666</v>
      </c>
      <c r="R10" s="1">
        <v>182</v>
      </c>
      <c r="S10" s="1" t="s">
        <v>72</v>
      </c>
    </row>
    <row r="11" spans="1:19" x14ac:dyDescent="0.25">
      <c r="A11" s="6"/>
      <c r="B11">
        <v>10</v>
      </c>
      <c r="C11">
        <v>36.799999999999997</v>
      </c>
      <c r="D11">
        <v>140</v>
      </c>
      <c r="E11">
        <v>250</v>
      </c>
      <c r="F11" s="2">
        <v>34.799999999999997</v>
      </c>
      <c r="G11" s="2">
        <v>8</v>
      </c>
      <c r="I11" s="7"/>
      <c r="J11" s="6"/>
      <c r="Q11" s="7"/>
      <c r="R11" s="1"/>
      <c r="S11" s="1"/>
    </row>
    <row r="12" spans="1:19" x14ac:dyDescent="0.25">
      <c r="A12" s="6"/>
      <c r="B12">
        <v>20</v>
      </c>
      <c r="C12">
        <v>36.6</v>
      </c>
      <c r="D12">
        <v>148</v>
      </c>
      <c r="E12">
        <v>250</v>
      </c>
      <c r="F12" s="2">
        <v>39.9</v>
      </c>
      <c r="G12" s="2">
        <v>11</v>
      </c>
      <c r="I12" s="7"/>
      <c r="J12" s="6"/>
      <c r="Q12" s="7"/>
      <c r="R12" s="1"/>
      <c r="S12" s="1"/>
    </row>
    <row r="13" spans="1:19" x14ac:dyDescent="0.25">
      <c r="A13" s="8"/>
      <c r="B13" s="9">
        <v>30</v>
      </c>
      <c r="C13" s="9">
        <v>36.4</v>
      </c>
      <c r="D13" s="9">
        <v>151</v>
      </c>
      <c r="E13" s="9">
        <v>252</v>
      </c>
      <c r="F13" s="10">
        <v>43.7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  <c r="R13" s="1"/>
      <c r="S13" s="1"/>
    </row>
    <row r="14" spans="1:19" x14ac:dyDescent="0.25">
      <c r="A14" s="3" t="s">
        <v>28</v>
      </c>
      <c r="B14" s="4">
        <v>0</v>
      </c>
      <c r="C14" s="4">
        <v>36</v>
      </c>
      <c r="D14" s="4"/>
      <c r="E14" s="4"/>
      <c r="F14" s="4"/>
      <c r="G14" s="4"/>
      <c r="H14" s="4">
        <v>73.099999999999994</v>
      </c>
      <c r="I14" s="5">
        <v>72.8</v>
      </c>
      <c r="J14" s="3">
        <f>H14-I14</f>
        <v>0.29999999999999716</v>
      </c>
      <c r="K14" s="4">
        <f t="shared" si="0"/>
        <v>18</v>
      </c>
      <c r="L14" s="21">
        <f>F17-F15</f>
        <v>-0.69999999999999574</v>
      </c>
      <c r="M14" s="4">
        <f>C17-C14</f>
        <v>1.7999999999999972</v>
      </c>
      <c r="N14" s="4">
        <v>54.3</v>
      </c>
      <c r="O14" s="18">
        <f>F17/N14*100</f>
        <v>75.690607734806633</v>
      </c>
      <c r="P14" s="4"/>
      <c r="Q14" s="19">
        <f>SUM(E15:E17)/3</f>
        <v>168</v>
      </c>
      <c r="R14" s="1">
        <v>186</v>
      </c>
      <c r="S14" s="1" t="s">
        <v>72</v>
      </c>
    </row>
    <row r="15" spans="1:19" x14ac:dyDescent="0.25">
      <c r="A15" s="6"/>
      <c r="B15">
        <v>10</v>
      </c>
      <c r="C15">
        <v>36.1</v>
      </c>
      <c r="D15">
        <v>140</v>
      </c>
      <c r="E15">
        <v>168</v>
      </c>
      <c r="F15" s="2">
        <v>41.8</v>
      </c>
      <c r="G15" s="2">
        <v>10</v>
      </c>
      <c r="I15" s="7"/>
      <c r="J15" s="6"/>
      <c r="Q15" s="7"/>
      <c r="R15" s="1"/>
      <c r="S15" s="1"/>
    </row>
    <row r="16" spans="1:19" x14ac:dyDescent="0.25">
      <c r="A16" s="6"/>
      <c r="B16">
        <v>20</v>
      </c>
      <c r="C16">
        <v>37.200000000000003</v>
      </c>
      <c r="D16">
        <v>150</v>
      </c>
      <c r="E16">
        <v>168</v>
      </c>
      <c r="F16" s="2">
        <v>36.700000000000003</v>
      </c>
      <c r="G16" s="2">
        <v>12</v>
      </c>
      <c r="I16" s="7"/>
      <c r="J16" s="6"/>
      <c r="Q16" s="7"/>
      <c r="R16" s="1"/>
      <c r="S16" s="1"/>
    </row>
    <row r="17" spans="1:19" x14ac:dyDescent="0.25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41.1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  <c r="R17" s="1"/>
      <c r="S17" s="1"/>
    </row>
    <row r="18" spans="1:19" x14ac:dyDescent="0.25">
      <c r="A18" s="3" t="s">
        <v>29</v>
      </c>
      <c r="B18" s="4">
        <v>0</v>
      </c>
      <c r="C18" s="4">
        <v>34.5</v>
      </c>
      <c r="D18" s="4"/>
      <c r="E18" s="4"/>
      <c r="F18" s="4"/>
      <c r="G18" s="4"/>
      <c r="H18" s="4">
        <v>93.5</v>
      </c>
      <c r="I18" s="5">
        <v>93</v>
      </c>
      <c r="J18" s="3">
        <f>H18-I18</f>
        <v>0.5</v>
      </c>
      <c r="K18" s="4">
        <f t="shared" si="0"/>
        <v>3</v>
      </c>
      <c r="L18" s="21">
        <f>F21-F19</f>
        <v>5.3000000000000007</v>
      </c>
      <c r="M18" s="4">
        <f>C21-C18</f>
        <v>0.10000000000000142</v>
      </c>
      <c r="N18" s="4">
        <v>46.9</v>
      </c>
      <c r="O18" s="18">
        <f>F21/N18*100</f>
        <v>62.260127931769723</v>
      </c>
      <c r="P18" s="4"/>
      <c r="Q18" s="19">
        <f>SUM(E19:E21)/3</f>
        <v>171.33333333333334</v>
      </c>
      <c r="R18" s="1">
        <v>182</v>
      </c>
      <c r="S18" s="1" t="s">
        <v>72</v>
      </c>
    </row>
    <row r="19" spans="1:19" x14ac:dyDescent="0.25">
      <c r="A19" s="6"/>
      <c r="B19">
        <v>10</v>
      </c>
      <c r="C19">
        <v>34.9</v>
      </c>
      <c r="D19">
        <v>147</v>
      </c>
      <c r="E19">
        <v>172</v>
      </c>
      <c r="F19" s="2">
        <v>23.9</v>
      </c>
      <c r="G19" s="2">
        <v>8</v>
      </c>
      <c r="I19" s="7"/>
      <c r="J19" s="6"/>
      <c r="Q19" s="7"/>
      <c r="R19" s="1"/>
      <c r="S19" s="1"/>
    </row>
    <row r="20" spans="1:19" x14ac:dyDescent="0.25">
      <c r="A20" s="6"/>
      <c r="B20">
        <v>20</v>
      </c>
      <c r="C20">
        <v>34.5</v>
      </c>
      <c r="D20">
        <v>146</v>
      </c>
      <c r="E20">
        <v>172</v>
      </c>
      <c r="F20" s="2">
        <v>29.1</v>
      </c>
      <c r="G20" s="2">
        <v>12</v>
      </c>
      <c r="I20" s="7"/>
      <c r="J20" s="6"/>
      <c r="Q20" s="7"/>
      <c r="R20" s="1"/>
      <c r="S20" s="1"/>
    </row>
    <row r="21" spans="1:19" x14ac:dyDescent="0.25">
      <c r="A21" s="8"/>
      <c r="B21" s="9">
        <v>30</v>
      </c>
      <c r="C21" s="9">
        <v>34.6</v>
      </c>
      <c r="D21" s="9">
        <v>150</v>
      </c>
      <c r="E21" s="9">
        <v>170</v>
      </c>
      <c r="F21" s="10">
        <v>29.2</v>
      </c>
      <c r="G21" s="10">
        <v>15</v>
      </c>
      <c r="H21" s="9"/>
      <c r="I21" s="11"/>
      <c r="J21" s="8"/>
      <c r="K21" s="9"/>
      <c r="L21" s="9"/>
      <c r="M21" s="9"/>
      <c r="N21" s="9"/>
      <c r="O21" s="9"/>
      <c r="P21" s="9"/>
      <c r="Q21" s="11"/>
      <c r="R21" s="1"/>
      <c r="S21" s="1"/>
    </row>
    <row r="22" spans="1:19" x14ac:dyDescent="0.25">
      <c r="A22" s="3" t="s">
        <v>49</v>
      </c>
      <c r="B22" s="4">
        <v>0</v>
      </c>
      <c r="C22" s="4">
        <v>36.1</v>
      </c>
      <c r="D22" s="4">
        <v>0</v>
      </c>
      <c r="E22" s="4">
        <v>0</v>
      </c>
      <c r="F22" s="4">
        <v>0</v>
      </c>
      <c r="G22" s="4"/>
      <c r="H22" s="33">
        <v>93.5</v>
      </c>
      <c r="I22" s="39">
        <v>93</v>
      </c>
      <c r="J22" s="3">
        <f>H22-I22</f>
        <v>0.5</v>
      </c>
      <c r="K22" s="4">
        <f>D25-D23</f>
        <v>17</v>
      </c>
      <c r="L22" s="21">
        <f>F25-F23</f>
        <v>5.7815931555995661</v>
      </c>
      <c r="M22" s="4">
        <f>C25-C22</f>
        <v>0.39999999999999858</v>
      </c>
      <c r="N22" s="4">
        <v>53.5</v>
      </c>
      <c r="O22" s="18">
        <f>F25/N22*100</f>
        <v>79.241055433694811</v>
      </c>
      <c r="P22" s="4">
        <v>213</v>
      </c>
      <c r="Q22" s="19">
        <f>SUM(E23:E25)/3</f>
        <v>212.33333333333334</v>
      </c>
      <c r="R22" s="1">
        <v>176</v>
      </c>
      <c r="S22" s="1" t="s">
        <v>72</v>
      </c>
    </row>
    <row r="23" spans="1:19" x14ac:dyDescent="0.25">
      <c r="A23" s="6"/>
      <c r="B23" s="34">
        <v>10</v>
      </c>
      <c r="C23" s="34">
        <v>36.200000000000003</v>
      </c>
      <c r="D23" s="34">
        <v>155</v>
      </c>
      <c r="E23" s="34">
        <v>211</v>
      </c>
      <c r="F23" s="40">
        <v>36.612371501427162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  <c r="R23" s="1"/>
      <c r="S23" s="1"/>
    </row>
    <row r="24" spans="1:19" x14ac:dyDescent="0.25">
      <c r="A24" s="6"/>
      <c r="B24" s="34">
        <v>20</v>
      </c>
      <c r="C24" s="34">
        <v>35.700000000000003</v>
      </c>
      <c r="D24" s="34">
        <v>167</v>
      </c>
      <c r="E24" s="34">
        <v>213</v>
      </c>
      <c r="F24" s="40">
        <v>41.309741292500249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  <c r="R24" s="1"/>
      <c r="S24" s="1"/>
    </row>
    <row r="25" spans="1:19" x14ac:dyDescent="0.25">
      <c r="A25" s="8"/>
      <c r="B25" s="9">
        <v>30</v>
      </c>
      <c r="C25" s="9">
        <v>36.5</v>
      </c>
      <c r="D25" s="9">
        <v>172</v>
      </c>
      <c r="E25" s="9">
        <v>213</v>
      </c>
      <c r="F25" s="40">
        <v>42.393964657026729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  <c r="R25" s="1"/>
      <c r="S25" s="1"/>
    </row>
    <row r="26" spans="1:19" x14ac:dyDescent="0.25">
      <c r="A26" s="3" t="s">
        <v>50</v>
      </c>
      <c r="B26" s="4">
        <v>0</v>
      </c>
      <c r="C26" s="4">
        <v>36.1</v>
      </c>
      <c r="D26" s="4">
        <v>52</v>
      </c>
      <c r="E26" s="4">
        <v>0</v>
      </c>
      <c r="F26" s="4"/>
      <c r="G26" s="4"/>
      <c r="H26" s="33">
        <v>78.2</v>
      </c>
      <c r="I26" s="39">
        <v>78</v>
      </c>
      <c r="J26" s="3">
        <f t="shared" ref="J26:J50" si="1">H26-I26</f>
        <v>0.20000000000000284</v>
      </c>
      <c r="K26" s="4">
        <f t="shared" ref="K26:K50" si="2">D29-D27</f>
        <v>7</v>
      </c>
      <c r="L26" s="21">
        <f>F29-F27</f>
        <v>0.39999999999999858</v>
      </c>
      <c r="M26" s="4">
        <f>C29-C26</f>
        <v>1</v>
      </c>
      <c r="N26" s="4">
        <v>61.7</v>
      </c>
      <c r="O26" s="18">
        <f>F29/N26*100</f>
        <v>67.909238249594807</v>
      </c>
      <c r="P26" s="4">
        <v>240</v>
      </c>
      <c r="Q26" s="19">
        <f>SUM(E27:E29)/3</f>
        <v>240</v>
      </c>
      <c r="R26" s="1">
        <v>175</v>
      </c>
      <c r="S26" s="1" t="s">
        <v>72</v>
      </c>
    </row>
    <row r="27" spans="1:19" x14ac:dyDescent="0.25">
      <c r="A27" s="6"/>
      <c r="B27" s="34">
        <v>10</v>
      </c>
      <c r="C27" s="32">
        <v>37.1</v>
      </c>
      <c r="D27" s="32">
        <v>140</v>
      </c>
      <c r="E27" s="32">
        <v>240</v>
      </c>
      <c r="F27" s="35">
        <v>41.5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  <c r="R27" s="1"/>
      <c r="S27" s="1"/>
    </row>
    <row r="28" spans="1:19" x14ac:dyDescent="0.25">
      <c r="A28" s="6"/>
      <c r="B28" s="34">
        <v>20</v>
      </c>
      <c r="C28" s="32">
        <v>35.799999999999997</v>
      </c>
      <c r="D28" s="32">
        <v>146</v>
      </c>
      <c r="E28" s="32">
        <v>240</v>
      </c>
      <c r="F28" s="35">
        <v>41.5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  <c r="R28" s="1"/>
      <c r="S28" s="1"/>
    </row>
    <row r="29" spans="1:19" x14ac:dyDescent="0.25">
      <c r="A29" s="8"/>
      <c r="B29" s="9">
        <v>30</v>
      </c>
      <c r="C29" s="9">
        <v>37.1</v>
      </c>
      <c r="D29" s="9">
        <v>147</v>
      </c>
      <c r="E29" s="9">
        <v>240</v>
      </c>
      <c r="F29" s="10">
        <v>41.9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  <c r="R29" s="1"/>
      <c r="S29" s="1"/>
    </row>
    <row r="30" spans="1:19" x14ac:dyDescent="0.25">
      <c r="A30" s="3" t="s">
        <v>51</v>
      </c>
      <c r="B30" s="4">
        <v>0</v>
      </c>
      <c r="C30" s="4">
        <v>36</v>
      </c>
      <c r="D30" s="4">
        <v>49</v>
      </c>
      <c r="E30" s="4">
        <v>0</v>
      </c>
      <c r="F30" s="4">
        <v>0</v>
      </c>
      <c r="G30" s="4"/>
      <c r="H30" s="33">
        <v>88.3</v>
      </c>
      <c r="I30" s="39">
        <v>87.8</v>
      </c>
      <c r="J30" s="3">
        <f t="shared" si="1"/>
        <v>0.5</v>
      </c>
      <c r="K30" s="4">
        <f t="shared" si="2"/>
        <v>7</v>
      </c>
      <c r="L30" s="21">
        <f>F33-F31</f>
        <v>-1.3261800963780033</v>
      </c>
      <c r="M30" s="4">
        <f>C33-C30</f>
        <v>2.2999999999999972</v>
      </c>
      <c r="N30" s="4">
        <v>49</v>
      </c>
      <c r="O30" s="18">
        <f>F33/N30*100</f>
        <v>80.567197076506233</v>
      </c>
      <c r="P30" s="4">
        <v>212</v>
      </c>
      <c r="Q30" s="19">
        <f>SUM(E31:E33)/3</f>
        <v>212</v>
      </c>
      <c r="R30" s="1">
        <v>174</v>
      </c>
      <c r="S30" s="1" t="s">
        <v>72</v>
      </c>
    </row>
    <row r="31" spans="1:19" x14ac:dyDescent="0.25">
      <c r="A31" s="6"/>
      <c r="B31" s="34">
        <v>10</v>
      </c>
      <c r="C31" s="34">
        <v>35.700000000000003</v>
      </c>
      <c r="D31" s="34">
        <v>145</v>
      </c>
      <c r="E31" s="34">
        <v>212</v>
      </c>
      <c r="F31" s="35">
        <v>40.804106663866058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  <c r="R31" s="1"/>
      <c r="S31" s="1"/>
    </row>
    <row r="32" spans="1:19" x14ac:dyDescent="0.25">
      <c r="A32" s="6"/>
      <c r="B32" s="34">
        <v>20</v>
      </c>
      <c r="C32" s="34">
        <v>37.700000000000003</v>
      </c>
      <c r="D32" s="34">
        <v>149</v>
      </c>
      <c r="E32" s="34">
        <v>212</v>
      </c>
      <c r="F32" s="35">
        <v>38.217977471176837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  <c r="R32" s="1"/>
      <c r="S32" s="1"/>
    </row>
    <row r="33" spans="1:19" x14ac:dyDescent="0.25">
      <c r="A33" s="8"/>
      <c r="B33" s="9">
        <v>30</v>
      </c>
      <c r="C33" s="9">
        <v>38.299999999999997</v>
      </c>
      <c r="D33" s="9">
        <v>152</v>
      </c>
      <c r="E33" s="9">
        <v>212</v>
      </c>
      <c r="F33" s="10">
        <v>39.477926567488055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  <c r="R33" s="1"/>
      <c r="S33" s="1"/>
    </row>
    <row r="34" spans="1:19" x14ac:dyDescent="0.25">
      <c r="A34" s="3" t="s">
        <v>52</v>
      </c>
      <c r="B34" s="4">
        <v>0</v>
      </c>
      <c r="C34" s="33">
        <v>37.1</v>
      </c>
      <c r="D34" s="33">
        <v>0</v>
      </c>
      <c r="E34" s="33">
        <v>0</v>
      </c>
      <c r="F34" s="33">
        <v>0</v>
      </c>
      <c r="G34" s="33"/>
      <c r="H34" s="33">
        <v>58.4</v>
      </c>
      <c r="I34" s="39">
        <v>58.2</v>
      </c>
      <c r="J34" s="3">
        <f t="shared" si="1"/>
        <v>0.19999999999999574</v>
      </c>
      <c r="K34" s="4">
        <f t="shared" si="2"/>
        <v>4</v>
      </c>
      <c r="L34" s="21">
        <f>F37-F35</f>
        <v>2.3577069998682703</v>
      </c>
      <c r="M34" s="4">
        <f>C37-C34</f>
        <v>-1.8000000000000043</v>
      </c>
      <c r="N34" s="4">
        <v>50</v>
      </c>
      <c r="O34" s="18">
        <f>F37/N34*100</f>
        <v>70.421426075163126</v>
      </c>
      <c r="P34" s="4">
        <v>115</v>
      </c>
      <c r="Q34" s="19">
        <f>SUM(E35:E37)/3</f>
        <v>117.33333333333333</v>
      </c>
      <c r="R34" s="1">
        <v>160</v>
      </c>
      <c r="S34" s="1" t="s">
        <v>54</v>
      </c>
    </row>
    <row r="35" spans="1:19" x14ac:dyDescent="0.25">
      <c r="A35" s="6"/>
      <c r="B35" s="34">
        <v>10</v>
      </c>
      <c r="C35" s="32">
        <v>36.5</v>
      </c>
      <c r="D35" s="34">
        <v>168</v>
      </c>
      <c r="E35" s="32">
        <v>118</v>
      </c>
      <c r="F35" s="35">
        <v>32.853006037713293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  <c r="R35" s="1"/>
      <c r="S35" s="1"/>
    </row>
    <row r="36" spans="1:19" x14ac:dyDescent="0.25">
      <c r="A36" s="6"/>
      <c r="B36" s="34">
        <v>20</v>
      </c>
      <c r="C36" s="32">
        <v>35.200000000000003</v>
      </c>
      <c r="D36" s="34">
        <v>167</v>
      </c>
      <c r="E36" s="32">
        <v>117</v>
      </c>
      <c r="F36" s="35">
        <v>35.081026855506785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  <c r="R36" s="1"/>
      <c r="S36" s="1"/>
    </row>
    <row r="37" spans="1:19" x14ac:dyDescent="0.25">
      <c r="A37" s="8"/>
      <c r="B37" s="9">
        <v>30</v>
      </c>
      <c r="C37" s="36">
        <v>35.299999999999997</v>
      </c>
      <c r="D37" s="9">
        <v>172</v>
      </c>
      <c r="E37" s="36">
        <v>117</v>
      </c>
      <c r="F37" s="10">
        <v>35.210713037581563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  <c r="R37" s="1"/>
      <c r="S37" s="1"/>
    </row>
    <row r="38" spans="1:19" x14ac:dyDescent="0.25">
      <c r="A38" s="3" t="s">
        <v>53</v>
      </c>
      <c r="B38" s="4">
        <v>0</v>
      </c>
      <c r="C38" s="4">
        <v>36.200000000000003</v>
      </c>
      <c r="D38" s="4">
        <v>0</v>
      </c>
      <c r="E38" s="4">
        <v>0</v>
      </c>
      <c r="F38" s="4">
        <v>0</v>
      </c>
      <c r="G38" s="4"/>
      <c r="H38" s="4">
        <v>77.3</v>
      </c>
      <c r="I38" s="5">
        <v>77</v>
      </c>
      <c r="J38" s="3">
        <f t="shared" si="1"/>
        <v>0.29999999999999716</v>
      </c>
      <c r="K38" s="4">
        <f t="shared" si="2"/>
        <v>8</v>
      </c>
      <c r="L38" s="21">
        <f>F41-F39</f>
        <v>3.6670622196323279</v>
      </c>
      <c r="M38" s="4">
        <f>C41-C38</f>
        <v>-1.3000000000000043</v>
      </c>
      <c r="N38" s="4">
        <v>42.9</v>
      </c>
      <c r="O38" s="18">
        <f>F41/N38*100</f>
        <v>74.357377973018984</v>
      </c>
      <c r="P38" s="4">
        <v>131</v>
      </c>
      <c r="Q38" s="19">
        <f>SUM(E39:E41)/3</f>
        <v>132.33333333333334</v>
      </c>
      <c r="R38" s="1">
        <v>185</v>
      </c>
      <c r="S38" s="1" t="s">
        <v>72</v>
      </c>
    </row>
    <row r="39" spans="1:19" x14ac:dyDescent="0.25">
      <c r="A39" s="6"/>
      <c r="B39" s="34">
        <v>10</v>
      </c>
      <c r="C39" s="34">
        <v>36.299999999999997</v>
      </c>
      <c r="D39" s="34">
        <v>136</v>
      </c>
      <c r="E39" s="34">
        <v>131</v>
      </c>
      <c r="F39" s="35">
        <v>28.232252930792814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  <c r="R39" s="1"/>
      <c r="S39" s="1"/>
    </row>
    <row r="40" spans="1:19" x14ac:dyDescent="0.25">
      <c r="A40" s="6"/>
      <c r="B40" s="34">
        <v>20</v>
      </c>
      <c r="C40" s="34">
        <v>35.200000000000003</v>
      </c>
      <c r="D40" s="34">
        <v>140</v>
      </c>
      <c r="E40" s="34">
        <v>133</v>
      </c>
      <c r="F40" s="35">
        <v>32.693930124988775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  <c r="R40" s="1"/>
      <c r="S40" s="1"/>
    </row>
    <row r="41" spans="1:19" x14ac:dyDescent="0.25">
      <c r="A41" s="8"/>
      <c r="B41" s="9">
        <v>30</v>
      </c>
      <c r="C41" s="9">
        <v>34.9</v>
      </c>
      <c r="D41" s="9">
        <v>144</v>
      </c>
      <c r="E41" s="9">
        <v>133</v>
      </c>
      <c r="F41" s="10">
        <v>31.899315150425142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  <c r="R41" s="1"/>
      <c r="S41" s="1"/>
    </row>
    <row r="42" spans="1:19" x14ac:dyDescent="0.25">
      <c r="A42" s="3" t="s">
        <v>54</v>
      </c>
      <c r="B42" s="4">
        <v>0</v>
      </c>
      <c r="C42" s="4">
        <v>35.5</v>
      </c>
      <c r="D42" s="4">
        <v>0</v>
      </c>
      <c r="E42" s="4">
        <v>0</v>
      </c>
      <c r="F42" s="4">
        <v>0</v>
      </c>
      <c r="G42" s="4"/>
      <c r="H42" s="4">
        <v>62.9</v>
      </c>
      <c r="I42" s="5">
        <v>62.7</v>
      </c>
      <c r="J42" s="3">
        <f t="shared" si="1"/>
        <v>0.19999999999999574</v>
      </c>
      <c r="K42" s="4">
        <f t="shared" si="2"/>
        <v>10</v>
      </c>
      <c r="L42" s="21">
        <f>F45-F43</f>
        <v>5.4308413425569171</v>
      </c>
      <c r="M42" s="4">
        <f>C45-C42</f>
        <v>2.6000000000000014</v>
      </c>
      <c r="N42" s="4">
        <v>61</v>
      </c>
      <c r="O42" s="18">
        <f>F45/N42*100</f>
        <v>69.946511702400144</v>
      </c>
      <c r="P42" s="4">
        <v>140</v>
      </c>
      <c r="Q42" s="19">
        <f>SUM(E43:E45)/3</f>
        <v>140</v>
      </c>
      <c r="R42" s="1">
        <v>171</v>
      </c>
      <c r="S42" s="1" t="s">
        <v>72</v>
      </c>
    </row>
    <row r="43" spans="1:19" x14ac:dyDescent="0.25">
      <c r="A43" s="6"/>
      <c r="B43" s="32">
        <v>10</v>
      </c>
      <c r="C43" s="32">
        <v>36.1</v>
      </c>
      <c r="D43" s="32">
        <v>142</v>
      </c>
      <c r="E43" s="32">
        <v>140</v>
      </c>
      <c r="F43" s="37">
        <v>37.236530795907164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  <c r="R43" s="1"/>
      <c r="S43" s="1"/>
    </row>
    <row r="44" spans="1:19" x14ac:dyDescent="0.25">
      <c r="A44" s="6"/>
      <c r="B44" s="32">
        <v>20</v>
      </c>
      <c r="C44" s="32">
        <v>36.1</v>
      </c>
      <c r="D44" s="32">
        <v>156</v>
      </c>
      <c r="E44" s="32">
        <v>140</v>
      </c>
      <c r="F44" s="37">
        <v>42.808075141503615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  <c r="R44" s="1"/>
      <c r="S44" s="1"/>
    </row>
    <row r="45" spans="1:19" x14ac:dyDescent="0.25">
      <c r="A45" s="8"/>
      <c r="B45" s="9">
        <v>30</v>
      </c>
      <c r="C45" s="9">
        <v>38.1</v>
      </c>
      <c r="D45" s="9">
        <v>152</v>
      </c>
      <c r="E45" s="9">
        <v>140</v>
      </c>
      <c r="F45" s="10">
        <v>42.667372138464081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  <c r="R45" s="1"/>
      <c r="S45" s="1"/>
    </row>
    <row r="46" spans="1:19" x14ac:dyDescent="0.25">
      <c r="A46" s="3" t="s">
        <v>55</v>
      </c>
      <c r="B46" s="4">
        <v>0</v>
      </c>
      <c r="C46" s="4">
        <v>36.1</v>
      </c>
      <c r="D46" s="4">
        <v>0</v>
      </c>
      <c r="E46" s="4">
        <v>0</v>
      </c>
      <c r="F46" s="4">
        <v>0</v>
      </c>
      <c r="G46" s="4"/>
      <c r="H46" s="4">
        <v>102</v>
      </c>
      <c r="I46" s="5">
        <v>101.5</v>
      </c>
      <c r="J46" s="3">
        <f t="shared" si="1"/>
        <v>0.5</v>
      </c>
      <c r="K46" s="4">
        <f t="shared" si="2"/>
        <v>5</v>
      </c>
      <c r="L46" s="21">
        <f>F49-F47</f>
        <v>1.5572637469935771</v>
      </c>
      <c r="M46" s="4">
        <f>C49-C46</f>
        <v>0.60000000000000142</v>
      </c>
      <c r="N46" s="4">
        <v>57</v>
      </c>
      <c r="O46" s="18">
        <f>F49/N46*100</f>
        <v>69.183667269258947</v>
      </c>
      <c r="P46" s="4">
        <v>255</v>
      </c>
      <c r="Q46" s="19">
        <f>SUM(E47:E49)/3</f>
        <v>255</v>
      </c>
      <c r="R46" s="1">
        <v>200</v>
      </c>
      <c r="S46" s="1" t="s">
        <v>72</v>
      </c>
    </row>
    <row r="47" spans="1:19" x14ac:dyDescent="0.25">
      <c r="A47" s="6"/>
      <c r="B47" s="32">
        <v>10</v>
      </c>
      <c r="C47" s="32">
        <v>35.9</v>
      </c>
      <c r="D47" s="32">
        <v>136</v>
      </c>
      <c r="E47" s="32">
        <v>255</v>
      </c>
      <c r="F47" s="40">
        <v>37.877426596484021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  <c r="R47" s="1"/>
      <c r="S47" s="1"/>
    </row>
    <row r="48" spans="1:19" x14ac:dyDescent="0.25">
      <c r="A48" s="6"/>
      <c r="B48" s="32">
        <v>20</v>
      </c>
      <c r="C48" s="32">
        <v>36.6</v>
      </c>
      <c r="D48" s="32">
        <v>142</v>
      </c>
      <c r="E48" s="32">
        <v>255</v>
      </c>
      <c r="F48" s="40">
        <v>40.187457508568635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  <c r="R48" s="1"/>
      <c r="S48" s="1"/>
    </row>
    <row r="49" spans="1:19" x14ac:dyDescent="0.25">
      <c r="A49" s="8"/>
      <c r="B49" s="9">
        <v>30</v>
      </c>
      <c r="C49" s="9">
        <v>36.700000000000003</v>
      </c>
      <c r="D49" s="9">
        <v>141</v>
      </c>
      <c r="E49" s="9">
        <v>255</v>
      </c>
      <c r="F49" s="41">
        <v>39.434690343477598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  <c r="R49" s="1"/>
      <c r="S49" s="1"/>
    </row>
    <row r="50" spans="1:19" x14ac:dyDescent="0.25">
      <c r="A50" s="3" t="s">
        <v>56</v>
      </c>
      <c r="B50" s="34">
        <v>0</v>
      </c>
      <c r="C50" s="34">
        <v>36.700000000000003</v>
      </c>
      <c r="D50" s="34">
        <v>0</v>
      </c>
      <c r="E50" s="34">
        <v>0</v>
      </c>
      <c r="F50" s="34">
        <v>0</v>
      </c>
      <c r="G50" s="34"/>
      <c r="H50" s="34">
        <v>87.9</v>
      </c>
      <c r="I50" s="7">
        <v>87.4</v>
      </c>
      <c r="J50" s="3">
        <f t="shared" si="1"/>
        <v>0.5</v>
      </c>
      <c r="K50" s="4">
        <f t="shared" si="2"/>
        <v>7</v>
      </c>
      <c r="L50" s="21">
        <f>F53-F51</f>
        <v>0.78893051531770197</v>
      </c>
      <c r="M50" s="4">
        <f>C53-C50</f>
        <v>0.89999999999999858</v>
      </c>
      <c r="N50" s="4">
        <v>57</v>
      </c>
      <c r="O50" s="18">
        <f>F53/N50*100</f>
        <v>71.85189601283146</v>
      </c>
      <c r="P50" s="4">
        <v>225</v>
      </c>
      <c r="Q50" s="5">
        <f>SUM(E51:E53)/3</f>
        <v>225</v>
      </c>
      <c r="R50" s="1">
        <v>180</v>
      </c>
      <c r="S50" s="1" t="s">
        <v>72</v>
      </c>
    </row>
    <row r="51" spans="1:19" x14ac:dyDescent="0.25">
      <c r="A51" s="6"/>
      <c r="B51" s="34">
        <v>10</v>
      </c>
      <c r="C51" s="34">
        <v>37.700000000000003</v>
      </c>
      <c r="D51" s="34">
        <v>141</v>
      </c>
      <c r="E51" s="32">
        <v>225</v>
      </c>
      <c r="F51" s="37">
        <v>40.166650211996235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  <c r="R51" s="1"/>
      <c r="S51" s="1"/>
    </row>
    <row r="52" spans="1:19" x14ac:dyDescent="0.25">
      <c r="A52" s="6"/>
      <c r="B52" s="34">
        <v>20</v>
      </c>
      <c r="C52" s="34">
        <v>38.5</v>
      </c>
      <c r="D52" s="34">
        <v>145</v>
      </c>
      <c r="E52" s="32">
        <v>225</v>
      </c>
      <c r="F52" s="37">
        <v>39.690059136095037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  <c r="R52" s="1"/>
      <c r="S52" s="1"/>
    </row>
    <row r="53" spans="1:19" x14ac:dyDescent="0.25">
      <c r="A53" s="8"/>
      <c r="B53" s="9">
        <v>30</v>
      </c>
      <c r="C53" s="9">
        <v>37.6</v>
      </c>
      <c r="D53" s="9">
        <v>148</v>
      </c>
      <c r="E53" s="9">
        <v>225</v>
      </c>
      <c r="F53" s="10">
        <v>40.955580727313937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  <c r="R53" s="1"/>
      <c r="S53" s="1"/>
    </row>
    <row r="56" spans="1:19" x14ac:dyDescent="0.25">
      <c r="B56" t="s">
        <v>57</v>
      </c>
      <c r="C56" s="38">
        <f>(C5+C9+C13+C17+C21+C25+C29+C33+C37+C41+C45+C49+C53)/13</f>
        <v>36.661538461538463</v>
      </c>
      <c r="I56" t="s">
        <v>30</v>
      </c>
      <c r="J56" s="2">
        <f>AVERAGE(J2:J55)</f>
        <v>0.35384615384615231</v>
      </c>
      <c r="K56" s="2">
        <f t="shared" ref="K56:Q56" si="3">AVERAGE(K2:K55)</f>
        <v>7.6923076923076925</v>
      </c>
      <c r="L56" s="2">
        <f t="shared" si="3"/>
        <v>2.6736321448915663</v>
      </c>
      <c r="M56" s="2">
        <f>AVERAGE(M2:M55)</f>
        <v>0.64615384615384497</v>
      </c>
      <c r="N56" s="2">
        <f t="shared" si="3"/>
        <v>53.276923076923076</v>
      </c>
      <c r="O56" s="2">
        <f t="shared" si="3"/>
        <v>69.595963814411661</v>
      </c>
      <c r="P56" s="2">
        <f t="shared" si="3"/>
        <v>191.375</v>
      </c>
      <c r="Q56" s="2">
        <f t="shared" si="3"/>
        <v>183.10256410256409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6"/>
  <sheetViews>
    <sheetView zoomScale="70" zoomScaleNormal="70" workbookViewId="0">
      <selection activeCell="C19" sqref="C19"/>
    </sheetView>
  </sheetViews>
  <sheetFormatPr defaultColWidth="8.85546875" defaultRowHeight="15" x14ac:dyDescent="0.25"/>
  <cols>
    <col min="1" max="1" width="10.42578125" bestFit="1" customWidth="1"/>
    <col min="2" max="2" width="11.42578125" bestFit="1" customWidth="1"/>
    <col min="3" max="3" width="12.42578125" bestFit="1" customWidth="1"/>
    <col min="4" max="4" width="9.28515625" bestFit="1" customWidth="1"/>
    <col min="5" max="5" width="10.28515625" bestFit="1" customWidth="1"/>
    <col min="6" max="6" width="16.140625" bestFit="1" customWidth="1"/>
    <col min="7" max="7" width="16.140625" customWidth="1"/>
    <col min="8" max="8" width="14.85546875" bestFit="1" customWidth="1"/>
    <col min="9" max="9" width="15.7109375" bestFit="1" customWidth="1"/>
    <col min="10" max="10" width="14.28515625" bestFit="1" customWidth="1"/>
    <col min="11" max="11" width="13.85546875" bestFit="1" customWidth="1"/>
    <col min="13" max="13" width="16.42578125" bestFit="1" customWidth="1"/>
    <col min="14" max="14" width="8.85546875" bestFit="1" customWidth="1"/>
    <col min="15" max="15" width="13.28515625" bestFit="1" customWidth="1"/>
    <col min="16" max="17" width="8.85546875" bestFit="1" customWidth="1"/>
    <col min="19" max="19" width="20.28515625" customWidth="1"/>
    <col min="20" max="20" width="11.85546875" customWidth="1"/>
    <col min="21" max="21" width="12.42578125" customWidth="1"/>
    <col min="22" max="22" width="14.7109375" customWidth="1"/>
    <col min="23" max="23" width="15.7109375" customWidth="1"/>
  </cols>
  <sheetData>
    <row r="1" spans="1:23" x14ac:dyDescent="0.25">
      <c r="A1" s="1" t="s">
        <v>9</v>
      </c>
      <c r="B1" s="14" t="s">
        <v>10</v>
      </c>
      <c r="C1" s="14" t="s">
        <v>11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20</v>
      </c>
      <c r="N1" s="17" t="s">
        <v>21</v>
      </c>
      <c r="O1" s="17" t="s">
        <v>22</v>
      </c>
      <c r="P1" s="17" t="s">
        <v>23</v>
      </c>
      <c r="Q1" s="17" t="s">
        <v>24</v>
      </c>
      <c r="S1" s="28" t="s">
        <v>31</v>
      </c>
      <c r="T1" s="27" t="s">
        <v>32</v>
      </c>
      <c r="U1" s="27" t="s">
        <v>33</v>
      </c>
      <c r="V1" s="27" t="s">
        <v>34</v>
      </c>
      <c r="W1" s="27" t="s">
        <v>35</v>
      </c>
    </row>
    <row r="2" spans="1:23" x14ac:dyDescent="0.25">
      <c r="A2" s="3" t="s">
        <v>25</v>
      </c>
      <c r="B2" s="4">
        <v>0</v>
      </c>
      <c r="C2" s="4">
        <v>35.200000000000003</v>
      </c>
      <c r="D2" s="4">
        <v>81</v>
      </c>
      <c r="E2" s="4"/>
      <c r="F2" s="4"/>
      <c r="G2" s="4"/>
      <c r="H2" s="4">
        <v>66.900000000000006</v>
      </c>
      <c r="I2" s="5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>
        <f>'Ambient test'!C5-'Ambient test'!C2</f>
        <v>0.89999999999999858</v>
      </c>
      <c r="N2" s="9">
        <v>42.6</v>
      </c>
      <c r="O2" s="18">
        <f>'Ambient test'!F5/N2*100</f>
        <v>66.666666666666657</v>
      </c>
      <c r="P2" s="4">
        <v>212</v>
      </c>
      <c r="Q2" s="19">
        <f>SUM('Ambient test'!E3:E5)/3</f>
        <v>127.66666666666667</v>
      </c>
      <c r="S2" t="s">
        <v>36</v>
      </c>
    </row>
    <row r="3" spans="1:23" x14ac:dyDescent="0.25">
      <c r="A3" s="6"/>
      <c r="B3">
        <v>10</v>
      </c>
      <c r="C3">
        <v>37</v>
      </c>
      <c r="D3">
        <v>151</v>
      </c>
      <c r="E3">
        <v>122</v>
      </c>
      <c r="F3" s="20">
        <v>29.4</v>
      </c>
      <c r="G3" s="20"/>
      <c r="I3" s="7"/>
      <c r="J3" s="6"/>
      <c r="N3" s="4"/>
      <c r="Q3" s="7"/>
      <c r="S3" t="s">
        <v>37</v>
      </c>
    </row>
    <row r="4" spans="1:23" x14ac:dyDescent="0.25">
      <c r="A4" s="6"/>
      <c r="B4">
        <v>20</v>
      </c>
      <c r="C4">
        <v>35.5</v>
      </c>
      <c r="D4">
        <v>161</v>
      </c>
      <c r="E4">
        <v>128</v>
      </c>
      <c r="F4" s="20">
        <v>29.9</v>
      </c>
      <c r="G4" s="20"/>
      <c r="I4" s="7"/>
      <c r="J4" s="6"/>
      <c r="Q4" s="7"/>
    </row>
    <row r="5" spans="1:23" x14ac:dyDescent="0.25">
      <c r="A5" s="8"/>
      <c r="B5" s="9">
        <v>30</v>
      </c>
      <c r="C5" s="9">
        <v>37.799999999999997</v>
      </c>
      <c r="D5" s="9">
        <v>164</v>
      </c>
      <c r="E5">
        <v>128</v>
      </c>
      <c r="F5" s="20">
        <v>28.7</v>
      </c>
      <c r="G5" s="20"/>
      <c r="H5" s="9"/>
      <c r="I5" s="11"/>
      <c r="J5" s="8"/>
      <c r="K5" s="9"/>
      <c r="L5" s="9"/>
      <c r="M5" s="9"/>
      <c r="O5" s="9"/>
      <c r="P5" s="9"/>
      <c r="Q5" s="11"/>
    </row>
    <row r="6" spans="1:23" x14ac:dyDescent="0.25">
      <c r="A6" s="3" t="s">
        <v>26</v>
      </c>
      <c r="B6" s="4">
        <v>0</v>
      </c>
      <c r="C6" s="4">
        <v>34.799999999999997</v>
      </c>
      <c r="D6" s="4"/>
      <c r="E6" s="4"/>
      <c r="F6" s="4"/>
      <c r="G6" s="4"/>
      <c r="H6" s="4">
        <v>70.8</v>
      </c>
      <c r="I6" s="5">
        <v>70.599999999999994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>
        <f>'Ambient test'!C9-'Ambient test'!C6</f>
        <v>1</v>
      </c>
      <c r="N6" s="9">
        <v>45.6</v>
      </c>
      <c r="O6" s="18">
        <f>'Ambient test'!F9/N6*100</f>
        <v>9.057017543859649</v>
      </c>
      <c r="P6" s="4">
        <v>212</v>
      </c>
      <c r="Q6" s="19">
        <f>SUM('Ambient test'!E7:E9)/3</f>
        <v>128</v>
      </c>
      <c r="S6" t="s">
        <v>36</v>
      </c>
    </row>
    <row r="7" spans="1:23" x14ac:dyDescent="0.25">
      <c r="A7" s="6"/>
      <c r="B7">
        <v>10</v>
      </c>
      <c r="C7">
        <v>37.1</v>
      </c>
      <c r="D7">
        <v>144</v>
      </c>
      <c r="E7">
        <v>127</v>
      </c>
      <c r="F7" s="2">
        <v>27.5</v>
      </c>
      <c r="G7" s="2"/>
      <c r="I7" s="7"/>
      <c r="J7" s="6"/>
      <c r="Q7" s="12"/>
      <c r="S7" t="s">
        <v>37</v>
      </c>
    </row>
    <row r="8" spans="1:23" x14ac:dyDescent="0.25">
      <c r="A8" s="6"/>
      <c r="B8">
        <v>20</v>
      </c>
      <c r="C8">
        <v>37.6</v>
      </c>
      <c r="D8">
        <v>152</v>
      </c>
      <c r="E8">
        <v>127</v>
      </c>
      <c r="F8" s="2">
        <v>26.1</v>
      </c>
      <c r="G8" s="2"/>
      <c r="I8" s="7"/>
      <c r="J8" s="6"/>
      <c r="Q8" s="12"/>
    </row>
    <row r="9" spans="1:23" x14ac:dyDescent="0.25">
      <c r="A9" s="8"/>
      <c r="B9" s="9">
        <v>30</v>
      </c>
      <c r="C9" s="9">
        <v>37.5</v>
      </c>
      <c r="D9" s="9">
        <v>158</v>
      </c>
      <c r="E9" s="9">
        <v>128</v>
      </c>
      <c r="F9" s="10">
        <v>29.6</v>
      </c>
      <c r="G9" s="10"/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3" x14ac:dyDescent="0.25">
      <c r="A10" s="3" t="s">
        <v>27</v>
      </c>
      <c r="B10" s="4">
        <v>0</v>
      </c>
      <c r="C10" s="4">
        <v>35.299999999999997</v>
      </c>
      <c r="D10" s="4"/>
      <c r="E10" s="4"/>
      <c r="F10" s="4"/>
      <c r="G10" s="4"/>
      <c r="H10" s="4">
        <v>74.099999999999994</v>
      </c>
      <c r="I10" s="5">
        <v>73.400000000000006</v>
      </c>
      <c r="J10" s="3">
        <f t="shared" ref="J10:J18" si="0">H10-I10</f>
        <v>0.69999999999998863</v>
      </c>
      <c r="K10" s="4">
        <f t="shared" ref="K10:K18" si="1">D13-D11</f>
        <v>20</v>
      </c>
      <c r="L10" s="21">
        <f>F13-F11</f>
        <v>7.2999999999999972</v>
      </c>
      <c r="M10" s="4">
        <f>C13-C10</f>
        <v>2.4000000000000057</v>
      </c>
      <c r="N10" s="4">
        <v>71.099999999999994</v>
      </c>
      <c r="O10" s="18">
        <f>F13/N10*100</f>
        <v>54.711673699015471</v>
      </c>
      <c r="P10" s="4">
        <v>212</v>
      </c>
      <c r="Q10" s="19">
        <f>SUM(E11:E13)/3</f>
        <v>250.66666666666666</v>
      </c>
      <c r="S10" t="s">
        <v>36</v>
      </c>
      <c r="T10">
        <v>4177</v>
      </c>
      <c r="U10">
        <v>1871</v>
      </c>
      <c r="V10">
        <v>911</v>
      </c>
      <c r="W10">
        <v>973</v>
      </c>
    </row>
    <row r="11" spans="1:23" x14ac:dyDescent="0.25">
      <c r="A11" s="6"/>
      <c r="B11">
        <v>10</v>
      </c>
      <c r="C11">
        <v>36.4</v>
      </c>
      <c r="D11">
        <v>152</v>
      </c>
      <c r="E11">
        <v>251</v>
      </c>
      <c r="F11" s="2">
        <v>31.6</v>
      </c>
      <c r="G11" s="2">
        <v>8</v>
      </c>
      <c r="I11" s="7"/>
      <c r="J11" s="6"/>
      <c r="Q11" s="7"/>
      <c r="S11" t="s">
        <v>37</v>
      </c>
    </row>
    <row r="12" spans="1:23" x14ac:dyDescent="0.25">
      <c r="A12" s="6"/>
      <c r="B12">
        <v>20</v>
      </c>
      <c r="C12">
        <v>37.299999999999997</v>
      </c>
      <c r="D12">
        <v>160</v>
      </c>
      <c r="E12">
        <v>250</v>
      </c>
      <c r="F12" s="2">
        <v>36.9</v>
      </c>
      <c r="G12" s="2">
        <v>11</v>
      </c>
      <c r="I12" s="7"/>
      <c r="J12" s="6"/>
      <c r="Q12" s="7"/>
    </row>
    <row r="13" spans="1:23" x14ac:dyDescent="0.25">
      <c r="A13" s="8"/>
      <c r="B13" s="9">
        <v>30</v>
      </c>
      <c r="C13" s="9">
        <v>37.700000000000003</v>
      </c>
      <c r="D13" s="9">
        <v>172</v>
      </c>
      <c r="E13" s="9">
        <v>251</v>
      </c>
      <c r="F13" s="10">
        <v>38.9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3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/>
      <c r="I14" s="5"/>
      <c r="J14" s="3">
        <f t="shared" si="0"/>
        <v>0</v>
      </c>
      <c r="K14" s="4">
        <f t="shared" si="1"/>
        <v>0</v>
      </c>
      <c r="L14" s="21">
        <f>F17-F15</f>
        <v>0</v>
      </c>
      <c r="M14" s="4">
        <f>C17-C14</f>
        <v>0</v>
      </c>
      <c r="N14" s="4">
        <v>54.3</v>
      </c>
      <c r="O14" s="18">
        <f>F17/N14*100</f>
        <v>0</v>
      </c>
      <c r="P14" s="4">
        <v>115</v>
      </c>
      <c r="Q14" s="19">
        <f>SUM(E15:E17)/3</f>
        <v>0</v>
      </c>
      <c r="S14" t="s">
        <v>36</v>
      </c>
      <c r="T14">
        <v>3522</v>
      </c>
      <c r="U14">
        <v>1758</v>
      </c>
      <c r="V14">
        <v>1091</v>
      </c>
      <c r="W14">
        <v>1015</v>
      </c>
    </row>
    <row r="15" spans="1:23" x14ac:dyDescent="0.25">
      <c r="A15" s="6"/>
      <c r="B15">
        <v>10</v>
      </c>
      <c r="F15" s="2"/>
      <c r="G15" s="2"/>
      <c r="I15" s="7"/>
      <c r="J15" s="6"/>
      <c r="Q15" s="7"/>
      <c r="S15" t="s">
        <v>37</v>
      </c>
    </row>
    <row r="16" spans="1:23" x14ac:dyDescent="0.25">
      <c r="A16" s="6"/>
      <c r="B16">
        <v>20</v>
      </c>
      <c r="F16" s="2"/>
      <c r="G16" s="2"/>
      <c r="I16" s="7"/>
      <c r="J16" s="6"/>
      <c r="Q16" s="7"/>
    </row>
    <row r="17" spans="1:23" x14ac:dyDescent="0.25">
      <c r="A17" s="8"/>
      <c r="B17" s="9">
        <v>30</v>
      </c>
      <c r="C17" s="9"/>
      <c r="D17" s="9"/>
      <c r="E17" s="9"/>
      <c r="F17" s="10"/>
      <c r="G17" s="10"/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23" x14ac:dyDescent="0.25">
      <c r="A18" s="3" t="s">
        <v>29</v>
      </c>
      <c r="B18" s="4">
        <v>0</v>
      </c>
      <c r="C18" s="4">
        <v>34.700000000000003</v>
      </c>
      <c r="D18" s="4"/>
      <c r="E18" s="4"/>
      <c r="F18" s="4"/>
      <c r="G18" s="4"/>
      <c r="H18" s="4">
        <v>94.3</v>
      </c>
      <c r="I18" s="5">
        <v>93.8</v>
      </c>
      <c r="J18" s="3">
        <f t="shared" si="0"/>
        <v>0.5</v>
      </c>
      <c r="K18" s="4">
        <f t="shared" si="1"/>
        <v>36</v>
      </c>
      <c r="L18" s="21">
        <f>F21-F19</f>
        <v>0.19999999999999929</v>
      </c>
      <c r="M18" s="4">
        <f>C21-C18</f>
        <v>2.8999999999999986</v>
      </c>
      <c r="N18" s="4">
        <v>46.9</v>
      </c>
      <c r="O18" s="18">
        <f>F21/N18*100</f>
        <v>57.356076759061835</v>
      </c>
      <c r="P18" s="4">
        <v>131</v>
      </c>
      <c r="Q18" s="19">
        <f>SUM(E19:E21)/3</f>
        <v>168</v>
      </c>
      <c r="S18" t="s">
        <v>36</v>
      </c>
      <c r="T18">
        <v>4169</v>
      </c>
      <c r="U18">
        <v>2086</v>
      </c>
      <c r="V18">
        <v>1234</v>
      </c>
      <c r="W18">
        <v>1235</v>
      </c>
    </row>
    <row r="19" spans="1:23" x14ac:dyDescent="0.25">
      <c r="A19" s="6"/>
      <c r="B19">
        <v>10</v>
      </c>
      <c r="C19">
        <v>36.799999999999997</v>
      </c>
      <c r="D19">
        <v>142</v>
      </c>
      <c r="E19">
        <v>170</v>
      </c>
      <c r="F19" s="2">
        <v>26.7</v>
      </c>
      <c r="G19" s="2">
        <v>13</v>
      </c>
      <c r="I19" s="7"/>
      <c r="J19" s="6"/>
      <c r="Q19" s="7"/>
      <c r="S19" t="s">
        <v>37</v>
      </c>
    </row>
    <row r="20" spans="1:23" x14ac:dyDescent="0.25">
      <c r="A20" s="6"/>
      <c r="B20">
        <v>20</v>
      </c>
      <c r="C20">
        <v>37.299999999999997</v>
      </c>
      <c r="D20">
        <v>160</v>
      </c>
      <c r="E20">
        <v>162</v>
      </c>
      <c r="F20" s="2">
        <v>32.799999999999997</v>
      </c>
      <c r="G20" s="2">
        <v>16</v>
      </c>
      <c r="I20" s="7"/>
      <c r="J20" s="6"/>
      <c r="Q20" s="7"/>
    </row>
    <row r="21" spans="1:23" x14ac:dyDescent="0.25">
      <c r="A21" s="8"/>
      <c r="B21" s="9">
        <v>30</v>
      </c>
      <c r="C21" s="9">
        <v>37.6</v>
      </c>
      <c r="D21" s="9">
        <v>178</v>
      </c>
      <c r="E21" s="9">
        <v>172</v>
      </c>
      <c r="F21" s="10">
        <v>26.9</v>
      </c>
      <c r="G21" s="10">
        <v>17</v>
      </c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23" x14ac:dyDescent="0.25">
      <c r="A22" s="3" t="s">
        <v>49</v>
      </c>
      <c r="B22" s="4">
        <v>0</v>
      </c>
      <c r="C22" s="4">
        <v>37.200000000000003</v>
      </c>
      <c r="D22" s="4"/>
      <c r="E22" s="4"/>
      <c r="F22" s="4"/>
      <c r="G22" s="4"/>
      <c r="H22" s="33">
        <v>93.7</v>
      </c>
      <c r="I22" s="39">
        <v>93.2</v>
      </c>
      <c r="J22" s="3">
        <f>H22-I22</f>
        <v>0.5</v>
      </c>
      <c r="K22" s="4">
        <f>D25-D23</f>
        <v>-8</v>
      </c>
      <c r="L22" s="21">
        <f>F25-F23</f>
        <v>-2.959292612458988</v>
      </c>
      <c r="M22" s="4">
        <f>C25-C22</f>
        <v>1</v>
      </c>
      <c r="N22" s="4">
        <v>53.5</v>
      </c>
      <c r="O22" s="18">
        <f>F25/N22*100</f>
        <v>60.941936206581758</v>
      </c>
      <c r="P22" s="4">
        <v>213</v>
      </c>
      <c r="Q22" s="19">
        <f>SUM(E23:E25)/3</f>
        <v>173</v>
      </c>
      <c r="S22" t="s">
        <v>36</v>
      </c>
      <c r="T22">
        <v>3980</v>
      </c>
      <c r="U22">
        <v>2120</v>
      </c>
      <c r="V22">
        <v>1177</v>
      </c>
      <c r="W22">
        <v>814</v>
      </c>
    </row>
    <row r="23" spans="1:23" x14ac:dyDescent="0.25">
      <c r="A23" s="6"/>
      <c r="B23" s="34">
        <v>10</v>
      </c>
      <c r="C23" s="34">
        <v>37.200000000000003</v>
      </c>
      <c r="D23" s="34">
        <v>160</v>
      </c>
      <c r="E23" s="32">
        <v>200</v>
      </c>
      <c r="F23" s="40">
        <v>35.563228482980229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  <c r="S23" t="s">
        <v>37</v>
      </c>
      <c r="T23">
        <v>3987</v>
      </c>
      <c r="U23">
        <v>2092</v>
      </c>
      <c r="V23">
        <v>1181</v>
      </c>
      <c r="W23">
        <v>812</v>
      </c>
    </row>
    <row r="24" spans="1:23" x14ac:dyDescent="0.25">
      <c r="A24" s="6"/>
      <c r="B24" s="34">
        <v>20</v>
      </c>
      <c r="C24" s="34">
        <v>37.5</v>
      </c>
      <c r="D24" s="34">
        <v>165</v>
      </c>
      <c r="E24" s="32">
        <v>177</v>
      </c>
      <c r="F24" s="40">
        <v>36.096354896286115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23" x14ac:dyDescent="0.25">
      <c r="A25" s="8"/>
      <c r="B25" s="9">
        <v>30</v>
      </c>
      <c r="C25" s="9">
        <v>38.200000000000003</v>
      </c>
      <c r="D25" s="9">
        <v>152</v>
      </c>
      <c r="E25" s="9">
        <v>142</v>
      </c>
      <c r="F25" s="40">
        <v>32.603935870521241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23" x14ac:dyDescent="0.25">
      <c r="A26" s="3" t="s">
        <v>50</v>
      </c>
      <c r="B26" s="4">
        <v>0</v>
      </c>
      <c r="C26" s="4">
        <v>34.799999999999997</v>
      </c>
      <c r="D26" s="4"/>
      <c r="E26" s="4"/>
      <c r="F26" s="4"/>
      <c r="G26" s="4"/>
      <c r="H26" s="33">
        <v>78.599999999999994</v>
      </c>
      <c r="I26" s="39">
        <v>78.3</v>
      </c>
      <c r="J26" s="3">
        <f t="shared" ref="J26:J50" si="2">H26-I26</f>
        <v>0.29999999999999716</v>
      </c>
      <c r="K26" s="4">
        <f t="shared" ref="K26:K50" si="3">D29-D27</f>
        <v>10</v>
      </c>
      <c r="L26" s="21">
        <f>F29-F27</f>
        <v>4.4797941153211767</v>
      </c>
      <c r="M26" s="4">
        <f>C29-C26</f>
        <v>3.1000000000000014</v>
      </c>
      <c r="N26" s="4">
        <v>61.7</v>
      </c>
      <c r="O26" s="18">
        <f>F29/N26*100</f>
        <v>71.557338793740783</v>
      </c>
      <c r="P26" s="4">
        <v>240</v>
      </c>
      <c r="Q26" s="19">
        <f>SUM(E27:E29)/3</f>
        <v>239.66666666666666</v>
      </c>
      <c r="S26" t="s">
        <v>36</v>
      </c>
      <c r="T26">
        <v>3916</v>
      </c>
      <c r="U26">
        <v>1734</v>
      </c>
      <c r="V26">
        <v>1037</v>
      </c>
      <c r="W26">
        <v>1108</v>
      </c>
    </row>
    <row r="27" spans="1:23" x14ac:dyDescent="0.25">
      <c r="A27" s="6"/>
      <c r="B27" s="34">
        <v>10</v>
      </c>
      <c r="C27" s="32">
        <v>35.700000000000003</v>
      </c>
      <c r="D27" s="32">
        <v>140</v>
      </c>
      <c r="E27" s="32">
        <v>240</v>
      </c>
      <c r="F27" s="35">
        <v>39.671083920416883</v>
      </c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12"/>
      <c r="S27" t="s">
        <v>37</v>
      </c>
      <c r="T27">
        <v>3891</v>
      </c>
      <c r="U27">
        <v>1690</v>
      </c>
      <c r="V27">
        <v>1037</v>
      </c>
      <c r="W27">
        <v>1067</v>
      </c>
    </row>
    <row r="28" spans="1:23" x14ac:dyDescent="0.25">
      <c r="A28" s="6"/>
      <c r="B28" s="34">
        <v>20</v>
      </c>
      <c r="C28" s="32">
        <v>36.700000000000003</v>
      </c>
      <c r="D28" s="32">
        <v>150</v>
      </c>
      <c r="E28" s="32">
        <v>239</v>
      </c>
      <c r="F28" s="35">
        <v>42.684286120262684</v>
      </c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23" x14ac:dyDescent="0.25">
      <c r="A29" s="8"/>
      <c r="B29" s="9">
        <v>30</v>
      </c>
      <c r="C29" s="9">
        <v>37.9</v>
      </c>
      <c r="D29" s="9">
        <v>150</v>
      </c>
      <c r="E29" s="9">
        <v>240</v>
      </c>
      <c r="F29" s="10">
        <v>44.15087803573806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23" x14ac:dyDescent="0.25">
      <c r="A30" s="3" t="s">
        <v>51</v>
      </c>
      <c r="B30" s="4">
        <v>0</v>
      </c>
      <c r="C30" s="4">
        <v>36.700000000000003</v>
      </c>
      <c r="D30" s="4"/>
      <c r="E30" s="4"/>
      <c r="F30" s="4"/>
      <c r="G30" s="4"/>
      <c r="H30" s="33">
        <v>88.8</v>
      </c>
      <c r="I30" s="39">
        <v>88.4</v>
      </c>
      <c r="J30" s="3">
        <f t="shared" si="2"/>
        <v>0.39999999999999147</v>
      </c>
      <c r="K30" s="4">
        <f t="shared" si="3"/>
        <v>10</v>
      </c>
      <c r="L30" s="21">
        <f>F33-F31</f>
        <v>1.7191475132730076</v>
      </c>
      <c r="M30" s="4">
        <f>C33-C30</f>
        <v>2</v>
      </c>
      <c r="N30" s="4">
        <v>49</v>
      </c>
      <c r="O30" s="18">
        <f>F33/N30*100</f>
        <v>79.972824895319349</v>
      </c>
      <c r="P30" s="4">
        <v>212</v>
      </c>
      <c r="Q30" s="19">
        <f>SUM(E31:E33)/3</f>
        <v>212</v>
      </c>
      <c r="S30" t="s">
        <v>36</v>
      </c>
      <c r="T30">
        <v>3558</v>
      </c>
      <c r="U30">
        <v>1949</v>
      </c>
      <c r="V30">
        <v>886</v>
      </c>
      <c r="W30">
        <v>1132</v>
      </c>
    </row>
    <row r="31" spans="1:23" x14ac:dyDescent="0.25">
      <c r="A31" s="6"/>
      <c r="B31" s="34">
        <v>10</v>
      </c>
      <c r="C31" s="32">
        <v>37.299999999999997</v>
      </c>
      <c r="D31" s="32">
        <v>150</v>
      </c>
      <c r="E31" s="32">
        <v>212</v>
      </c>
      <c r="F31" s="35">
        <v>37.467536685433473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  <c r="S31" t="s">
        <v>37</v>
      </c>
      <c r="T31">
        <v>3711</v>
      </c>
      <c r="U31">
        <v>1936</v>
      </c>
      <c r="V31">
        <v>1087</v>
      </c>
      <c r="W31">
        <v>1155</v>
      </c>
    </row>
    <row r="32" spans="1:23" x14ac:dyDescent="0.25">
      <c r="A32" s="6"/>
      <c r="B32" s="34">
        <v>20</v>
      </c>
      <c r="C32" s="32">
        <v>38.299999999999997</v>
      </c>
      <c r="D32" s="32">
        <v>155</v>
      </c>
      <c r="E32" s="32">
        <v>212</v>
      </c>
      <c r="F32" s="35">
        <v>39.574646540153829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23" x14ac:dyDescent="0.25">
      <c r="A33" s="8"/>
      <c r="B33" s="9">
        <v>30</v>
      </c>
      <c r="C33" s="9">
        <v>38.700000000000003</v>
      </c>
      <c r="D33" s="9">
        <v>160</v>
      </c>
      <c r="E33" s="9">
        <v>212</v>
      </c>
      <c r="F33" s="10">
        <v>39.18668419870648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23" x14ac:dyDescent="0.25">
      <c r="A34" s="3" t="s">
        <v>52</v>
      </c>
      <c r="B34" s="4">
        <v>0</v>
      </c>
      <c r="C34" s="33">
        <v>36.299999999999997</v>
      </c>
      <c r="D34" s="33"/>
      <c r="E34" s="33"/>
      <c r="F34" s="33"/>
      <c r="G34" s="33"/>
      <c r="H34" s="33">
        <v>58.3</v>
      </c>
      <c r="I34" s="39">
        <v>58</v>
      </c>
      <c r="J34" s="3">
        <f t="shared" si="2"/>
        <v>0.29999999999999716</v>
      </c>
      <c r="K34" s="4">
        <f t="shared" si="3"/>
        <v>13</v>
      </c>
      <c r="L34" s="21">
        <f>F37-F35</f>
        <v>4.9190115676066171</v>
      </c>
      <c r="M34" s="4">
        <f>C37-C34</f>
        <v>2</v>
      </c>
      <c r="N34" s="4">
        <v>50</v>
      </c>
      <c r="O34" s="18">
        <f>F37/N34*100</f>
        <v>85.77152691341081</v>
      </c>
      <c r="P34" s="4">
        <v>115</v>
      </c>
      <c r="Q34" s="19">
        <f>SUM(E35:E37)/3</f>
        <v>116</v>
      </c>
      <c r="S34" t="s">
        <v>36</v>
      </c>
      <c r="T34">
        <v>2673</v>
      </c>
      <c r="U34">
        <v>1233</v>
      </c>
      <c r="V34">
        <v>764</v>
      </c>
      <c r="W34">
        <v>702</v>
      </c>
    </row>
    <row r="35" spans="1:23" x14ac:dyDescent="0.25">
      <c r="A35" s="6"/>
      <c r="B35" s="34">
        <v>10</v>
      </c>
      <c r="C35" s="32">
        <v>37.299999999999997</v>
      </c>
      <c r="D35" s="34">
        <v>178</v>
      </c>
      <c r="E35" s="32">
        <v>116</v>
      </c>
      <c r="F35" s="35">
        <v>37.966751889098788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  <c r="S35" t="s">
        <v>37</v>
      </c>
      <c r="T35">
        <v>2570</v>
      </c>
      <c r="U35">
        <v>1245</v>
      </c>
      <c r="V35">
        <v>766</v>
      </c>
      <c r="W35">
        <v>747</v>
      </c>
    </row>
    <row r="36" spans="1:23" x14ac:dyDescent="0.25">
      <c r="A36" s="6"/>
      <c r="B36" s="34">
        <v>20</v>
      </c>
      <c r="C36" s="32">
        <v>37.9</v>
      </c>
      <c r="D36" s="34">
        <v>186</v>
      </c>
      <c r="E36" s="32">
        <v>116</v>
      </c>
      <c r="F36" s="35">
        <v>39.98516441863611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23" x14ac:dyDescent="0.25">
      <c r="A37" s="8"/>
      <c r="B37" s="9">
        <v>30</v>
      </c>
      <c r="C37" s="36">
        <v>38.299999999999997</v>
      </c>
      <c r="D37" s="9">
        <v>191</v>
      </c>
      <c r="E37" s="36">
        <v>116</v>
      </c>
      <c r="F37" s="10">
        <v>42.885763456705405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23" x14ac:dyDescent="0.25">
      <c r="A38" s="3" t="s">
        <v>53</v>
      </c>
      <c r="B38" s="4">
        <v>0</v>
      </c>
      <c r="C38" s="4">
        <v>36</v>
      </c>
      <c r="D38" s="4"/>
      <c r="E38" s="4"/>
      <c r="F38" s="4"/>
      <c r="G38" s="4"/>
      <c r="H38" s="4">
        <v>76.7</v>
      </c>
      <c r="I38" s="5">
        <v>76.400000000000006</v>
      </c>
      <c r="J38" s="3">
        <f t="shared" si="2"/>
        <v>0.29999999999999716</v>
      </c>
      <c r="K38" s="4">
        <f t="shared" si="3"/>
        <v>22</v>
      </c>
      <c r="L38" s="21">
        <f>F41-F39</f>
        <v>3.5627403860246858</v>
      </c>
      <c r="M38" s="4">
        <f>C41-C38</f>
        <v>1.3999999999999986</v>
      </c>
      <c r="N38" s="4">
        <v>42.9</v>
      </c>
      <c r="O38" s="18">
        <f>F41/N38*100</f>
        <v>86.000676250913443</v>
      </c>
      <c r="P38" s="4">
        <v>131</v>
      </c>
      <c r="Q38" s="19">
        <f>SUM(E39:E41)/3</f>
        <v>128.66666666666666</v>
      </c>
      <c r="S38" t="s">
        <v>36</v>
      </c>
      <c r="T38">
        <v>3352</v>
      </c>
      <c r="U38">
        <v>1685</v>
      </c>
      <c r="V38">
        <v>962</v>
      </c>
      <c r="W38">
        <v>683</v>
      </c>
    </row>
    <row r="39" spans="1:23" x14ac:dyDescent="0.25">
      <c r="A39" s="6"/>
      <c r="B39" s="34">
        <v>10</v>
      </c>
      <c r="C39" s="34">
        <v>37</v>
      </c>
      <c r="D39" s="34">
        <v>157</v>
      </c>
      <c r="E39" s="32">
        <v>128</v>
      </c>
      <c r="F39" s="35">
        <v>33.33154972561718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  <c r="S39" t="s">
        <v>37</v>
      </c>
      <c r="T39">
        <v>3386</v>
      </c>
      <c r="U39">
        <v>1691</v>
      </c>
      <c r="V39">
        <v>974</v>
      </c>
      <c r="W39">
        <v>743</v>
      </c>
    </row>
    <row r="40" spans="1:23" x14ac:dyDescent="0.25">
      <c r="A40" s="6"/>
      <c r="B40" s="34">
        <v>20</v>
      </c>
      <c r="C40" s="34">
        <v>36.9</v>
      </c>
      <c r="D40" s="34">
        <v>168</v>
      </c>
      <c r="E40" s="32">
        <v>129</v>
      </c>
      <c r="F40" s="35">
        <v>37.452837544575715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23" x14ac:dyDescent="0.25">
      <c r="A41" s="8"/>
      <c r="B41" s="9">
        <v>30</v>
      </c>
      <c r="C41" s="9">
        <v>37.4</v>
      </c>
      <c r="D41" s="9">
        <v>179</v>
      </c>
      <c r="E41" s="9">
        <v>129</v>
      </c>
      <c r="F41" s="10">
        <v>36.894290111641865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23" x14ac:dyDescent="0.25">
      <c r="A42" s="3" t="s">
        <v>54</v>
      </c>
      <c r="B42" s="4">
        <v>0</v>
      </c>
      <c r="C42" s="4">
        <v>37</v>
      </c>
      <c r="D42" s="4"/>
      <c r="E42" s="4"/>
      <c r="F42" s="4"/>
      <c r="G42" s="4"/>
      <c r="H42" s="4">
        <v>62.6</v>
      </c>
      <c r="I42" s="5">
        <v>62.3</v>
      </c>
      <c r="J42" s="3">
        <f t="shared" si="2"/>
        <v>0.30000000000000426</v>
      </c>
      <c r="K42" s="4">
        <f t="shared" si="3"/>
        <v>8</v>
      </c>
      <c r="L42" s="21">
        <f>F45-F43</f>
        <v>3.1626586110013974</v>
      </c>
      <c r="M42" s="4">
        <f>C45-C42</f>
        <v>1.7000000000000028</v>
      </c>
      <c r="N42" s="4">
        <v>61</v>
      </c>
      <c r="O42" s="18">
        <f>F45/N42*100</f>
        <v>65.77311615313009</v>
      </c>
      <c r="P42" s="4">
        <v>140</v>
      </c>
      <c r="Q42" s="19">
        <f>SUM(E43:E45)/3</f>
        <v>140.33333333333334</v>
      </c>
      <c r="S42" t="s">
        <v>36</v>
      </c>
      <c r="T42">
        <v>3219</v>
      </c>
      <c r="U42">
        <v>1540</v>
      </c>
      <c r="V42">
        <v>808</v>
      </c>
      <c r="W42">
        <v>828</v>
      </c>
    </row>
    <row r="43" spans="1:23" x14ac:dyDescent="0.25">
      <c r="A43" s="6"/>
      <c r="B43" s="34">
        <v>10</v>
      </c>
      <c r="C43" s="32">
        <v>37.9</v>
      </c>
      <c r="D43" s="32">
        <v>142</v>
      </c>
      <c r="E43" s="32">
        <v>141</v>
      </c>
      <c r="F43" s="37">
        <v>36.958942242407957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  <c r="S43" t="s">
        <v>37</v>
      </c>
      <c r="T43">
        <v>3156</v>
      </c>
      <c r="U43">
        <v>1471</v>
      </c>
      <c r="V43">
        <v>752</v>
      </c>
      <c r="W43">
        <v>814</v>
      </c>
    </row>
    <row r="44" spans="1:23" x14ac:dyDescent="0.25">
      <c r="A44" s="6"/>
      <c r="B44" s="34">
        <v>20</v>
      </c>
      <c r="C44" s="32">
        <v>38.5</v>
      </c>
      <c r="D44" s="32">
        <v>148</v>
      </c>
      <c r="E44" s="32">
        <v>140</v>
      </c>
      <c r="F44" s="37">
        <v>39.65548706445967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23" x14ac:dyDescent="0.25">
      <c r="A45" s="8"/>
      <c r="B45" s="9">
        <v>30</v>
      </c>
      <c r="C45" s="9">
        <v>38.700000000000003</v>
      </c>
      <c r="D45" s="9">
        <v>150</v>
      </c>
      <c r="E45" s="9">
        <v>140</v>
      </c>
      <c r="F45" s="10">
        <v>40.121600853409355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23" x14ac:dyDescent="0.25">
      <c r="A46" s="3" t="s">
        <v>55</v>
      </c>
      <c r="B46" s="4">
        <v>0</v>
      </c>
      <c r="C46" s="4">
        <v>37.5</v>
      </c>
      <c r="D46" s="4"/>
      <c r="E46" s="4"/>
      <c r="F46" s="4"/>
      <c r="G46" s="4"/>
      <c r="H46" s="4">
        <v>102.8</v>
      </c>
      <c r="I46" s="5">
        <v>102</v>
      </c>
      <c r="J46" s="3">
        <f t="shared" si="2"/>
        <v>0.79999999999999716</v>
      </c>
      <c r="K46" s="4">
        <f t="shared" si="3"/>
        <v>15</v>
      </c>
      <c r="L46" s="21">
        <f>F49-F47</f>
        <v>9.0265123626610304</v>
      </c>
      <c r="M46" s="4">
        <f>C49-C46</f>
        <v>0.60000000000000142</v>
      </c>
      <c r="N46" s="4">
        <v>57</v>
      </c>
      <c r="O46" s="18">
        <f>F49/N46*100</f>
        <v>76.306768080385325</v>
      </c>
      <c r="P46" s="4">
        <v>255</v>
      </c>
      <c r="Q46" s="19">
        <f>SUM(E47:E49)/3</f>
        <v>248</v>
      </c>
      <c r="S46" t="s">
        <v>36</v>
      </c>
      <c r="T46">
        <v>5245</v>
      </c>
      <c r="U46">
        <v>2195</v>
      </c>
      <c r="V46">
        <v>1311</v>
      </c>
      <c r="W46">
        <v>1190</v>
      </c>
    </row>
    <row r="47" spans="1:23" x14ac:dyDescent="0.25">
      <c r="A47" s="6"/>
      <c r="B47" s="34">
        <v>10</v>
      </c>
      <c r="C47" s="32">
        <v>34.700000000000003</v>
      </c>
      <c r="D47" s="32">
        <v>135</v>
      </c>
      <c r="E47" s="32">
        <v>245</v>
      </c>
      <c r="F47" s="40">
        <v>34.468345443158604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  <c r="S47" t="s">
        <v>37</v>
      </c>
      <c r="T47">
        <v>5527</v>
      </c>
      <c r="U47">
        <v>2324</v>
      </c>
      <c r="V47">
        <v>1289</v>
      </c>
      <c r="W47">
        <v>1054</v>
      </c>
    </row>
    <row r="48" spans="1:23" x14ac:dyDescent="0.25">
      <c r="A48" s="6"/>
      <c r="B48" s="34">
        <v>20</v>
      </c>
      <c r="C48" s="32">
        <v>37.4</v>
      </c>
      <c r="D48" s="32">
        <v>145</v>
      </c>
      <c r="E48" s="32">
        <v>249</v>
      </c>
      <c r="F48" s="40">
        <v>39.64568380823588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23" x14ac:dyDescent="0.25">
      <c r="A49" s="8"/>
      <c r="B49" s="9">
        <v>30</v>
      </c>
      <c r="C49" s="9">
        <v>38.1</v>
      </c>
      <c r="D49" s="9">
        <v>150</v>
      </c>
      <c r="E49" s="9">
        <v>250</v>
      </c>
      <c r="F49" s="41">
        <v>43.494857805819635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23" x14ac:dyDescent="0.25">
      <c r="A50" s="3" t="s">
        <v>56</v>
      </c>
      <c r="B50" s="4">
        <v>0</v>
      </c>
      <c r="C50" s="32">
        <v>37</v>
      </c>
      <c r="D50" s="34"/>
      <c r="E50" s="34"/>
      <c r="F50" s="34"/>
      <c r="G50" s="34"/>
      <c r="H50" s="34">
        <v>87</v>
      </c>
      <c r="I50" s="7">
        <v>86.5</v>
      </c>
      <c r="J50" s="3">
        <f t="shared" si="2"/>
        <v>0.5</v>
      </c>
      <c r="K50" s="4">
        <f t="shared" si="3"/>
        <v>21</v>
      </c>
      <c r="L50" s="21">
        <f>F53-F51</f>
        <v>1.5436152774285858</v>
      </c>
      <c r="M50" s="4">
        <f>C53-C50</f>
        <v>1.2999999999999972</v>
      </c>
      <c r="N50" s="4">
        <v>57</v>
      </c>
      <c r="O50" s="18">
        <f>F53/N50*100</f>
        <v>71.212106958493976</v>
      </c>
      <c r="P50" s="4">
        <v>225</v>
      </c>
      <c r="Q50" s="5">
        <f>SUM(E51:E53)/3</f>
        <v>224.66666666666666</v>
      </c>
      <c r="S50" t="s">
        <v>36</v>
      </c>
      <c r="T50">
        <v>4107</v>
      </c>
      <c r="U50">
        <v>1832</v>
      </c>
      <c r="V50">
        <v>1092</v>
      </c>
      <c r="W50">
        <v>890</v>
      </c>
    </row>
    <row r="51" spans="1:23" x14ac:dyDescent="0.25">
      <c r="A51" s="6"/>
      <c r="B51" s="34">
        <v>10</v>
      </c>
      <c r="C51" s="32">
        <v>36.9</v>
      </c>
      <c r="D51" s="32">
        <v>143</v>
      </c>
      <c r="E51" s="32">
        <v>225</v>
      </c>
      <c r="F51" s="37">
        <v>39.047285688912979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  <c r="S51" t="s">
        <v>37</v>
      </c>
      <c r="T51">
        <v>4067</v>
      </c>
      <c r="U51">
        <v>1786</v>
      </c>
      <c r="V51">
        <v>1085</v>
      </c>
      <c r="W51">
        <v>910</v>
      </c>
    </row>
    <row r="52" spans="1:23" x14ac:dyDescent="0.25">
      <c r="A52" s="6"/>
      <c r="B52" s="34">
        <v>20</v>
      </c>
      <c r="C52" s="32">
        <v>37.799999999999997</v>
      </c>
      <c r="D52" s="32">
        <v>151</v>
      </c>
      <c r="E52" s="32">
        <v>224</v>
      </c>
      <c r="F52" s="37">
        <v>38.770304738823526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23" x14ac:dyDescent="0.25">
      <c r="A53" s="8"/>
      <c r="B53" s="9">
        <v>30</v>
      </c>
      <c r="C53" s="9">
        <v>38.299999999999997</v>
      </c>
      <c r="D53" s="9">
        <v>164</v>
      </c>
      <c r="E53" s="9">
        <v>225</v>
      </c>
      <c r="F53" s="10">
        <v>40.590900966341565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23" x14ac:dyDescent="0.25">
      <c r="B56" t="s">
        <v>57</v>
      </c>
      <c r="C56" s="38">
        <f>(C5+C9+C13+C17+C21+C25+C29+C33+C37+C41+C45+C49+C53)/13</f>
        <v>35.092307692307699</v>
      </c>
      <c r="I56" t="s">
        <v>30</v>
      </c>
      <c r="J56" s="2">
        <f>AVERAGE(J2:J55)</f>
        <v>0.38461538461538186</v>
      </c>
      <c r="K56" s="2">
        <f t="shared" ref="K56:Q56" si="4">AVERAGE(K2:K55)</f>
        <v>12.076923076923077</v>
      </c>
      <c r="L56" s="2">
        <f t="shared" si="4"/>
        <v>2.5133990169890388</v>
      </c>
      <c r="M56" s="2">
        <f t="shared" si="4"/>
        <v>1.5615384615384618</v>
      </c>
      <c r="N56" s="2">
        <f t="shared" si="4"/>
        <v>53.276923076923076</v>
      </c>
      <c r="O56" s="2">
        <f t="shared" si="4"/>
        <v>60.40982530158302</v>
      </c>
      <c r="P56" s="2">
        <f t="shared" si="4"/>
        <v>185.61538461538461</v>
      </c>
      <c r="Q56" s="2">
        <f t="shared" si="4"/>
        <v>165.89743589743588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opLeftCell="A19" zoomScale="110" zoomScaleNormal="110" workbookViewId="0">
      <selection activeCell="E56" sqref="E56"/>
    </sheetView>
  </sheetViews>
  <sheetFormatPr defaultRowHeight="15" x14ac:dyDescent="0.25"/>
  <sheetData>
    <row r="1" spans="1:17" x14ac:dyDescent="0.25">
      <c r="A1" s="1" t="s">
        <v>9</v>
      </c>
      <c r="B1" s="14" t="s">
        <v>10</v>
      </c>
      <c r="C1" s="14" t="s">
        <v>59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60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/>
      <c r="D2" s="4"/>
      <c r="E2" s="4"/>
      <c r="F2" s="4"/>
      <c r="G2" s="4"/>
      <c r="H2" s="4">
        <v>67</v>
      </c>
      <c r="I2" s="4">
        <v>66.7</v>
      </c>
      <c r="J2" s="3">
        <f>'Ambient test'!H2-'Ambient test'!I2</f>
        <v>0.29999999999999716</v>
      </c>
      <c r="K2" s="4">
        <f>'Ambient test'!D5-'Ambient test'!D3</f>
        <v>4</v>
      </c>
      <c r="L2" s="21">
        <f>'Ambient test'!F5-'Ambient test'!F3</f>
        <v>-0.40000000000000213</v>
      </c>
      <c r="M2" s="4"/>
      <c r="N2" s="4"/>
      <c r="O2" s="4"/>
      <c r="P2" s="4"/>
      <c r="Q2" s="5"/>
    </row>
    <row r="3" spans="1:17" x14ac:dyDescent="0.25">
      <c r="A3" s="6"/>
      <c r="B3">
        <v>10</v>
      </c>
      <c r="C3" s="4"/>
      <c r="D3">
        <v>150</v>
      </c>
      <c r="E3">
        <v>128</v>
      </c>
      <c r="F3" s="2">
        <v>28.8</v>
      </c>
      <c r="G3" s="2"/>
      <c r="J3" s="6"/>
      <c r="Q3" s="7"/>
    </row>
    <row r="4" spans="1:17" x14ac:dyDescent="0.25">
      <c r="A4" s="6"/>
      <c r="B4">
        <v>20</v>
      </c>
      <c r="C4" s="4"/>
      <c r="D4">
        <v>149</v>
      </c>
      <c r="E4">
        <v>127</v>
      </c>
      <c r="F4" s="2">
        <v>25.5</v>
      </c>
      <c r="G4" s="2"/>
      <c r="J4" s="6"/>
      <c r="Q4" s="7"/>
    </row>
    <row r="5" spans="1:17" x14ac:dyDescent="0.25">
      <c r="A5" s="8"/>
      <c r="B5" s="9">
        <v>30</v>
      </c>
      <c r="C5" s="4"/>
      <c r="D5" s="9">
        <v>154</v>
      </c>
      <c r="E5" s="9">
        <v>128</v>
      </c>
      <c r="F5" s="10">
        <v>28.4</v>
      </c>
      <c r="G5" s="10"/>
      <c r="H5" s="9"/>
      <c r="I5" s="9"/>
      <c r="J5" s="8"/>
      <c r="K5" s="9"/>
      <c r="L5" s="9"/>
      <c r="M5" s="9"/>
      <c r="N5" s="9">
        <v>42.6</v>
      </c>
      <c r="O5" s="13">
        <f>'Ambient test'!F5/N5*100</f>
        <v>66.666666666666657</v>
      </c>
      <c r="P5" s="9"/>
      <c r="Q5" s="15">
        <f>SUM('Ambient test'!E3:E5)/3</f>
        <v>127.66666666666667</v>
      </c>
    </row>
    <row r="6" spans="1:17" x14ac:dyDescent="0.25">
      <c r="A6" s="3" t="s">
        <v>26</v>
      </c>
      <c r="B6" s="4">
        <v>0</v>
      </c>
      <c r="C6" s="4"/>
      <c r="D6" s="4"/>
      <c r="E6" s="4"/>
      <c r="F6" s="4"/>
      <c r="G6" s="4"/>
      <c r="H6" s="4">
        <v>71.099999999999994</v>
      </c>
      <c r="I6" s="4">
        <v>71</v>
      </c>
      <c r="J6" s="3">
        <f>'Ambient test'!H6-'Ambient test'!I6</f>
        <v>9.9999999999994316E-2</v>
      </c>
      <c r="K6" s="4">
        <f>'Ambient test'!D9-'Ambient test'!D7</f>
        <v>6</v>
      </c>
      <c r="L6" s="21">
        <f>'Ambient test'!F9-'Ambient test'!F7</f>
        <v>0.12000000000000011</v>
      </c>
      <c r="M6" s="4"/>
      <c r="N6" s="4"/>
      <c r="O6" s="4"/>
      <c r="P6" s="4"/>
      <c r="Q6" s="16"/>
    </row>
    <row r="7" spans="1:17" x14ac:dyDescent="0.25">
      <c r="A7" s="6"/>
      <c r="B7">
        <v>10</v>
      </c>
      <c r="D7">
        <v>140</v>
      </c>
      <c r="E7">
        <v>129</v>
      </c>
      <c r="F7" s="2">
        <v>4.01</v>
      </c>
      <c r="G7" s="2"/>
      <c r="J7" s="6"/>
      <c r="Q7" s="12"/>
    </row>
    <row r="8" spans="1:17" x14ac:dyDescent="0.25">
      <c r="A8" s="6"/>
      <c r="B8">
        <v>20</v>
      </c>
      <c r="D8">
        <v>141</v>
      </c>
      <c r="E8">
        <v>128</v>
      </c>
      <c r="F8" s="2">
        <v>3.9</v>
      </c>
      <c r="G8" s="2"/>
      <c r="J8" s="6"/>
      <c r="Q8" s="12"/>
    </row>
    <row r="9" spans="1:17" x14ac:dyDescent="0.25">
      <c r="A9" s="8"/>
      <c r="B9" s="9">
        <v>30</v>
      </c>
      <c r="C9" s="9"/>
      <c r="D9" s="9">
        <v>146</v>
      </c>
      <c r="E9" s="9">
        <v>127</v>
      </c>
      <c r="F9" s="10">
        <v>4.13</v>
      </c>
      <c r="G9" s="10"/>
      <c r="H9" s="9"/>
      <c r="I9" s="9"/>
      <c r="J9" s="8"/>
      <c r="K9" s="9"/>
      <c r="L9" s="9"/>
      <c r="M9" s="9"/>
      <c r="N9" s="9">
        <v>45.6</v>
      </c>
      <c r="O9" s="13">
        <f>'Ambient test'!F9/N9*100</f>
        <v>9.057017543859649</v>
      </c>
      <c r="P9" s="9"/>
      <c r="Q9" s="15">
        <f>SUM('Ambient test'!E7:E9)/3</f>
        <v>128</v>
      </c>
    </row>
    <row r="10" spans="1:17" x14ac:dyDescent="0.25">
      <c r="A10" s="3" t="s">
        <v>27</v>
      </c>
      <c r="B10" s="4">
        <v>0</v>
      </c>
      <c r="C10" s="4"/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21">
        <f>F13-F11</f>
        <v>4.1000000000000014</v>
      </c>
      <c r="M10" s="4"/>
      <c r="N10" s="4"/>
      <c r="O10" s="4"/>
      <c r="P10" s="4"/>
      <c r="Q10" s="5"/>
    </row>
    <row r="11" spans="1:17" x14ac:dyDescent="0.25">
      <c r="A11" s="6"/>
      <c r="B11">
        <v>10</v>
      </c>
      <c r="D11" s="4">
        <v>149</v>
      </c>
      <c r="E11">
        <v>251</v>
      </c>
      <c r="F11" s="2">
        <v>41.4</v>
      </c>
      <c r="G11" s="2">
        <v>10</v>
      </c>
      <c r="J11" s="6"/>
      <c r="Q11" s="7"/>
    </row>
    <row r="12" spans="1:17" x14ac:dyDescent="0.25">
      <c r="A12" s="6"/>
      <c r="B12">
        <v>20</v>
      </c>
      <c r="D12">
        <v>159</v>
      </c>
      <c r="E12">
        <v>251</v>
      </c>
      <c r="F12" s="2">
        <v>45.9</v>
      </c>
      <c r="G12" s="2">
        <v>12</v>
      </c>
      <c r="J12" s="6"/>
      <c r="Q12" s="7"/>
    </row>
    <row r="13" spans="1:17" x14ac:dyDescent="0.25">
      <c r="A13" s="8"/>
      <c r="B13" s="9">
        <v>30</v>
      </c>
      <c r="C13" s="9"/>
      <c r="D13" s="9">
        <v>163</v>
      </c>
      <c r="E13">
        <v>251</v>
      </c>
      <c r="F13" s="10">
        <v>45.5</v>
      </c>
      <c r="G13" s="10">
        <v>12</v>
      </c>
      <c r="H13" s="9"/>
      <c r="I13" s="9"/>
      <c r="J13" s="8"/>
      <c r="K13" s="9"/>
      <c r="L13" s="9"/>
      <c r="M13" s="9"/>
      <c r="N13" s="9">
        <v>71.099999999999994</v>
      </c>
      <c r="O13" s="13">
        <f>F13/N13*100</f>
        <v>63.994374120956408</v>
      </c>
      <c r="P13" s="9"/>
      <c r="Q13" s="15">
        <f>SUM(E11:E13)/3</f>
        <v>251</v>
      </c>
    </row>
    <row r="14" spans="1:17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21">
        <f>F17-F15</f>
        <v>2.6000000000000014</v>
      </c>
      <c r="M14" s="4"/>
      <c r="N14" s="4"/>
      <c r="O14" s="4"/>
      <c r="P14" s="4"/>
      <c r="Q14" s="5"/>
    </row>
    <row r="15" spans="1:17" x14ac:dyDescent="0.25">
      <c r="A15" s="6"/>
      <c r="B15">
        <v>10</v>
      </c>
      <c r="D15">
        <v>142</v>
      </c>
      <c r="E15">
        <v>167</v>
      </c>
      <c r="F15" s="2">
        <v>33.9</v>
      </c>
      <c r="G15" s="2"/>
      <c r="J15" s="6"/>
      <c r="Q15" s="7"/>
    </row>
    <row r="16" spans="1:17" x14ac:dyDescent="0.25">
      <c r="A16" s="6"/>
      <c r="B16">
        <v>20</v>
      </c>
      <c r="D16">
        <v>149</v>
      </c>
      <c r="E16">
        <v>167</v>
      </c>
      <c r="F16" s="2">
        <v>35.6</v>
      </c>
      <c r="G16" s="2"/>
      <c r="J16" s="6"/>
      <c r="Q16" s="7"/>
    </row>
    <row r="17" spans="1:17" x14ac:dyDescent="0.25">
      <c r="A17" s="8"/>
      <c r="B17" s="9">
        <v>30</v>
      </c>
      <c r="C17" s="9"/>
      <c r="D17" s="9">
        <v>153</v>
      </c>
      <c r="E17" s="9">
        <v>168</v>
      </c>
      <c r="F17" s="10">
        <v>36.5</v>
      </c>
      <c r="G17" s="10"/>
      <c r="H17" s="9"/>
      <c r="I17" s="9"/>
      <c r="J17" s="8"/>
      <c r="K17" s="9"/>
      <c r="L17" s="9"/>
      <c r="M17" s="9"/>
      <c r="N17" s="9">
        <v>54.3</v>
      </c>
      <c r="O17" s="13">
        <f>F17/N17*100</f>
        <v>67.219152854511975</v>
      </c>
      <c r="P17" s="9"/>
      <c r="Q17" s="15">
        <f>SUM(E15:E17)/3</f>
        <v>167.33333333333334</v>
      </c>
    </row>
    <row r="18" spans="1:17" x14ac:dyDescent="0.25">
      <c r="A18" s="3" t="s">
        <v>29</v>
      </c>
      <c r="B18" s="4">
        <v>0</v>
      </c>
      <c r="C18" s="4"/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21">
        <f>F21-F19</f>
        <v>0.5</v>
      </c>
      <c r="M18" s="4"/>
      <c r="N18" s="4"/>
      <c r="O18" s="4"/>
      <c r="P18" s="4"/>
      <c r="Q18" s="5"/>
    </row>
    <row r="19" spans="1:17" x14ac:dyDescent="0.25">
      <c r="A19" s="6"/>
      <c r="B19">
        <v>10</v>
      </c>
      <c r="D19">
        <v>161</v>
      </c>
      <c r="E19">
        <v>173</v>
      </c>
      <c r="F19" s="2">
        <v>25</v>
      </c>
      <c r="G19" s="2"/>
      <c r="J19" s="6"/>
      <c r="Q19" s="7"/>
    </row>
    <row r="20" spans="1:17" x14ac:dyDescent="0.25">
      <c r="A20" s="6"/>
      <c r="B20">
        <v>20</v>
      </c>
      <c r="D20">
        <v>165</v>
      </c>
      <c r="E20">
        <v>175</v>
      </c>
      <c r="F20" s="2">
        <v>28.2</v>
      </c>
      <c r="G20" s="2"/>
      <c r="J20" s="6"/>
      <c r="Q20" s="7"/>
    </row>
    <row r="21" spans="1:17" x14ac:dyDescent="0.25">
      <c r="A21" s="8"/>
      <c r="B21" s="9">
        <v>30</v>
      </c>
      <c r="C21" s="9"/>
      <c r="D21" s="9">
        <v>169</v>
      </c>
      <c r="E21" s="9">
        <v>175</v>
      </c>
      <c r="F21" s="10">
        <v>25.5</v>
      </c>
      <c r="G21" s="10"/>
      <c r="H21" s="9"/>
      <c r="I21" s="9"/>
      <c r="J21" s="8"/>
      <c r="K21" s="9"/>
      <c r="L21" s="9"/>
      <c r="M21" s="9"/>
      <c r="N21" s="9">
        <v>46.9</v>
      </c>
      <c r="O21" s="13">
        <f>F21/N21*100</f>
        <v>54.371002132196168</v>
      </c>
      <c r="P21" s="9"/>
      <c r="Q21" s="11">
        <f>SUM(E19:E21)/3</f>
        <v>174.33333333333334</v>
      </c>
    </row>
    <row r="22" spans="1:17" x14ac:dyDescent="0.25">
      <c r="A22" s="3" t="s">
        <v>49</v>
      </c>
      <c r="B22" s="4">
        <v>0</v>
      </c>
      <c r="C22" s="4"/>
      <c r="D22" s="4"/>
      <c r="E22" s="4"/>
      <c r="F22" s="4"/>
      <c r="G22" s="4"/>
      <c r="H22" s="33">
        <v>93.7</v>
      </c>
      <c r="I22" s="39">
        <v>93.1</v>
      </c>
      <c r="J22" s="3">
        <f>H22-I22</f>
        <v>0.60000000000000853</v>
      </c>
      <c r="K22" s="4">
        <f>D25-D23</f>
        <v>5</v>
      </c>
      <c r="L22" s="21">
        <f>F25-F23</f>
        <v>1.6682590244867477</v>
      </c>
      <c r="M22" s="4">
        <f>C25-C23</f>
        <v>-4</v>
      </c>
      <c r="N22" s="4">
        <v>53.5</v>
      </c>
      <c r="O22" s="18">
        <f>F25/N22*100</f>
        <v>55.522622630050968</v>
      </c>
      <c r="P22" s="4">
        <v>160</v>
      </c>
      <c r="Q22" s="19">
        <f>SUM(E23:E25)/3</f>
        <v>160</v>
      </c>
    </row>
    <row r="23" spans="1:17" x14ac:dyDescent="0.25">
      <c r="A23" s="6"/>
      <c r="B23" s="34">
        <v>10</v>
      </c>
      <c r="C23" s="34">
        <v>98</v>
      </c>
      <c r="D23" s="34">
        <v>139</v>
      </c>
      <c r="E23" s="32">
        <v>160</v>
      </c>
      <c r="F23" s="40">
        <v>28.036344082590517</v>
      </c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7"/>
    </row>
    <row r="24" spans="1:17" x14ac:dyDescent="0.25">
      <c r="A24" s="6"/>
      <c r="B24" s="34">
        <v>20</v>
      </c>
      <c r="C24" s="34">
        <v>90</v>
      </c>
      <c r="D24" s="34">
        <v>142</v>
      </c>
      <c r="E24" s="32">
        <v>160</v>
      </c>
      <c r="F24" s="40">
        <v>27.269992018547107</v>
      </c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7"/>
    </row>
    <row r="25" spans="1:17" x14ac:dyDescent="0.25">
      <c r="A25" s="8"/>
      <c r="B25" s="9">
        <v>30</v>
      </c>
      <c r="C25" s="9">
        <v>94</v>
      </c>
      <c r="D25" s="9">
        <v>144</v>
      </c>
      <c r="E25" s="9">
        <v>160</v>
      </c>
      <c r="F25" s="40">
        <v>29.704603107077265</v>
      </c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50</v>
      </c>
      <c r="B26" s="4">
        <v>0</v>
      </c>
      <c r="C26" s="4"/>
      <c r="D26" s="4"/>
      <c r="E26" s="4"/>
      <c r="F26" s="4"/>
      <c r="G26" s="4"/>
      <c r="H26" s="33">
        <v>77.2</v>
      </c>
      <c r="I26" s="39">
        <v>77</v>
      </c>
      <c r="J26" s="3">
        <f t="shared" ref="J26:J50" si="0">H26-I26</f>
        <v>0.20000000000000284</v>
      </c>
      <c r="K26" s="4">
        <f t="shared" ref="K26:K50" si="1">D29-D27</f>
        <v>11</v>
      </c>
      <c r="L26" s="21">
        <f>F29-F27</f>
        <v>0.62101529216374729</v>
      </c>
      <c r="M26" s="4">
        <f>C29-C27</f>
        <v>-3</v>
      </c>
      <c r="N26" s="4">
        <v>61.7</v>
      </c>
      <c r="O26" s="18">
        <f>F29/N26*100</f>
        <v>54.119985274110626</v>
      </c>
      <c r="P26" s="4">
        <v>180</v>
      </c>
      <c r="Q26" s="19">
        <f>SUM(E27:E29)/3</f>
        <v>179</v>
      </c>
    </row>
    <row r="27" spans="1:17" x14ac:dyDescent="0.25">
      <c r="A27" s="6"/>
      <c r="B27" s="34">
        <v>10</v>
      </c>
      <c r="C27" s="32">
        <v>99</v>
      </c>
      <c r="D27" s="32">
        <v>124</v>
      </c>
      <c r="E27" s="32">
        <v>179</v>
      </c>
      <c r="F27" s="40">
        <v>32.771015621962512</v>
      </c>
      <c r="G27" s="40"/>
      <c r="H27" s="34"/>
      <c r="I27" s="7"/>
      <c r="J27" s="6"/>
      <c r="K27" s="34"/>
      <c r="L27" s="34"/>
      <c r="M27" s="34"/>
      <c r="N27" s="34"/>
      <c r="O27" s="34"/>
      <c r="P27" s="34"/>
      <c r="Q27" s="12"/>
    </row>
    <row r="28" spans="1:17" x14ac:dyDescent="0.25">
      <c r="A28" s="6"/>
      <c r="B28" s="34">
        <v>20</v>
      </c>
      <c r="C28" s="32">
        <v>97</v>
      </c>
      <c r="D28" s="32">
        <v>130</v>
      </c>
      <c r="E28" s="32">
        <v>179</v>
      </c>
      <c r="F28" s="40">
        <v>33.231768045825561</v>
      </c>
      <c r="G28" s="40"/>
      <c r="H28" s="34"/>
      <c r="I28" s="7"/>
      <c r="J28" s="6"/>
      <c r="K28" s="34"/>
      <c r="L28" s="34"/>
      <c r="M28" s="34"/>
      <c r="N28" s="34"/>
      <c r="O28" s="34"/>
      <c r="P28" s="34"/>
      <c r="Q28" s="12"/>
    </row>
    <row r="29" spans="1:17" x14ac:dyDescent="0.25">
      <c r="A29" s="8"/>
      <c r="B29" s="9">
        <v>30</v>
      </c>
      <c r="C29" s="9">
        <v>96</v>
      </c>
      <c r="D29" s="9">
        <v>135</v>
      </c>
      <c r="E29" s="9">
        <v>179</v>
      </c>
      <c r="F29" s="40">
        <v>33.392030914126259</v>
      </c>
      <c r="G29" s="4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51</v>
      </c>
      <c r="B30" s="4">
        <v>0</v>
      </c>
      <c r="C30" s="4"/>
      <c r="D30" s="4"/>
      <c r="E30" s="4"/>
      <c r="F30" s="4"/>
      <c r="G30" s="4"/>
      <c r="H30" s="33">
        <v>88.8</v>
      </c>
      <c r="I30" s="39">
        <v>88.5</v>
      </c>
      <c r="J30" s="3">
        <f t="shared" si="0"/>
        <v>0.29999999999999716</v>
      </c>
      <c r="K30" s="4">
        <f t="shared" si="1"/>
        <v>3</v>
      </c>
      <c r="L30" s="21">
        <f>F33-F31</f>
        <v>1.5176658340880493</v>
      </c>
      <c r="M30" s="4">
        <f>C33-C31</f>
        <v>-2</v>
      </c>
      <c r="N30" s="4">
        <v>49</v>
      </c>
      <c r="O30" s="18">
        <f>F33/N30*100</f>
        <v>54.817702663584313</v>
      </c>
      <c r="P30" s="4">
        <v>159</v>
      </c>
      <c r="Q30" s="19">
        <f>SUM(E31:E33)/3</f>
        <v>158.33333333333334</v>
      </c>
    </row>
    <row r="31" spans="1:17" x14ac:dyDescent="0.25">
      <c r="A31" s="6"/>
      <c r="B31" s="34">
        <v>10</v>
      </c>
      <c r="C31" s="34">
        <v>98</v>
      </c>
      <c r="D31" s="34">
        <v>131</v>
      </c>
      <c r="E31" s="32">
        <v>159</v>
      </c>
      <c r="F31" s="35">
        <v>25.343008471068263</v>
      </c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4">
        <v>93</v>
      </c>
      <c r="D32" s="34">
        <v>126</v>
      </c>
      <c r="E32" s="32">
        <v>157</v>
      </c>
      <c r="F32" s="35">
        <v>25.714671356015021</v>
      </c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9">
        <v>96</v>
      </c>
      <c r="D33" s="9">
        <v>134</v>
      </c>
      <c r="E33" s="9">
        <v>159</v>
      </c>
      <c r="F33" s="10">
        <v>26.860674305156312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52</v>
      </c>
      <c r="B34" s="4">
        <v>0</v>
      </c>
      <c r="C34" s="33"/>
      <c r="D34" s="33"/>
      <c r="E34" s="33"/>
      <c r="F34" s="33"/>
      <c r="G34" s="33"/>
      <c r="H34" s="33">
        <v>58.8</v>
      </c>
      <c r="I34" s="39">
        <v>58.6</v>
      </c>
      <c r="J34" s="3">
        <f t="shared" si="0"/>
        <v>0.19999999999999574</v>
      </c>
      <c r="K34" s="4">
        <f t="shared" si="1"/>
        <v>7</v>
      </c>
      <c r="L34" s="21">
        <f>F37-F35</f>
        <v>7.8619890524672087</v>
      </c>
      <c r="M34" s="4">
        <f>C37-C35</f>
        <v>0</v>
      </c>
      <c r="N34" s="4">
        <v>50</v>
      </c>
      <c r="O34" s="18">
        <f>F37/N34*100</f>
        <v>66.027913020349743</v>
      </c>
      <c r="P34" s="4">
        <v>86</v>
      </c>
      <c r="Q34" s="19">
        <f>SUM(E35:E37)/3</f>
        <v>88.666666666666671</v>
      </c>
    </row>
    <row r="35" spans="1:17" x14ac:dyDescent="0.25">
      <c r="A35" s="6"/>
      <c r="B35" s="34">
        <v>10</v>
      </c>
      <c r="C35" s="32">
        <v>96</v>
      </c>
      <c r="D35" s="32">
        <v>140</v>
      </c>
      <c r="E35" s="32">
        <v>89</v>
      </c>
      <c r="F35" s="35">
        <v>25.151967457707663</v>
      </c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2">
        <v>95</v>
      </c>
      <c r="D36" s="32">
        <v>143</v>
      </c>
      <c r="E36" s="32">
        <v>88</v>
      </c>
      <c r="F36" s="35">
        <v>30.886888031078445</v>
      </c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36">
        <v>96</v>
      </c>
      <c r="D37" s="9">
        <v>147</v>
      </c>
      <c r="E37" s="36">
        <v>89</v>
      </c>
      <c r="F37" s="10">
        <v>33.013956510174872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53</v>
      </c>
      <c r="B38" s="4">
        <v>0</v>
      </c>
      <c r="C38" s="4"/>
      <c r="D38" s="4"/>
      <c r="E38" s="4"/>
      <c r="F38" s="4"/>
      <c r="G38" s="4"/>
      <c r="H38" s="4">
        <v>76.2</v>
      </c>
      <c r="I38" s="5">
        <v>76.099999999999994</v>
      </c>
      <c r="J38" s="3">
        <f t="shared" si="0"/>
        <v>0.10000000000000853</v>
      </c>
      <c r="K38" s="4">
        <f t="shared" si="1"/>
        <v>14</v>
      </c>
      <c r="L38" s="21">
        <f>F41-F39</f>
        <v>-5.7772560375166648E-2</v>
      </c>
      <c r="M38" s="4">
        <f>C41-C39</f>
        <v>-2</v>
      </c>
      <c r="N38" s="4">
        <v>42.9</v>
      </c>
      <c r="O38" s="18">
        <f>F41/N38*100</f>
        <v>55.934422100645477</v>
      </c>
      <c r="P38" s="4">
        <v>98</v>
      </c>
      <c r="Q38" s="19">
        <f>SUM(E39:E41)/3</f>
        <v>99</v>
      </c>
    </row>
    <row r="39" spans="1:17" x14ac:dyDescent="0.25">
      <c r="A39" s="6"/>
      <c r="B39" s="34">
        <v>10</v>
      </c>
      <c r="C39" s="34">
        <v>97</v>
      </c>
      <c r="D39" s="34">
        <v>117</v>
      </c>
      <c r="E39" s="32">
        <v>98</v>
      </c>
      <c r="F39" s="35">
        <v>24.053639641552074</v>
      </c>
      <c r="G39" s="35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4">
        <v>96</v>
      </c>
      <c r="D40" s="34">
        <v>125</v>
      </c>
      <c r="E40" s="32">
        <v>98</v>
      </c>
      <c r="F40" s="35">
        <v>22.589048861120339</v>
      </c>
      <c r="G40" s="35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95</v>
      </c>
      <c r="D41" s="9">
        <v>131</v>
      </c>
      <c r="E41" s="9">
        <v>101</v>
      </c>
      <c r="F41" s="10">
        <v>23.995867081176907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54</v>
      </c>
      <c r="B42" s="4">
        <v>0</v>
      </c>
      <c r="C42" s="4"/>
      <c r="D42" s="4"/>
      <c r="E42" s="4"/>
      <c r="F42" s="4"/>
      <c r="G42" s="4"/>
      <c r="H42" s="4">
        <v>62.8</v>
      </c>
      <c r="I42" s="5">
        <v>62.5</v>
      </c>
      <c r="J42" s="3">
        <f t="shared" si="0"/>
        <v>0.29999999999999716</v>
      </c>
      <c r="K42" s="4">
        <f t="shared" si="1"/>
        <v>4</v>
      </c>
      <c r="L42" s="21">
        <f>F45-F43</f>
        <v>0.32737015824644189</v>
      </c>
      <c r="M42" s="4">
        <f>C45-C43</f>
        <v>-1</v>
      </c>
      <c r="N42" s="4">
        <v>61</v>
      </c>
      <c r="O42" s="18">
        <f>F45/N42*100</f>
        <v>46.334905714597561</v>
      </c>
      <c r="P42" s="4">
        <v>105</v>
      </c>
      <c r="Q42" s="19">
        <f>SUM(E43:E45)/3</f>
        <v>105.33333333333333</v>
      </c>
    </row>
    <row r="43" spans="1:17" x14ac:dyDescent="0.25">
      <c r="A43" s="6"/>
      <c r="B43" s="34">
        <v>10</v>
      </c>
      <c r="C43" s="32">
        <v>96</v>
      </c>
      <c r="D43" s="32">
        <v>128</v>
      </c>
      <c r="E43" s="32">
        <v>106</v>
      </c>
      <c r="F43" s="37">
        <v>27.93692232765807</v>
      </c>
      <c r="G43" s="37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4">
        <v>20</v>
      </c>
      <c r="C44" s="32">
        <v>97</v>
      </c>
      <c r="D44" s="32">
        <v>126</v>
      </c>
      <c r="E44" s="32">
        <v>105</v>
      </c>
      <c r="F44" s="37">
        <v>30.35967276122798</v>
      </c>
      <c r="G44" s="37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95</v>
      </c>
      <c r="D45" s="9">
        <v>132</v>
      </c>
      <c r="E45" s="9">
        <v>105</v>
      </c>
      <c r="F45" s="10">
        <v>28.264292485904512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55</v>
      </c>
      <c r="B46" s="4">
        <v>0</v>
      </c>
      <c r="C46" s="4"/>
      <c r="D46" s="4"/>
      <c r="E46" s="4"/>
      <c r="F46" s="4"/>
      <c r="G46" s="4"/>
      <c r="H46" s="4">
        <v>103.5</v>
      </c>
      <c r="I46" s="5">
        <v>103.1</v>
      </c>
      <c r="J46" s="3">
        <f t="shared" si="0"/>
        <v>0.40000000000000568</v>
      </c>
      <c r="K46" s="4">
        <f t="shared" si="1"/>
        <v>1</v>
      </c>
      <c r="L46" s="21">
        <f>F49-F47</f>
        <v>-5.3041962747351974</v>
      </c>
      <c r="M46" s="4">
        <f>C49-C47</f>
        <v>-3</v>
      </c>
      <c r="N46" s="4">
        <v>57</v>
      </c>
      <c r="O46" s="18">
        <f>F49/N46*100</f>
        <v>48.467642692777751</v>
      </c>
      <c r="P46" s="4">
        <v>190</v>
      </c>
      <c r="Q46" s="19">
        <f>SUM(E47:E49)/3</f>
        <v>190</v>
      </c>
    </row>
    <row r="47" spans="1:17" x14ac:dyDescent="0.25">
      <c r="A47" s="6"/>
      <c r="B47" s="34">
        <v>10</v>
      </c>
      <c r="C47" s="32">
        <v>97</v>
      </c>
      <c r="D47" s="32">
        <v>117</v>
      </c>
      <c r="E47" s="32">
        <v>190</v>
      </c>
      <c r="F47" s="40">
        <v>32.930752609618516</v>
      </c>
      <c r="G47" s="40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4">
        <v>20</v>
      </c>
      <c r="C48" s="32">
        <v>94</v>
      </c>
      <c r="D48" s="32">
        <v>117</v>
      </c>
      <c r="E48" s="32">
        <v>190</v>
      </c>
      <c r="F48" s="40">
        <v>30.078565741220476</v>
      </c>
      <c r="G48" s="40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94</v>
      </c>
      <c r="D49" s="9">
        <v>118</v>
      </c>
      <c r="E49" s="9">
        <v>190</v>
      </c>
      <c r="F49" s="41">
        <v>27.626556334883318</v>
      </c>
      <c r="G49" s="41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5">
      <c r="A50" s="3" t="s">
        <v>56</v>
      </c>
      <c r="B50" s="4">
        <v>0</v>
      </c>
      <c r="C50" s="32"/>
      <c r="D50" s="34"/>
      <c r="E50" s="34"/>
      <c r="F50" s="34"/>
      <c r="G50" s="34"/>
      <c r="H50" s="34">
        <v>86.5</v>
      </c>
      <c r="I50" s="7">
        <v>86.2</v>
      </c>
      <c r="J50" s="3">
        <f t="shared" si="0"/>
        <v>0.29999999999999716</v>
      </c>
      <c r="K50" s="4">
        <f t="shared" si="1"/>
        <v>14</v>
      </c>
      <c r="L50" s="21">
        <f>F53-F51</f>
        <v>0.78971008353815364</v>
      </c>
      <c r="M50" s="4">
        <f>C53-C51</f>
        <v>-1</v>
      </c>
      <c r="N50" s="4">
        <v>57</v>
      </c>
      <c r="O50" s="18">
        <f>F53/N50*100</f>
        <v>54.692031676501088</v>
      </c>
      <c r="P50" s="4">
        <v>169</v>
      </c>
      <c r="Q50" s="5">
        <f>SUM(E51:E53)/3</f>
        <v>169</v>
      </c>
    </row>
    <row r="51" spans="1:17" x14ac:dyDescent="0.25">
      <c r="A51" s="6"/>
      <c r="B51" s="34">
        <v>10</v>
      </c>
      <c r="C51" s="32">
        <v>98</v>
      </c>
      <c r="D51" s="32">
        <v>114</v>
      </c>
      <c r="E51" s="32">
        <v>169</v>
      </c>
      <c r="F51" s="37">
        <v>30.384747972067462</v>
      </c>
      <c r="G51" s="37"/>
      <c r="H51" s="34"/>
      <c r="I51" s="7"/>
      <c r="J51" s="6"/>
      <c r="K51" s="34"/>
      <c r="L51" s="34"/>
      <c r="M51" s="34"/>
      <c r="N51" s="34"/>
      <c r="O51" s="34"/>
      <c r="P51" s="34"/>
      <c r="Q51" s="7"/>
    </row>
    <row r="52" spans="1:17" x14ac:dyDescent="0.25">
      <c r="A52" s="6"/>
      <c r="B52" s="34">
        <v>20</v>
      </c>
      <c r="C52" s="32">
        <v>98</v>
      </c>
      <c r="D52" s="32">
        <v>120</v>
      </c>
      <c r="E52" s="32">
        <v>169</v>
      </c>
      <c r="F52" s="37">
        <v>29.165264874704597</v>
      </c>
      <c r="G52" s="37"/>
      <c r="H52" s="34"/>
      <c r="I52" s="7"/>
      <c r="J52" s="6"/>
      <c r="K52" s="34"/>
      <c r="L52" s="34"/>
      <c r="M52" s="34"/>
      <c r="N52" s="34"/>
      <c r="O52" s="34"/>
      <c r="P52" s="34"/>
      <c r="Q52" s="7"/>
    </row>
    <row r="53" spans="1:17" x14ac:dyDescent="0.25">
      <c r="A53" s="8"/>
      <c r="B53" s="9">
        <v>30</v>
      </c>
      <c r="C53" s="9">
        <v>97</v>
      </c>
      <c r="D53" s="9">
        <v>128</v>
      </c>
      <c r="E53" s="9">
        <v>169</v>
      </c>
      <c r="F53" s="10">
        <v>31.174458055605616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5">
      <c r="A56" t="s">
        <v>30</v>
      </c>
      <c r="C56" s="38">
        <f>AVERAGE(C23:C53)</f>
        <v>95.916666666666671</v>
      </c>
      <c r="D56" s="38">
        <f>AVERAGE(D3:D53)</f>
        <v>138.41025641025641</v>
      </c>
      <c r="E56" s="38">
        <f>AVERAGE(E3:E53)</f>
        <v>153.66666666666666</v>
      </c>
      <c r="F56" s="38">
        <f>AVERAGE(F3:F53)</f>
        <v>28.260941247899225</v>
      </c>
      <c r="I56" t="s">
        <v>30</v>
      </c>
      <c r="J56" s="2">
        <f>AVERAGE(J2:J55)</f>
        <v>0.3307692307692322</v>
      </c>
      <c r="K56" s="2">
        <f t="shared" ref="K56:Q56" si="2">AVERAGE(K2:K55)</f>
        <v>7.8461538461538458</v>
      </c>
      <c r="L56" s="2">
        <f t="shared" si="2"/>
        <v>1.1033877392215374</v>
      </c>
      <c r="M56" s="2">
        <f t="shared" si="2"/>
        <v>-2</v>
      </c>
      <c r="N56" s="2">
        <f t="shared" si="2"/>
        <v>53.276923076923076</v>
      </c>
      <c r="O56" s="2">
        <f t="shared" si="2"/>
        <v>53.632726083908331</v>
      </c>
      <c r="P56" s="2">
        <f t="shared" si="2"/>
        <v>143.375</v>
      </c>
      <c r="Q56" s="2">
        <f t="shared" si="2"/>
        <v>153.66666666666669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="110" zoomScaleNormal="110" workbookViewId="0">
      <selection activeCell="E52" sqref="E52"/>
    </sheetView>
  </sheetViews>
  <sheetFormatPr defaultColWidth="8.85546875" defaultRowHeight="15" x14ac:dyDescent="0.25"/>
  <cols>
    <col min="1" max="1" width="13.42578125" customWidth="1"/>
    <col min="2" max="2" width="10.28515625" customWidth="1"/>
  </cols>
  <sheetData>
    <row r="1" spans="1:17" x14ac:dyDescent="0.25">
      <c r="A1" s="1" t="s">
        <v>9</v>
      </c>
      <c r="B1" s="14" t="s">
        <v>10</v>
      </c>
      <c r="C1" s="14" t="s">
        <v>38</v>
      </c>
      <c r="D1" s="14" t="s">
        <v>12</v>
      </c>
      <c r="E1" s="14" t="s">
        <v>13</v>
      </c>
      <c r="F1" s="14" t="s">
        <v>14</v>
      </c>
      <c r="G1" s="14" t="s">
        <v>15</v>
      </c>
      <c r="H1" s="14" t="s">
        <v>16</v>
      </c>
      <c r="I1" s="14" t="s">
        <v>17</v>
      </c>
      <c r="J1" s="17" t="s">
        <v>18</v>
      </c>
      <c r="K1" s="17" t="s">
        <v>19</v>
      </c>
      <c r="L1" s="17" t="s">
        <v>3</v>
      </c>
      <c r="M1" s="17" t="s">
        <v>39</v>
      </c>
      <c r="N1" s="17" t="s">
        <v>21</v>
      </c>
      <c r="O1" s="17" t="s">
        <v>22</v>
      </c>
      <c r="P1" s="17" t="s">
        <v>23</v>
      </c>
      <c r="Q1" s="17" t="s">
        <v>24</v>
      </c>
    </row>
    <row r="2" spans="1:17" x14ac:dyDescent="0.25">
      <c r="A2" s="3" t="s">
        <v>25</v>
      </c>
      <c r="B2" s="4">
        <v>0</v>
      </c>
      <c r="C2" s="4"/>
      <c r="D2" s="4"/>
      <c r="E2" s="4"/>
      <c r="F2" s="4"/>
      <c r="G2" s="4"/>
      <c r="H2" s="4">
        <v>67.2</v>
      </c>
      <c r="I2" s="5"/>
      <c r="J2" s="3">
        <f>H2-I2</f>
        <v>67.2</v>
      </c>
      <c r="K2" s="4">
        <f>D5-D3</f>
        <v>5</v>
      </c>
      <c r="L2" s="21">
        <f>F5-F3</f>
        <v>0</v>
      </c>
      <c r="M2" s="4">
        <f>C5-C3</f>
        <v>0</v>
      </c>
      <c r="N2" s="4">
        <v>42.6</v>
      </c>
      <c r="O2" s="18">
        <f>F5/N2*100</f>
        <v>0</v>
      </c>
      <c r="P2" s="4"/>
      <c r="Q2" s="19">
        <f>SUM(E3:E5)/3</f>
        <v>131.33333333333334</v>
      </c>
    </row>
    <row r="3" spans="1:17" x14ac:dyDescent="0.25">
      <c r="A3" s="6"/>
      <c r="B3">
        <v>10</v>
      </c>
      <c r="D3">
        <v>153</v>
      </c>
      <c r="E3">
        <v>130</v>
      </c>
      <c r="F3" s="20"/>
      <c r="G3" s="20">
        <v>12</v>
      </c>
      <c r="I3" s="7"/>
      <c r="J3" s="6"/>
      <c r="Q3" s="7"/>
    </row>
    <row r="4" spans="1:17" x14ac:dyDescent="0.25">
      <c r="A4" s="6"/>
      <c r="B4">
        <v>20</v>
      </c>
      <c r="D4">
        <v>155</v>
      </c>
      <c r="E4">
        <v>129</v>
      </c>
      <c r="F4" s="20"/>
      <c r="G4" s="20">
        <v>13</v>
      </c>
      <c r="I4" s="7"/>
      <c r="J4" s="6"/>
      <c r="Q4" s="7"/>
    </row>
    <row r="5" spans="1:17" x14ac:dyDescent="0.25">
      <c r="A5" s="8"/>
      <c r="B5" s="9">
        <v>30</v>
      </c>
      <c r="C5" s="9"/>
      <c r="D5" s="9">
        <v>158</v>
      </c>
      <c r="E5" s="9">
        <v>135</v>
      </c>
      <c r="F5" s="20"/>
      <c r="G5" s="20">
        <v>10</v>
      </c>
      <c r="H5" s="9"/>
      <c r="I5" s="11"/>
      <c r="J5" s="8"/>
      <c r="K5" s="9"/>
      <c r="L5" s="9"/>
      <c r="M5" s="9"/>
      <c r="N5" s="9"/>
      <c r="O5" s="9"/>
      <c r="P5" s="9"/>
      <c r="Q5" s="11"/>
    </row>
    <row r="6" spans="1:17" x14ac:dyDescent="0.25">
      <c r="A6" s="3" t="s">
        <v>26</v>
      </c>
      <c r="B6" s="4">
        <v>0</v>
      </c>
      <c r="C6" s="4"/>
      <c r="D6" s="4"/>
      <c r="E6" s="4"/>
      <c r="F6" s="4"/>
      <c r="G6" s="4"/>
      <c r="H6" s="4">
        <v>70</v>
      </c>
      <c r="I6" s="5">
        <v>68.900000000000006</v>
      </c>
      <c r="J6" s="3">
        <f t="shared" ref="J6:J14" si="0">H6-I6</f>
        <v>1.0999999999999943</v>
      </c>
      <c r="K6" s="4">
        <f t="shared" ref="K6:K14" si="1">D9-D7</f>
        <v>8</v>
      </c>
      <c r="L6" s="21">
        <f>F9-F7</f>
        <v>0</v>
      </c>
      <c r="M6" s="4">
        <f>C9-C7</f>
        <v>0</v>
      </c>
      <c r="N6" s="4">
        <v>45.6</v>
      </c>
      <c r="O6" s="18">
        <f>F9/N6*100</f>
        <v>0</v>
      </c>
      <c r="P6" s="4"/>
      <c r="Q6" s="19">
        <f>SUM(E7:E9)/3</f>
        <v>126.33333333333333</v>
      </c>
    </row>
    <row r="7" spans="1:17" x14ac:dyDescent="0.25">
      <c r="A7" s="6"/>
      <c r="B7">
        <v>10</v>
      </c>
      <c r="D7">
        <v>150</v>
      </c>
      <c r="E7">
        <v>127</v>
      </c>
      <c r="F7" s="20"/>
      <c r="G7" s="20">
        <v>12</v>
      </c>
      <c r="I7" s="7"/>
      <c r="J7" s="6"/>
      <c r="Q7" s="12"/>
    </row>
    <row r="8" spans="1:17" x14ac:dyDescent="0.25">
      <c r="A8" s="6"/>
      <c r="B8">
        <v>20</v>
      </c>
      <c r="D8">
        <v>155</v>
      </c>
      <c r="E8">
        <v>126</v>
      </c>
      <c r="F8" s="20"/>
      <c r="G8" s="20">
        <v>13</v>
      </c>
      <c r="I8" s="7"/>
      <c r="J8" s="6"/>
      <c r="Q8" s="12"/>
    </row>
    <row r="9" spans="1:17" x14ac:dyDescent="0.25">
      <c r="A9" s="8"/>
      <c r="B9" s="9">
        <v>30</v>
      </c>
      <c r="C9" s="9"/>
      <c r="D9" s="9">
        <v>158</v>
      </c>
      <c r="E9" s="9">
        <v>126</v>
      </c>
      <c r="F9" s="20"/>
      <c r="G9" s="20">
        <v>13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17" x14ac:dyDescent="0.25">
      <c r="A10" s="3" t="s">
        <v>27</v>
      </c>
      <c r="B10" s="4">
        <v>0</v>
      </c>
      <c r="C10" s="4"/>
      <c r="D10" s="4"/>
      <c r="E10" s="4"/>
      <c r="F10" s="4"/>
      <c r="G10" s="4"/>
      <c r="H10" s="4">
        <v>73.7</v>
      </c>
      <c r="I10" s="5">
        <v>72.900000000000006</v>
      </c>
      <c r="J10" s="3">
        <f t="shared" si="0"/>
        <v>0.79999999999999716</v>
      </c>
      <c r="K10" s="4">
        <f t="shared" si="1"/>
        <v>10</v>
      </c>
      <c r="L10" s="21">
        <f>F13-F11</f>
        <v>0</v>
      </c>
      <c r="M10" s="4">
        <f>C13-C11</f>
        <v>0</v>
      </c>
      <c r="N10" s="4">
        <v>71.099999999999994</v>
      </c>
      <c r="O10" s="18">
        <f>F13/N10*100</f>
        <v>0</v>
      </c>
      <c r="P10" s="4"/>
      <c r="Q10" s="19">
        <f>SUM(E11:E13)/3</f>
        <v>250.66666666666666</v>
      </c>
    </row>
    <row r="11" spans="1:17" x14ac:dyDescent="0.25">
      <c r="A11" s="6"/>
      <c r="B11">
        <v>10</v>
      </c>
      <c r="D11">
        <v>166</v>
      </c>
      <c r="E11">
        <v>250</v>
      </c>
      <c r="F11" s="2"/>
      <c r="G11" s="2">
        <v>11</v>
      </c>
      <c r="I11" s="7"/>
      <c r="J11" s="6"/>
      <c r="Q11" s="7"/>
    </row>
    <row r="12" spans="1:17" x14ac:dyDescent="0.25">
      <c r="A12" s="6"/>
      <c r="B12">
        <v>20</v>
      </c>
      <c r="D12">
        <v>171</v>
      </c>
      <c r="E12">
        <v>250</v>
      </c>
      <c r="F12" s="2"/>
      <c r="G12" s="2">
        <v>14</v>
      </c>
      <c r="I12" s="7"/>
      <c r="J12" s="6"/>
      <c r="Q12" s="7"/>
    </row>
    <row r="13" spans="1:17" x14ac:dyDescent="0.25">
      <c r="A13" s="8"/>
      <c r="B13" s="9">
        <v>30</v>
      </c>
      <c r="C13" s="9"/>
      <c r="D13" s="9">
        <v>176</v>
      </c>
      <c r="E13" s="9">
        <v>252</v>
      </c>
      <c r="F13" s="10"/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17" x14ac:dyDescent="0.25">
      <c r="A14" s="3" t="s">
        <v>28</v>
      </c>
      <c r="B14" s="4">
        <v>0</v>
      </c>
      <c r="C14" s="4"/>
      <c r="D14" s="4"/>
      <c r="E14" s="4"/>
      <c r="F14" s="4"/>
      <c r="G14" s="4"/>
      <c r="H14" s="4">
        <v>72.900000000000006</v>
      </c>
      <c r="I14" s="5">
        <v>72.5</v>
      </c>
      <c r="J14" s="3">
        <f t="shared" si="0"/>
        <v>0.40000000000000568</v>
      </c>
      <c r="K14" s="4">
        <f t="shared" si="1"/>
        <v>9</v>
      </c>
      <c r="L14" s="21">
        <f>F17-F15</f>
        <v>0</v>
      </c>
      <c r="M14" s="4">
        <f>C17-C15</f>
        <v>0</v>
      </c>
      <c r="N14" s="4">
        <v>54.3</v>
      </c>
      <c r="O14" s="18">
        <f>F17/N14*100</f>
        <v>0</v>
      </c>
      <c r="P14" s="4"/>
      <c r="Q14" s="19">
        <f>SUM(E15:E17)/3</f>
        <v>167</v>
      </c>
    </row>
    <row r="15" spans="1:17" x14ac:dyDescent="0.25">
      <c r="A15" s="6"/>
      <c r="B15">
        <v>10</v>
      </c>
      <c r="D15">
        <v>149</v>
      </c>
      <c r="E15">
        <v>166</v>
      </c>
      <c r="F15" s="2"/>
      <c r="G15" s="2">
        <v>14</v>
      </c>
      <c r="I15" s="7"/>
      <c r="J15" s="6"/>
      <c r="Q15" s="7"/>
    </row>
    <row r="16" spans="1:17" x14ac:dyDescent="0.25">
      <c r="A16" s="6"/>
      <c r="B16">
        <v>20</v>
      </c>
      <c r="D16">
        <v>157</v>
      </c>
      <c r="E16">
        <v>168</v>
      </c>
      <c r="F16" s="2"/>
      <c r="G16" s="2">
        <v>14</v>
      </c>
      <c r="I16" s="7"/>
      <c r="J16" s="6"/>
      <c r="Q16" s="7"/>
    </row>
    <row r="17" spans="1:17" x14ac:dyDescent="0.25">
      <c r="A17" s="8"/>
      <c r="B17" s="9">
        <v>30</v>
      </c>
      <c r="C17" s="9"/>
      <c r="D17" s="9">
        <v>158</v>
      </c>
      <c r="E17" s="9">
        <v>167</v>
      </c>
      <c r="F17" s="10"/>
      <c r="G17" s="10">
        <v>15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5">
      <c r="A18" s="3" t="s">
        <v>49</v>
      </c>
      <c r="B18" s="4">
        <v>0</v>
      </c>
      <c r="C18" s="4"/>
      <c r="D18" s="4"/>
      <c r="E18" s="4"/>
      <c r="F18" s="4"/>
      <c r="G18" s="4"/>
      <c r="H18" s="33">
        <v>94.4</v>
      </c>
      <c r="I18" s="39">
        <v>94</v>
      </c>
      <c r="J18" s="3">
        <f>H18-I18</f>
        <v>0.40000000000000568</v>
      </c>
      <c r="K18" s="4">
        <f>D21-D19</f>
        <v>9</v>
      </c>
      <c r="L18" s="21">
        <f>F21-F19</f>
        <v>0</v>
      </c>
      <c r="M18" s="4">
        <f>C21-C19</f>
        <v>-2</v>
      </c>
      <c r="N18" s="4">
        <v>53.5</v>
      </c>
      <c r="O18" s="18">
        <f>F21/N18*100</f>
        <v>0</v>
      </c>
      <c r="P18" s="4">
        <v>160</v>
      </c>
      <c r="Q18" s="19">
        <f>SUM(E19:E21)/3</f>
        <v>160.33333333333334</v>
      </c>
    </row>
    <row r="19" spans="1:17" x14ac:dyDescent="0.25">
      <c r="A19" s="6"/>
      <c r="B19" s="34">
        <v>10</v>
      </c>
      <c r="C19" s="34">
        <v>88</v>
      </c>
      <c r="D19" s="34">
        <v>146</v>
      </c>
      <c r="E19" s="32">
        <v>161</v>
      </c>
      <c r="F19" s="40"/>
      <c r="G19" s="40"/>
      <c r="H19" s="34"/>
      <c r="I19" s="7"/>
      <c r="J19" s="6"/>
      <c r="K19" s="34"/>
      <c r="L19" s="34"/>
      <c r="M19" s="34"/>
      <c r="N19" s="34"/>
      <c r="O19" s="34"/>
      <c r="P19" s="34"/>
      <c r="Q19" s="7"/>
    </row>
    <row r="20" spans="1:17" x14ac:dyDescent="0.25">
      <c r="A20" s="6"/>
      <c r="B20" s="34">
        <v>20</v>
      </c>
      <c r="C20" s="34">
        <v>87</v>
      </c>
      <c r="D20" s="34">
        <v>151</v>
      </c>
      <c r="E20" s="32">
        <v>160</v>
      </c>
      <c r="F20" s="40"/>
      <c r="G20" s="40"/>
      <c r="H20" s="34"/>
      <c r="I20" s="7"/>
      <c r="J20" s="6"/>
      <c r="K20" s="34"/>
      <c r="L20" s="34"/>
      <c r="M20" s="34"/>
      <c r="N20" s="34"/>
      <c r="O20" s="34"/>
      <c r="P20" s="34"/>
      <c r="Q20" s="7"/>
    </row>
    <row r="21" spans="1:17" x14ac:dyDescent="0.25">
      <c r="A21" s="8"/>
      <c r="B21" s="9">
        <v>30</v>
      </c>
      <c r="C21" s="9">
        <v>86</v>
      </c>
      <c r="D21" s="9">
        <v>155</v>
      </c>
      <c r="E21" s="9">
        <v>160</v>
      </c>
      <c r="F21" s="40"/>
      <c r="G21" s="4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5">
      <c r="A22" s="3" t="s">
        <v>50</v>
      </c>
      <c r="B22" s="4">
        <v>0</v>
      </c>
      <c r="C22" s="4"/>
      <c r="D22" s="4"/>
      <c r="E22" s="4"/>
      <c r="F22" s="4"/>
      <c r="G22" s="4"/>
      <c r="H22" s="33">
        <v>77.900000000000006</v>
      </c>
      <c r="I22" s="39">
        <v>77.7</v>
      </c>
      <c r="J22" s="3">
        <f t="shared" ref="J22:J46" si="2">H22-I22</f>
        <v>0.20000000000000284</v>
      </c>
      <c r="K22" s="4">
        <f t="shared" ref="K22:K46" si="3">D25-D23</f>
        <v>9</v>
      </c>
      <c r="L22" s="21">
        <f>F25-F23</f>
        <v>0</v>
      </c>
      <c r="M22" s="4">
        <f>C25-C23</f>
        <v>-10</v>
      </c>
      <c r="N22" s="4">
        <v>61.7</v>
      </c>
      <c r="O22" s="18">
        <f>F25/N22*100</f>
        <v>0</v>
      </c>
      <c r="P22" s="4">
        <v>180</v>
      </c>
      <c r="Q22" s="19">
        <f>SUM(E23:E25)/3</f>
        <v>180</v>
      </c>
    </row>
    <row r="23" spans="1:17" x14ac:dyDescent="0.25">
      <c r="A23" s="6"/>
      <c r="B23" s="34">
        <v>10</v>
      </c>
      <c r="C23" s="32">
        <v>89</v>
      </c>
      <c r="D23" s="32">
        <v>136</v>
      </c>
      <c r="E23" s="32">
        <v>180</v>
      </c>
      <c r="F23" s="40"/>
      <c r="G23" s="40"/>
      <c r="H23" s="34"/>
      <c r="I23" s="7"/>
      <c r="J23" s="6"/>
      <c r="K23" s="34"/>
      <c r="L23" s="34"/>
      <c r="M23" s="34"/>
      <c r="N23" s="34"/>
      <c r="O23" s="34"/>
      <c r="P23" s="34"/>
      <c r="Q23" s="12"/>
    </row>
    <row r="24" spans="1:17" x14ac:dyDescent="0.25">
      <c r="A24" s="6"/>
      <c r="B24" s="34">
        <v>20</v>
      </c>
      <c r="C24" s="32">
        <v>80</v>
      </c>
      <c r="D24" s="32">
        <v>141</v>
      </c>
      <c r="E24" s="32">
        <v>180</v>
      </c>
      <c r="F24" s="40"/>
      <c r="G24" s="40"/>
      <c r="H24" s="34"/>
      <c r="I24" s="7"/>
      <c r="J24" s="6"/>
      <c r="K24" s="34"/>
      <c r="L24" s="34"/>
      <c r="M24" s="34"/>
      <c r="N24" s="34"/>
      <c r="O24" s="34"/>
      <c r="P24" s="34"/>
      <c r="Q24" s="12"/>
    </row>
    <row r="25" spans="1:17" x14ac:dyDescent="0.25">
      <c r="A25" s="8"/>
      <c r="B25" s="9">
        <v>30</v>
      </c>
      <c r="C25" s="9">
        <v>79</v>
      </c>
      <c r="D25" s="9">
        <v>145</v>
      </c>
      <c r="E25" s="9">
        <v>180</v>
      </c>
      <c r="F25" s="40"/>
      <c r="G25" s="40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5">
      <c r="A26" s="3" t="s">
        <v>51</v>
      </c>
      <c r="B26" s="4">
        <v>0</v>
      </c>
      <c r="C26" s="4"/>
      <c r="D26" s="4"/>
      <c r="E26" s="4"/>
      <c r="F26" s="4"/>
      <c r="G26" s="4"/>
      <c r="H26" s="33">
        <v>88.1</v>
      </c>
      <c r="I26" s="39">
        <v>87.8</v>
      </c>
      <c r="J26" s="3">
        <f t="shared" si="2"/>
        <v>0.29999999999999716</v>
      </c>
      <c r="K26" s="4">
        <f t="shared" si="3"/>
        <v>4</v>
      </c>
      <c r="L26" s="21">
        <f>F29-F27</f>
        <v>0</v>
      </c>
      <c r="M26" s="4">
        <f>C29-C27</f>
        <v>5</v>
      </c>
      <c r="N26" s="4">
        <v>49</v>
      </c>
      <c r="O26" s="18">
        <f>F29/N26*100</f>
        <v>0</v>
      </c>
      <c r="P26" s="4">
        <v>159</v>
      </c>
      <c r="Q26" s="19">
        <f>SUM(E27:E29)/3</f>
        <v>156.66666666666666</v>
      </c>
    </row>
    <row r="27" spans="1:17" x14ac:dyDescent="0.25">
      <c r="A27" s="6"/>
      <c r="B27" s="34">
        <v>10</v>
      </c>
      <c r="C27" s="34">
        <v>86</v>
      </c>
      <c r="D27" s="34">
        <v>139</v>
      </c>
      <c r="E27" s="32">
        <v>158</v>
      </c>
      <c r="F27" s="35"/>
      <c r="G27" s="35"/>
      <c r="H27" s="34"/>
      <c r="I27" s="7"/>
      <c r="J27" s="6"/>
      <c r="K27" s="34"/>
      <c r="L27" s="34"/>
      <c r="M27" s="34"/>
      <c r="N27" s="34"/>
      <c r="O27" s="34"/>
      <c r="P27" s="34"/>
      <c r="Q27" s="7"/>
    </row>
    <row r="28" spans="1:17" x14ac:dyDescent="0.25">
      <c r="A28" s="6"/>
      <c r="B28" s="34">
        <v>20</v>
      </c>
      <c r="C28" s="34">
        <v>94</v>
      </c>
      <c r="D28" s="34">
        <v>139</v>
      </c>
      <c r="E28" s="32">
        <v>156</v>
      </c>
      <c r="F28" s="35"/>
      <c r="G28" s="35"/>
      <c r="H28" s="34"/>
      <c r="I28" s="7"/>
      <c r="J28" s="6"/>
      <c r="K28" s="34"/>
      <c r="L28" s="34"/>
      <c r="M28" s="34"/>
      <c r="N28" s="34"/>
      <c r="O28" s="34"/>
      <c r="P28" s="34"/>
      <c r="Q28" s="7"/>
    </row>
    <row r="29" spans="1:17" x14ac:dyDescent="0.25">
      <c r="A29" s="8"/>
      <c r="B29" s="9">
        <v>30</v>
      </c>
      <c r="C29" s="9">
        <v>91</v>
      </c>
      <c r="D29" s="9">
        <v>143</v>
      </c>
      <c r="E29" s="9">
        <v>156</v>
      </c>
      <c r="F29" s="10"/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5">
      <c r="A30" s="3" t="s">
        <v>52</v>
      </c>
      <c r="B30" s="4">
        <v>0</v>
      </c>
      <c r="C30" s="33"/>
      <c r="D30" s="33"/>
      <c r="E30" s="33"/>
      <c r="F30" s="33"/>
      <c r="G30" s="33"/>
      <c r="H30" s="33">
        <v>59.2</v>
      </c>
      <c r="I30" s="39">
        <v>58.9</v>
      </c>
      <c r="J30" s="3">
        <f t="shared" si="2"/>
        <v>0.30000000000000426</v>
      </c>
      <c r="K30" s="4">
        <f t="shared" si="3"/>
        <v>19</v>
      </c>
      <c r="L30" s="21">
        <f>F33-F31</f>
        <v>0</v>
      </c>
      <c r="M30" s="4">
        <f>C33-C31</f>
        <v>0</v>
      </c>
      <c r="N30" s="4">
        <v>50</v>
      </c>
      <c r="O30" s="18">
        <f>F33/N30*100</f>
        <v>0</v>
      </c>
      <c r="P30" s="4">
        <v>86</v>
      </c>
      <c r="Q30" s="19">
        <f>SUM(E31:E33)/3</f>
        <v>87.333333333333329</v>
      </c>
    </row>
    <row r="31" spans="1:17" x14ac:dyDescent="0.25">
      <c r="A31" s="6"/>
      <c r="B31" s="34">
        <v>10</v>
      </c>
      <c r="C31" s="32">
        <v>88</v>
      </c>
      <c r="D31" s="32">
        <v>142</v>
      </c>
      <c r="E31" s="32">
        <v>88</v>
      </c>
      <c r="F31" s="35"/>
      <c r="G31" s="35"/>
      <c r="H31" s="34"/>
      <c r="I31" s="7"/>
      <c r="J31" s="6"/>
      <c r="K31" s="34"/>
      <c r="L31" s="34"/>
      <c r="M31" s="34"/>
      <c r="N31" s="34"/>
      <c r="O31" s="34"/>
      <c r="P31" s="34"/>
      <c r="Q31" s="7"/>
    </row>
    <row r="32" spans="1:17" x14ac:dyDescent="0.25">
      <c r="A32" s="6"/>
      <c r="B32" s="34">
        <v>20</v>
      </c>
      <c r="C32" s="32">
        <v>86</v>
      </c>
      <c r="D32" s="32">
        <v>153</v>
      </c>
      <c r="E32" s="32">
        <v>87</v>
      </c>
      <c r="F32" s="35"/>
      <c r="G32" s="35"/>
      <c r="H32" s="34"/>
      <c r="I32" s="7"/>
      <c r="J32" s="6"/>
      <c r="K32" s="34"/>
      <c r="L32" s="34"/>
      <c r="M32" s="34"/>
      <c r="N32" s="34"/>
      <c r="O32" s="34"/>
      <c r="P32" s="34"/>
      <c r="Q32" s="7"/>
    </row>
    <row r="33" spans="1:17" x14ac:dyDescent="0.25">
      <c r="A33" s="8"/>
      <c r="B33" s="9">
        <v>30</v>
      </c>
      <c r="C33" s="36">
        <v>88</v>
      </c>
      <c r="D33" s="9">
        <v>161</v>
      </c>
      <c r="E33" s="36">
        <v>87</v>
      </c>
      <c r="F33" s="10"/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5">
      <c r="A34" s="3" t="s">
        <v>53</v>
      </c>
      <c r="B34" s="4">
        <v>0</v>
      </c>
      <c r="C34" s="4"/>
      <c r="D34" s="4"/>
      <c r="E34" s="4"/>
      <c r="F34" s="4"/>
      <c r="G34" s="4"/>
      <c r="H34" s="4">
        <v>76.5</v>
      </c>
      <c r="I34" s="5">
        <v>76.2</v>
      </c>
      <c r="J34" s="3">
        <f t="shared" si="2"/>
        <v>0.29999999999999716</v>
      </c>
      <c r="K34" s="4">
        <f t="shared" si="3"/>
        <v>5</v>
      </c>
      <c r="L34" s="21">
        <f>F37-F35</f>
        <v>0</v>
      </c>
      <c r="M34" s="4">
        <f>C37-C35</f>
        <v>0</v>
      </c>
      <c r="N34" s="4">
        <v>42.9</v>
      </c>
      <c r="O34" s="18">
        <f>F37/N34*100</f>
        <v>0</v>
      </c>
      <c r="P34" s="4">
        <v>98</v>
      </c>
      <c r="Q34" s="19">
        <f>SUM(E35:E37)/3</f>
        <v>97</v>
      </c>
    </row>
    <row r="35" spans="1:17" x14ac:dyDescent="0.25">
      <c r="A35" s="6"/>
      <c r="B35" s="34">
        <v>10</v>
      </c>
      <c r="C35" s="34">
        <v>88</v>
      </c>
      <c r="D35" s="34">
        <v>139</v>
      </c>
      <c r="E35" s="32">
        <v>97</v>
      </c>
      <c r="F35" s="35"/>
      <c r="G35" s="35"/>
      <c r="H35" s="34"/>
      <c r="I35" s="7"/>
      <c r="J35" s="6"/>
      <c r="K35" s="34"/>
      <c r="L35" s="34"/>
      <c r="M35" s="34"/>
      <c r="N35" s="34"/>
      <c r="O35" s="34"/>
      <c r="P35" s="34"/>
      <c r="Q35" s="7"/>
    </row>
    <row r="36" spans="1:17" x14ac:dyDescent="0.25">
      <c r="A36" s="6"/>
      <c r="B36" s="34">
        <v>20</v>
      </c>
      <c r="C36" s="34">
        <v>85</v>
      </c>
      <c r="D36" s="34">
        <v>141</v>
      </c>
      <c r="E36" s="32">
        <v>97</v>
      </c>
      <c r="F36" s="35"/>
      <c r="G36" s="35"/>
      <c r="H36" s="34"/>
      <c r="I36" s="7"/>
      <c r="J36" s="6"/>
      <c r="K36" s="34"/>
      <c r="L36" s="34"/>
      <c r="M36" s="34"/>
      <c r="N36" s="34"/>
      <c r="O36" s="34"/>
      <c r="P36" s="34"/>
      <c r="Q36" s="7"/>
    </row>
    <row r="37" spans="1:17" x14ac:dyDescent="0.25">
      <c r="A37" s="8"/>
      <c r="B37" s="9">
        <v>30</v>
      </c>
      <c r="C37" s="9">
        <v>88</v>
      </c>
      <c r="D37" s="9">
        <v>144</v>
      </c>
      <c r="E37" s="9">
        <v>97</v>
      </c>
      <c r="F37" s="10"/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5">
      <c r="A38" s="3" t="s">
        <v>54</v>
      </c>
      <c r="B38" s="4">
        <v>0</v>
      </c>
      <c r="C38" s="4"/>
      <c r="D38" s="4"/>
      <c r="E38" s="4"/>
      <c r="F38" s="4"/>
      <c r="G38" s="4"/>
      <c r="H38" s="4">
        <v>63.2</v>
      </c>
      <c r="I38" s="5">
        <v>63</v>
      </c>
      <c r="J38" s="3">
        <f t="shared" si="2"/>
        <v>0.20000000000000284</v>
      </c>
      <c r="K38" s="4">
        <f t="shared" si="3"/>
        <v>8</v>
      </c>
      <c r="L38" s="21">
        <f>F41-F39</f>
        <v>0</v>
      </c>
      <c r="M38" s="4">
        <f>C41-C39</f>
        <v>1</v>
      </c>
      <c r="N38" s="4">
        <v>61</v>
      </c>
      <c r="O38" s="18">
        <f>F41/N38*100</f>
        <v>0</v>
      </c>
      <c r="P38" s="4">
        <v>105</v>
      </c>
      <c r="Q38" s="19">
        <f>SUM(E39:E41)/3</f>
        <v>105.33333333333333</v>
      </c>
    </row>
    <row r="39" spans="1:17" x14ac:dyDescent="0.25">
      <c r="A39" s="6"/>
      <c r="B39" s="34">
        <v>10</v>
      </c>
      <c r="C39" s="32">
        <v>89</v>
      </c>
      <c r="D39" s="32">
        <v>140</v>
      </c>
      <c r="E39" s="32">
        <v>105</v>
      </c>
      <c r="F39" s="37"/>
      <c r="G39" s="37"/>
      <c r="H39" s="34"/>
      <c r="I39" s="7"/>
      <c r="J39" s="6"/>
      <c r="K39" s="34"/>
      <c r="L39" s="34"/>
      <c r="M39" s="34"/>
      <c r="N39" s="34"/>
      <c r="O39" s="34"/>
      <c r="P39" s="34"/>
      <c r="Q39" s="7"/>
    </row>
    <row r="40" spans="1:17" x14ac:dyDescent="0.25">
      <c r="A40" s="6"/>
      <c r="B40" s="34">
        <v>20</v>
      </c>
      <c r="C40" s="32">
        <v>86</v>
      </c>
      <c r="D40" s="32">
        <v>145</v>
      </c>
      <c r="E40" s="32">
        <v>105</v>
      </c>
      <c r="F40" s="37"/>
      <c r="G40" s="37"/>
      <c r="H40" s="34"/>
      <c r="I40" s="7"/>
      <c r="J40" s="6"/>
      <c r="K40" s="34"/>
      <c r="L40" s="34"/>
      <c r="M40" s="34"/>
      <c r="N40" s="34"/>
      <c r="O40" s="34"/>
      <c r="P40" s="34"/>
      <c r="Q40" s="7"/>
    </row>
    <row r="41" spans="1:17" x14ac:dyDescent="0.25">
      <c r="A41" s="8"/>
      <c r="B41" s="9">
        <v>30</v>
      </c>
      <c r="C41" s="9">
        <v>90</v>
      </c>
      <c r="D41" s="9">
        <v>148</v>
      </c>
      <c r="E41" s="9">
        <v>106</v>
      </c>
      <c r="F41" s="10"/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5">
      <c r="A42" s="3" t="s">
        <v>55</v>
      </c>
      <c r="B42" s="4">
        <v>0</v>
      </c>
      <c r="C42" s="4"/>
      <c r="D42" s="4"/>
      <c r="E42" s="4"/>
      <c r="F42" s="4"/>
      <c r="G42" s="4"/>
      <c r="H42" s="4">
        <v>102.4</v>
      </c>
      <c r="I42" s="5">
        <v>101.8</v>
      </c>
      <c r="J42" s="3">
        <f t="shared" si="2"/>
        <v>0.60000000000000853</v>
      </c>
      <c r="K42" s="4">
        <f t="shared" si="3"/>
        <v>3</v>
      </c>
      <c r="L42" s="21">
        <f>F45-F43</f>
        <v>0</v>
      </c>
      <c r="M42" s="4">
        <f>C45-C43</f>
        <v>-1</v>
      </c>
      <c r="N42" s="4">
        <v>57</v>
      </c>
      <c r="O42" s="18">
        <f>F45/N42*100</f>
        <v>0</v>
      </c>
      <c r="P42" s="4">
        <v>190</v>
      </c>
      <c r="Q42" s="19">
        <f>SUM(E43:E45)/3</f>
        <v>190</v>
      </c>
    </row>
    <row r="43" spans="1:17" x14ac:dyDescent="0.25">
      <c r="A43" s="6"/>
      <c r="B43" s="34">
        <v>10</v>
      </c>
      <c r="C43" s="32">
        <v>85</v>
      </c>
      <c r="D43" s="32">
        <v>138</v>
      </c>
      <c r="E43" s="32">
        <v>190</v>
      </c>
      <c r="F43" s="40"/>
      <c r="G43" s="40"/>
      <c r="H43" s="34"/>
      <c r="I43" s="7"/>
      <c r="J43" s="6"/>
      <c r="K43" s="34"/>
      <c r="L43" s="34"/>
      <c r="M43" s="34"/>
      <c r="N43" s="34"/>
      <c r="O43" s="34"/>
      <c r="P43" s="34"/>
      <c r="Q43" s="7"/>
    </row>
    <row r="44" spans="1:17" x14ac:dyDescent="0.25">
      <c r="A44" s="6"/>
      <c r="B44" s="34">
        <v>20</v>
      </c>
      <c r="C44" s="32">
        <v>87</v>
      </c>
      <c r="D44" s="32">
        <v>145</v>
      </c>
      <c r="E44" s="32">
        <v>190</v>
      </c>
      <c r="F44" s="40"/>
      <c r="G44" s="40"/>
      <c r="H44" s="34"/>
      <c r="I44" s="7"/>
      <c r="J44" s="6"/>
      <c r="K44" s="34"/>
      <c r="L44" s="34"/>
      <c r="M44" s="34"/>
      <c r="N44" s="34"/>
      <c r="O44" s="34"/>
      <c r="P44" s="34"/>
      <c r="Q44" s="7"/>
    </row>
    <row r="45" spans="1:17" x14ac:dyDescent="0.25">
      <c r="A45" s="8"/>
      <c r="B45" s="9">
        <v>30</v>
      </c>
      <c r="C45" s="9">
        <v>84</v>
      </c>
      <c r="D45" s="9">
        <v>141</v>
      </c>
      <c r="E45" s="9">
        <v>190</v>
      </c>
      <c r="F45" s="41"/>
      <c r="G45" s="41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5">
      <c r="A46" s="3" t="s">
        <v>56</v>
      </c>
      <c r="B46" s="4">
        <v>0</v>
      </c>
      <c r="C46" s="32"/>
      <c r="D46" s="34"/>
      <c r="E46" s="34"/>
      <c r="F46" s="34"/>
      <c r="G46" s="34"/>
      <c r="H46" s="34">
        <v>86.6</v>
      </c>
      <c r="I46" s="7">
        <v>86.3</v>
      </c>
      <c r="J46" s="3">
        <f t="shared" si="2"/>
        <v>0.29999999999999716</v>
      </c>
      <c r="K46" s="4">
        <f t="shared" si="3"/>
        <v>14</v>
      </c>
      <c r="L46" s="21">
        <f>F49-F47</f>
        <v>0</v>
      </c>
      <c r="M46" s="4">
        <f>C49-C47</f>
        <v>-5</v>
      </c>
      <c r="N46" s="4">
        <v>57</v>
      </c>
      <c r="O46" s="18">
        <f>F49/N46*100</f>
        <v>0</v>
      </c>
      <c r="P46" s="4">
        <v>169</v>
      </c>
      <c r="Q46" s="5">
        <f>SUM(E47:E49)/3</f>
        <v>169</v>
      </c>
    </row>
    <row r="47" spans="1:17" x14ac:dyDescent="0.25">
      <c r="A47" s="6"/>
      <c r="B47" s="34">
        <v>10</v>
      </c>
      <c r="C47" s="32">
        <v>80</v>
      </c>
      <c r="D47" s="32">
        <v>135</v>
      </c>
      <c r="E47" s="32">
        <v>169</v>
      </c>
      <c r="F47" s="37"/>
      <c r="G47" s="37"/>
      <c r="H47" s="34"/>
      <c r="I47" s="7"/>
      <c r="J47" s="6"/>
      <c r="K47" s="34"/>
      <c r="L47" s="34"/>
      <c r="M47" s="34"/>
      <c r="N47" s="34"/>
      <c r="O47" s="34"/>
      <c r="P47" s="34"/>
      <c r="Q47" s="7"/>
    </row>
    <row r="48" spans="1:17" x14ac:dyDescent="0.25">
      <c r="A48" s="6"/>
      <c r="B48" s="34">
        <v>20</v>
      </c>
      <c r="C48" s="32">
        <v>76</v>
      </c>
      <c r="D48" s="32">
        <v>141</v>
      </c>
      <c r="E48" s="32">
        <v>169</v>
      </c>
      <c r="F48" s="37"/>
      <c r="G48" s="37"/>
      <c r="H48" s="34"/>
      <c r="I48" s="7"/>
      <c r="J48" s="6"/>
      <c r="K48" s="34"/>
      <c r="L48" s="34"/>
      <c r="M48" s="34"/>
      <c r="N48" s="34"/>
      <c r="O48" s="34"/>
      <c r="P48" s="34"/>
      <c r="Q48" s="7"/>
    </row>
    <row r="49" spans="1:17" x14ac:dyDescent="0.25">
      <c r="A49" s="8"/>
      <c r="B49" s="9">
        <v>30</v>
      </c>
      <c r="C49" s="9">
        <v>75</v>
      </c>
      <c r="D49" s="9">
        <v>149</v>
      </c>
      <c r="E49" s="9">
        <v>169</v>
      </c>
      <c r="F49" s="10"/>
      <c r="G49" s="10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2" spans="1:17" x14ac:dyDescent="0.25">
      <c r="A52" t="s">
        <v>30</v>
      </c>
      <c r="C52" s="38">
        <f>AVERAGE(C19:C49)</f>
        <v>85.625</v>
      </c>
      <c r="D52" s="38">
        <f>AVERAGE(D3:D49)</f>
        <v>148.97222222222223</v>
      </c>
      <c r="E52" s="38">
        <f t="shared" ref="E52" si="4">AVERAGE(E3:E49)</f>
        <v>151.75</v>
      </c>
      <c r="F52" s="38"/>
      <c r="I52" t="s">
        <v>30</v>
      </c>
      <c r="J52" s="38">
        <f t="shared" ref="J52:Q52" si="5">AVERAGE(J3:J49)</f>
        <v>0.4454545454545466</v>
      </c>
      <c r="K52" s="38">
        <f t="shared" si="5"/>
        <v>8.9090909090909083</v>
      </c>
      <c r="L52" s="38">
        <f t="shared" si="5"/>
        <v>0</v>
      </c>
      <c r="M52" s="38">
        <f>AVERAGE(M18:M49)</f>
        <v>-1.5</v>
      </c>
      <c r="N52" s="38">
        <f t="shared" si="5"/>
        <v>54.827272727272721</v>
      </c>
      <c r="O52" s="38">
        <f t="shared" si="5"/>
        <v>0</v>
      </c>
      <c r="P52" s="38">
        <f t="shared" si="5"/>
        <v>143.375</v>
      </c>
      <c r="Q52" s="38">
        <f t="shared" si="5"/>
        <v>153.60606060606059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H24" sqref="H24"/>
    </sheetView>
  </sheetViews>
  <sheetFormatPr defaultColWidth="8.85546875" defaultRowHeight="15" x14ac:dyDescent="0.25"/>
  <cols>
    <col min="1" max="1" width="15.85546875" customWidth="1"/>
    <col min="9" max="9" width="14.7109375" bestFit="1" customWidth="1"/>
  </cols>
  <sheetData>
    <row r="1" spans="1:10" x14ac:dyDescent="0.25">
      <c r="A1" t="s">
        <v>40</v>
      </c>
      <c r="B1" s="29" t="s">
        <v>41</v>
      </c>
      <c r="C1" s="29" t="s">
        <v>42</v>
      </c>
      <c r="D1" s="29" t="s">
        <v>43</v>
      </c>
      <c r="E1" s="29" t="s">
        <v>44</v>
      </c>
      <c r="F1" s="29" t="s">
        <v>45</v>
      </c>
      <c r="G1" s="29" t="s">
        <v>46</v>
      </c>
      <c r="H1" s="29" t="s">
        <v>47</v>
      </c>
      <c r="I1" s="29" t="s">
        <v>48</v>
      </c>
      <c r="J1" s="6"/>
    </row>
    <row r="2" spans="1:10" x14ac:dyDescent="0.25">
      <c r="A2" s="31" t="s">
        <v>66</v>
      </c>
      <c r="B2" s="4">
        <v>57</v>
      </c>
      <c r="C2" s="4">
        <v>54</v>
      </c>
      <c r="D2" s="4">
        <v>56</v>
      </c>
      <c r="E2" s="4">
        <v>55</v>
      </c>
      <c r="F2" s="4">
        <v>53.5</v>
      </c>
      <c r="G2" s="4">
        <v>51</v>
      </c>
      <c r="H2" s="5">
        <v>50</v>
      </c>
      <c r="I2" s="30">
        <v>-7</v>
      </c>
      <c r="J2" s="6"/>
    </row>
    <row r="3" spans="1:10" x14ac:dyDescent="0.25">
      <c r="I3" s="6"/>
      <c r="J3" s="6"/>
    </row>
    <row r="4" spans="1:10" x14ac:dyDescent="0.25">
      <c r="A4" s="31" t="s">
        <v>67</v>
      </c>
      <c r="B4" s="4">
        <v>34</v>
      </c>
      <c r="C4" s="4">
        <v>31</v>
      </c>
      <c r="D4" s="4">
        <v>34</v>
      </c>
      <c r="E4" s="4">
        <v>35</v>
      </c>
      <c r="F4" s="4">
        <v>32</v>
      </c>
      <c r="G4" s="4">
        <v>31</v>
      </c>
      <c r="H4" s="5">
        <v>32.5</v>
      </c>
      <c r="I4" s="3">
        <v>-3</v>
      </c>
      <c r="J4" s="6"/>
    </row>
    <row r="5" spans="1:10" x14ac:dyDescent="0.25">
      <c r="I5" s="6"/>
      <c r="J5" s="6"/>
    </row>
    <row r="6" spans="1:10" x14ac:dyDescent="0.25">
      <c r="A6" s="31" t="s">
        <v>68</v>
      </c>
      <c r="B6" s="4">
        <v>61.5</v>
      </c>
      <c r="C6" s="4">
        <v>60.5</v>
      </c>
      <c r="D6" s="4">
        <v>59</v>
      </c>
      <c r="E6" s="4">
        <v>58</v>
      </c>
      <c r="F6" s="4">
        <v>55</v>
      </c>
      <c r="G6" s="4">
        <v>55</v>
      </c>
      <c r="H6" s="5">
        <v>53</v>
      </c>
      <c r="I6" s="3">
        <v>-8.5</v>
      </c>
      <c r="J6" s="6"/>
    </row>
    <row r="7" spans="1:10" x14ac:dyDescent="0.25">
      <c r="I7" s="6"/>
      <c r="J7" s="6"/>
    </row>
    <row r="8" spans="1:10" x14ac:dyDescent="0.25">
      <c r="A8" s="31" t="s">
        <v>69</v>
      </c>
      <c r="B8" s="4">
        <v>56</v>
      </c>
      <c r="C8" s="4">
        <v>52</v>
      </c>
      <c r="D8" s="4">
        <v>54</v>
      </c>
      <c r="E8" s="4">
        <v>50</v>
      </c>
      <c r="F8" s="4">
        <v>51</v>
      </c>
      <c r="G8" s="4">
        <v>50</v>
      </c>
      <c r="H8" s="5">
        <v>49</v>
      </c>
      <c r="I8" s="3">
        <v>-7</v>
      </c>
      <c r="J8" s="6"/>
    </row>
    <row r="9" spans="1:10" x14ac:dyDescent="0.25">
      <c r="I9" s="6"/>
      <c r="J9" s="6"/>
    </row>
    <row r="10" spans="1:10" x14ac:dyDescent="0.25">
      <c r="A10" s="31" t="s">
        <v>53</v>
      </c>
      <c r="B10" s="4">
        <v>58</v>
      </c>
      <c r="C10" s="4">
        <v>58</v>
      </c>
      <c r="D10" s="4">
        <v>58</v>
      </c>
      <c r="E10" s="4">
        <v>55</v>
      </c>
      <c r="F10" s="4">
        <v>50</v>
      </c>
      <c r="G10" s="4">
        <v>53</v>
      </c>
      <c r="H10" s="5">
        <v>49</v>
      </c>
      <c r="I10" s="3">
        <v>-9</v>
      </c>
      <c r="J10" s="6"/>
    </row>
    <row r="11" spans="1:10" x14ac:dyDescent="0.25">
      <c r="I11" s="6"/>
      <c r="J11" s="6"/>
    </row>
    <row r="12" spans="1:10" x14ac:dyDescent="0.25">
      <c r="A12" s="31" t="s">
        <v>54</v>
      </c>
      <c r="B12" s="4">
        <v>54</v>
      </c>
      <c r="C12" s="4">
        <v>46</v>
      </c>
      <c r="D12" s="4">
        <v>44</v>
      </c>
      <c r="E12" s="4">
        <v>53</v>
      </c>
      <c r="F12" s="4">
        <v>47</v>
      </c>
      <c r="G12" s="4">
        <v>44</v>
      </c>
      <c r="H12" s="5">
        <v>41</v>
      </c>
      <c r="I12" s="3">
        <v>-13</v>
      </c>
      <c r="J12" s="6"/>
    </row>
    <row r="13" spans="1:10" x14ac:dyDescent="0.25">
      <c r="I13" s="6"/>
      <c r="J13" s="6"/>
    </row>
    <row r="14" spans="1:10" x14ac:dyDescent="0.25">
      <c r="A14" s="31" t="s">
        <v>70</v>
      </c>
      <c r="B14" s="4">
        <v>50</v>
      </c>
      <c r="C14" s="4">
        <v>51</v>
      </c>
      <c r="D14" s="4">
        <v>51</v>
      </c>
      <c r="E14" s="4">
        <v>46</v>
      </c>
      <c r="F14" s="4">
        <v>44</v>
      </c>
      <c r="G14" s="4">
        <v>44</v>
      </c>
      <c r="H14" s="5">
        <v>42</v>
      </c>
      <c r="I14" s="3">
        <v>-8</v>
      </c>
      <c r="J14" s="6"/>
    </row>
    <row r="15" spans="1:10" x14ac:dyDescent="0.25">
      <c r="I15" s="6"/>
      <c r="J15" s="6"/>
    </row>
    <row r="16" spans="1:10" x14ac:dyDescent="0.25">
      <c r="A16" s="31" t="s">
        <v>56</v>
      </c>
      <c r="B16" s="4">
        <v>29</v>
      </c>
      <c r="C16" s="4">
        <v>28</v>
      </c>
      <c r="D16" s="4">
        <v>28</v>
      </c>
      <c r="E16" s="4">
        <v>30</v>
      </c>
      <c r="F16" s="4">
        <v>28</v>
      </c>
      <c r="G16" s="4">
        <v>28</v>
      </c>
      <c r="H16" s="5">
        <v>27</v>
      </c>
      <c r="I16" s="3">
        <v>-2</v>
      </c>
      <c r="J16" s="6"/>
    </row>
    <row r="17" spans="1:10" x14ac:dyDescent="0.25">
      <c r="I17" s="8"/>
      <c r="J17" s="6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Overall Summary</vt:lpstr>
      <vt:lpstr>Ambient test</vt:lpstr>
      <vt:lpstr>Hot Test</vt:lpstr>
      <vt:lpstr>Cold test</vt:lpstr>
      <vt:lpstr>Hot with external cooling</vt:lpstr>
      <vt:lpstr>Normoxic</vt:lpstr>
      <vt:lpstr>Hypoxic</vt:lpstr>
      <vt:lpstr>Grip Strength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2018-02-15T13:49:18Z</dcterms:created>
  <dcterms:modified xsi:type="dcterms:W3CDTF">2018-12-06T13:00:08Z</dcterms:modified>
  <cp:category/>
  <cp:contentStatus/>
</cp:coreProperties>
</file>