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xr:revisionPtr revIDLastSave="0" documentId="8_{0D72AE12-81FF-443F-A5C0-214FB430A1C4}" xr6:coauthVersionLast="47" xr6:coauthVersionMax="47" xr10:uidLastSave="{00000000-0000-0000-0000-000000000000}"/>
  <bookViews>
    <workbookView xWindow="-110" yWindow="-110" windowWidth="19420" windowHeight="10300" tabRatio="500" activeTab="3" xr2:uid="{00000000-000D-0000-FFFF-FFFF00000000}"/>
  </bookViews>
  <sheets>
    <sheet name="IHG Data" sheetId="1" r:id="rId1"/>
    <sheet name="IHG Ratios" sheetId="2" r:id="rId2"/>
    <sheet name="Benchmark" sheetId="3" r:id="rId3"/>
    <sheet name="CCC Workings" sheetId="4" r:id="rId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9" i="4" l="1"/>
  <c r="D20" i="4" s="1"/>
  <c r="C19" i="4"/>
  <c r="C20" i="4" s="1"/>
  <c r="B19" i="4"/>
  <c r="F17" i="4"/>
  <c r="E17" i="4"/>
  <c r="D17" i="4"/>
  <c r="C17" i="4"/>
  <c r="B17" i="4"/>
  <c r="F16" i="4"/>
  <c r="E16" i="4"/>
  <c r="D16" i="4"/>
  <c r="C16" i="4"/>
  <c r="B16" i="4"/>
  <c r="F15" i="4"/>
  <c r="F19" i="4" s="1"/>
  <c r="E15" i="4"/>
  <c r="E19" i="4" s="1"/>
  <c r="E20" i="4" s="1"/>
  <c r="D15" i="4"/>
  <c r="C15" i="4"/>
  <c r="B15" i="4"/>
  <c r="B14" i="3"/>
  <c r="B11" i="3"/>
  <c r="B10" i="3"/>
  <c r="B9" i="3"/>
  <c r="B8" i="3"/>
  <c r="B6" i="3"/>
  <c r="C13" i="2"/>
  <c r="B13" i="2"/>
  <c r="C11" i="2"/>
  <c r="C10" i="2"/>
  <c r="B10" i="2"/>
  <c r="C9" i="2"/>
  <c r="B9" i="2"/>
  <c r="D8" i="2"/>
  <c r="C8" i="2"/>
  <c r="B8" i="2"/>
  <c r="B7" i="3" s="1"/>
  <c r="D7" i="2"/>
  <c r="C7" i="2"/>
  <c r="B7" i="2"/>
  <c r="C6" i="2"/>
  <c r="B6" i="2"/>
  <c r="C5" i="2"/>
  <c r="B5" i="2"/>
  <c r="B20" i="1"/>
  <c r="B12" i="2" s="1"/>
  <c r="B13" i="3" s="1"/>
  <c r="F20" i="4" l="1"/>
  <c r="B11" i="2"/>
  <c r="B12" i="3" s="1"/>
</calcChain>
</file>

<file path=xl/sharedStrings.xml><?xml version="1.0" encoding="utf-8"?>
<sst xmlns="http://schemas.openxmlformats.org/spreadsheetml/2006/main" count="155" uniqueCount="112">
  <si>
    <t>IHG (InterContinental Hotels Group) — Group Financial Statement Extracts</t>
  </si>
  <si>
    <t>Source: IHG Annual Report and Form 20-F 2024 (Group Income Statement p.190, Group Statement of Financial Position p.195)</t>
  </si>
  <si>
    <t>$ millions unless noted</t>
  </si>
  <si>
    <t>Line item</t>
  </si>
  <si>
    <t>2024</t>
  </si>
  <si>
    <t>2023</t>
  </si>
  <si>
    <t>2022</t>
  </si>
  <si>
    <t>Notes / Source</t>
  </si>
  <si>
    <t>Total revenue</t>
  </si>
  <si>
    <t>Group Income Statement, p.190</t>
  </si>
  <si>
    <t>Operating profit</t>
  </si>
  <si>
    <t>Profit for the year (net income)</t>
  </si>
  <si>
    <t>Total current assets</t>
  </si>
  <si>
    <t>Group Statement of Financial Position, p.195</t>
  </si>
  <si>
    <t xml:space="preserve">  of which: Inventories</t>
  </si>
  <si>
    <t>Total non-current assets</t>
  </si>
  <si>
    <t>Total assets</t>
  </si>
  <si>
    <t>Total current liabilities</t>
  </si>
  <si>
    <t>Total non-current liabilities</t>
  </si>
  <si>
    <t>Total liabilities</t>
  </si>
  <si>
    <t>Total equity (net liabilities)</t>
  </si>
  <si>
    <t>Group Statement of Financial Position, p.195 — negative due to sustained share buybacks</t>
  </si>
  <si>
    <t>Loans and other borrowings — current</t>
  </si>
  <si>
    <t>Loans and other borrowings — non-current</t>
  </si>
  <si>
    <t>Total debt (loans &amp; borrowings, current + non-current)</t>
  </si>
  <si>
    <t>Note: IHG operates an asset-light, fee-based model and has returned significant capital to shareholders via buybacks, which has pushed</t>
  </si>
  <si>
    <t>Total equity into a net liability (deficit) position since 2018. This makes ROE and Debt/Equity not meaningful (N/M) on a standard basis.</t>
  </si>
  <si>
    <t>IHG — Key Financial Ratios (FY2024, FY2023, FY2022)</t>
  </si>
  <si>
    <t>All figures calculated from 'IHG Data' sheet. Formulas recalculate automatically if source figures change.</t>
  </si>
  <si>
    <t>Ratio</t>
  </si>
  <si>
    <t>Formula / Notes</t>
  </si>
  <si>
    <t>Current ratio</t>
  </si>
  <si>
    <t>Current assets / Current liabilities</t>
  </si>
  <si>
    <t>Quick ratio</t>
  </si>
  <si>
    <t>(Current assets - Inventories) / Current liabilities</t>
  </si>
  <si>
    <t>Net profit margin</t>
  </si>
  <si>
    <t>Net income / Total revenue</t>
  </si>
  <si>
    <t>Operating margin</t>
  </si>
  <si>
    <t>Operating profit / Total revenue</t>
  </si>
  <si>
    <t>Return on assets (ROA)</t>
  </si>
  <si>
    <t>Net income / Total assets</t>
  </si>
  <si>
    <t>Return on equity (ROE)</t>
  </si>
  <si>
    <t>Net income / Total equity — N/M: equity is negative (buyback-funded deficit)</t>
  </si>
  <si>
    <t>Debt-to-assets</t>
  </si>
  <si>
    <t>Total debt / Total assets</t>
  </si>
  <si>
    <t>Debt-to-equity</t>
  </si>
  <si>
    <t>Total debt / Total equity — N/M: equity is negative</t>
  </si>
  <si>
    <t>Asset turnover</t>
  </si>
  <si>
    <t>Total revenue / Total assets</t>
  </si>
  <si>
    <t>Benchmark: IHG vs. Direct Competitors — FY2024 Financial Ratios</t>
  </si>
  <si>
    <t>Peer set: Marriott International (MAR), Hilton Worldwide Holdings (HLT), Accor SA (AC.PA) — the three largest global hotel groups competing directly with IHG on brand portfolio, franchise/management fee model and geographic footprint.</t>
  </si>
  <si>
    <t>Ratios are dimensionless so remain comparable despite IHG/Marriott/Hilton reporting in USD and Accor reporting in EUR. IHG figures link live to the 'IHG Ratios' sheet; competitor figures are hardcoded inputs sourced as noted in column F.</t>
  </si>
  <si>
    <t>Ratio (FY2024)</t>
  </si>
  <si>
    <t>IHG</t>
  </si>
  <si>
    <t>Marriott
(MAR)</t>
  </si>
  <si>
    <t>Hilton
(HLT)</t>
  </si>
  <si>
    <t>Accor
(AC.PA)</t>
  </si>
  <si>
    <t>Source / Note</t>
  </si>
  <si>
    <t>Net income / total revenue (incl. cost-reimbursement revenue). MAR: stockanalysis.com FY2024 (Net income $2,375m / Revenue $25,100m). HLT: SimplyWall.st net income $1,538m / Yahoo Finance total revenue $11,170m FY2024. Accor: FY2024 results release, net profit Group share €610m / revenue €5,606m.</t>
  </si>
  <si>
    <t>MAR: stockanalysis.com FY2024 operating margin. HLT: Yahoo Finance operating income $2,370m / revenue $11,170m FY2024. Accor: investing.com TTM operating margin (proxy for FY2024).</t>
  </si>
  <si>
    <t>MAR &amp; HLT: stockanalysis.com FY2024 ratios. Accor: calculated as net profit €610m / total assets €12,060m (Yahoo Finance FY2024 balance sheet).</t>
  </si>
  <si>
    <t>MAR &amp; HLT: stockanalysis.com FY2024 (both carry negative equity from sustained buybacks, so ROE is N/M in the usual sense). Accor: net profit €610m / total equity €5,470m (Yahoo Finance FY2024) — Accor is the only peer with positive book equity.</t>
  </si>
  <si>
    <t>MAR &amp; HLT: stockanalysis.com FY2024. Accor: estimated ~1.0x from positive FY2024 working capital of €153m (Yahoo Finance balance sheet); Accor does not disclose a single current assets/liabilities split as granular as the US peers.</t>
  </si>
  <si>
    <t>n/a</t>
  </si>
  <si>
    <t>MAR &amp; HLT: stockanalysis.com FY2024. Accor quick ratio not readily available from public summaries; omitted rather than estimated.</t>
  </si>
  <si>
    <t>IHG calculated from Group statement of financial position. Comparable US-GAAP 'debt/assets' not published as a standard line by stockanalysis.com; Accor calculated as total liabilities €6,590m / total assets €12,060m (Yahoo Finance FY2024).</t>
  </si>
  <si>
    <t>MAR &amp; HLT: stockanalysis.com FY2024 (negative — both have negative equity, so ratio is N/M in the conventional sense). Accor: investing.com total debt-to-equity ratio (most recent, used as FY2024 proxy).</t>
  </si>
  <si>
    <t>MAR &amp; HLT: stockanalysis.com FY2024. Accor: investing.com asset turnover ratio (TTM, used as FY2024 proxy).</t>
  </si>
  <si>
    <t>Strengths &amp; Weaknesses vs. Peer Benchmark</t>
  </si>
  <si>
    <t>STRENGTH</t>
  </si>
  <si>
    <t>Liquidity</t>
  </si>
  <si>
    <t>IHG's current ratio (~0.97x) is the strongest of the four peers and the only one close to the 1.0x rule-of-thumb benchmark — Marriott (0.40x) and Hilton (0.70x) run much thinner short-term liquidity buffers, reflecting the sector's structurally low-inventory, cash-rich, asset-light model.</t>
  </si>
  <si>
    <t>Capital efficiency (ROA)</t>
  </si>
  <si>
    <t>IHG's ROA (~13.2%) is the highest in the peer set, ahead of Hilton (~12.8%), Marriott (~11.0%) and well ahead of Accor (~5.1%). This shows IHG converts its (relatively small) asset base into profit more effectively than peers — consistent with its heavily franchised, fee-driven model.</t>
  </si>
  <si>
    <t>At ~1.04x, IHG generates more revenue per dollar of assets than Marriott (0.97x), Hilton (0.70x) or Accor (0.47x), underlining IHG's lean balance sheet and fee-based (rather than owned-asset) business model.</t>
  </si>
  <si>
    <t>WEAKNESS</t>
  </si>
  <si>
    <t>Negative equity / ROE and Debt/Equity not meaningful</t>
  </si>
  <si>
    <t>Like Marriott and Hilton, IHG has a shareholders' deficit (-$2,308m) after years of debt-funded share buybacks, so ROE and Debt/Equity are not meaningful on a conventional basis for three of the four peers. Accor is the outlier with positive equity (€5,470m) and a 'normal', interpretable ROE of ~11.2% — a genuine structural strength for Accor that IHG, Marriott and Hilton cannot currently claim.</t>
  </si>
  <si>
    <t>Elevated leverage</t>
  </si>
  <si>
    <t>IHG's debt-to-assets ratio (~68.9%) is materially higher than Accor's (~54.6%), and IHG carries $3.27bn of debt against a much smaller earnings and asset base than Marriott or Hilton, leaving less headroom to absorb a downturn without covenant or refinancing pressure.</t>
  </si>
  <si>
    <t>WATCH</t>
  </si>
  <si>
    <t>Margins are competitive but not best-in-class</t>
  </si>
  <si>
    <t>IHG's net margin (~12.8%) sits between Marriott (~9.5%) and Hilton (~13.8%/~21.2% operating), and its operating margin (~21.1%) trails Hilton's (~21.2%) only marginally — but Hilton's scale and higher-margin luxury/lifestyle mix give it more room to reinvest or return capital while sustaining leverage.</t>
  </si>
  <si>
    <t>Legend:</t>
  </si>
  <si>
    <t>Green text = live link to 'IHG Ratios' sheet</t>
  </si>
  <si>
    <t>Blue text = hardcoded competitor input (see source note)</t>
  </si>
  <si>
    <t>IHG — Cash Conversion Cycle (CCC), FY2020–FY2024</t>
  </si>
  <si>
    <t>CCC = Days Inventory Outstanding (DIO) + Days Sales Outstanding (DSO) − Days Payable Outstanding (DPO)</t>
  </si>
  <si>
    <t>Source: IHG Annual Report and Form 20-F, each year 2020–2024 (Group Income Statement &amp; Group Statement of Financial Position). 365-day convention used throughout.</t>
  </si>
  <si>
    <t>Inputs ($m)</t>
  </si>
  <si>
    <t>2020</t>
  </si>
  <si>
    <t>2021</t>
  </si>
  <si>
    <t>Notes</t>
  </si>
  <si>
    <t>Group Income Statement</t>
  </si>
  <si>
    <t>Cost of sales (COGS)</t>
  </si>
  <si>
    <t>Inventories (year-end)</t>
  </si>
  <si>
    <t>Group Statement of Financial Position</t>
  </si>
  <si>
    <t>Trade and other receivables (current)</t>
  </si>
  <si>
    <t>Trade and other payables (current)</t>
  </si>
  <si>
    <t>Workings (formulas reference the Inputs block above)</t>
  </si>
  <si>
    <t>Formula</t>
  </si>
  <si>
    <t>Days Inventory Outstanding (DIO)</t>
  </si>
  <si>
    <t>Inventory / COGS x 365</t>
  </si>
  <si>
    <t>Days Sales Outstanding (DSO)</t>
  </si>
  <si>
    <t>Receivables / Revenue x 365</t>
  </si>
  <si>
    <t>Days Payable Outstanding (DPO)</t>
  </si>
  <si>
    <t>Payables / COGS x 365</t>
  </si>
  <si>
    <t>Cash Conversion Cycle (CCC)</t>
  </si>
  <si>
    <t>DIO + DSO − DPO (days)</t>
  </si>
  <si>
    <t>Year-on-year change in CCC (days)</t>
  </si>
  <si>
    <t>This year's CCC minus prior year's CCC</t>
  </si>
  <si>
    <t>Note: IHG's CCC is deeply negative throughout because it is an asset-light, fee-based hotel franchisor/manager — inventory is negligible, and trade payables (which include amounts owed to hotel owners/suppliers under the System Fund and operating model) are large relative to the small reported cost-of-sales line. A negative CCC means IHG collects cash and is paid by/through the system well before it settles its own payables — i.e., the business is funded by its trading cycle rather than tying up cash in 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</si>
</sst>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$#,##0;&quot;($&quot;#,##0\);\-"/>
    <numFmt numFmtId="165" formatCode="0.0%"/>
    <numFmt numFmtId="166" formatCode="\$#,##0"/>
    <numFmt numFmtId="167" formatCode="0.0"/>
    <numFmt numFmtId="168" formatCode="\+0.0;\-0.0"/>
  </numFmts>
  <fonts count="9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i/>
      <sz val="10"/>
      <color rgb="FF595959"/>
      <name val="Arial"/>
      <charset val="1"/>
    </font>
    <font>
      <b/>
      <sz val="11"/>
      <name val="Arial"/>
      <charset val="1"/>
    </font>
    <font>
      <b/>
      <sz val="11"/>
      <color rgb="FFFFFFFF"/>
      <name val="Arial"/>
      <charset val="1"/>
    </font>
    <font>
      <sz val="11"/>
      <color rgb="FF000000"/>
      <name val="Arial"/>
      <charset val="1"/>
    </font>
    <font>
      <sz val="11"/>
      <color rgb="FF0000FF"/>
      <name val="Arial"/>
      <charset val="1"/>
    </font>
    <font>
      <sz val="11"/>
      <color rgb="FF008000"/>
      <name val="Arial"/>
      <charset val="1"/>
    </font>
    <font>
      <b/>
      <sz val="12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C6EFCE"/>
        <bgColor rgb="FFD9E1F2"/>
      </patternFill>
    </fill>
    <fill>
      <patternFill patternType="solid">
        <fgColor rgb="FFFFC7CE"/>
        <bgColor rgb="FFD9E1F2"/>
      </patternFill>
    </fill>
    <fill>
      <patternFill patternType="solid">
        <fgColor rgb="FFFFEB9C"/>
        <bgColor rgb="FFFFFFCC"/>
      </patternFill>
    </fill>
    <fill>
      <patternFill patternType="solid">
        <fgColor rgb="FFD9E1F2"/>
        <bgColor rgb="FFC6EFCE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1" xfId="0" applyFont="1" applyBorder="1" applyAlignment="1">
      <alignment vertical="top" wrapText="1"/>
    </xf>
    <xf numFmtId="0" fontId="8" fillId="0" borderId="0" xfId="0" applyFont="1"/>
    <xf numFmtId="0" fontId="2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164" fontId="6" fillId="0" borderId="1" xfId="0" applyNumberFormat="1" applyFont="1" applyBorder="1"/>
    <xf numFmtId="0" fontId="2" fillId="0" borderId="1" xfId="0" applyFont="1" applyBorder="1"/>
    <xf numFmtId="164" fontId="5" fillId="0" borderId="0" xfId="0" applyNumberFormat="1" applyFont="1"/>
    <xf numFmtId="2" fontId="7" fillId="0" borderId="1" xfId="0" applyNumberFormat="1" applyFont="1" applyBorder="1"/>
    <xf numFmtId="0" fontId="0" fillId="0" borderId="1" xfId="0" applyBorder="1"/>
    <xf numFmtId="165" fontId="7" fillId="0" borderId="1" xfId="0" applyNumberFormat="1" applyFont="1" applyBorder="1"/>
    <xf numFmtId="165" fontId="6" fillId="0" borderId="1" xfId="0" applyNumberFormat="1" applyFont="1" applyBorder="1"/>
    <xf numFmtId="0" fontId="2" fillId="0" borderId="1" xfId="0" applyFont="1" applyBorder="1" applyAlignment="1">
      <alignment vertical="top" wrapText="1"/>
    </xf>
    <xf numFmtId="2" fontId="6" fillId="0" borderId="1" xfId="0" applyNumberFormat="1" applyFont="1" applyBorder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166" fontId="6" fillId="0" borderId="1" xfId="0" applyNumberFormat="1" applyFont="1" applyBorder="1"/>
    <xf numFmtId="2" fontId="5" fillId="0" borderId="1" xfId="0" applyNumberFormat="1" applyFont="1" applyBorder="1"/>
    <xf numFmtId="0" fontId="3" fillId="0" borderId="1" xfId="0" applyFont="1" applyBorder="1"/>
    <xf numFmtId="167" fontId="3" fillId="6" borderId="1" xfId="0" applyNumberFormat="1" applyFont="1" applyFill="1" applyBorder="1"/>
    <xf numFmtId="168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zoomScaleNormal="100" workbookViewId="0"/>
  </sheetViews>
  <sheetFormatPr defaultColWidth="8.6328125" defaultRowHeight="14.5" x14ac:dyDescent="0.35"/>
  <cols>
    <col min="1" max="1" width="42" customWidth="1"/>
    <col min="2" max="4" width="14" customWidth="1"/>
    <col min="5" max="5" width="60" customWidth="1"/>
  </cols>
  <sheetData>
    <row r="1" spans="1:5" ht="17.25" customHeight="1" x14ac:dyDescent="0.4">
      <c r="A1" s="4" t="s">
        <v>0</v>
      </c>
      <c r="B1" s="4"/>
      <c r="C1" s="4"/>
      <c r="D1" s="4"/>
      <c r="E1" s="4"/>
    </row>
    <row r="2" spans="1:5" ht="15" customHeight="1" x14ac:dyDescent="0.35">
      <c r="A2" s="3" t="s">
        <v>1</v>
      </c>
      <c r="B2" s="3"/>
      <c r="C2" s="3"/>
      <c r="D2" s="3"/>
      <c r="E2" s="3"/>
    </row>
    <row r="4" spans="1:5" ht="15" customHeight="1" x14ac:dyDescent="0.35">
      <c r="A4" s="6" t="s">
        <v>2</v>
      </c>
    </row>
    <row r="5" spans="1:5" ht="15" customHeight="1" x14ac:dyDescent="0.35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</row>
    <row r="6" spans="1:5" ht="15" customHeight="1" x14ac:dyDescent="0.35">
      <c r="A6" s="8" t="s">
        <v>8</v>
      </c>
      <c r="B6" s="9">
        <v>4923</v>
      </c>
      <c r="C6" s="9">
        <v>4624</v>
      </c>
      <c r="D6" s="9">
        <v>3892</v>
      </c>
      <c r="E6" s="10" t="s">
        <v>9</v>
      </c>
    </row>
    <row r="7" spans="1:5" ht="15" customHeight="1" x14ac:dyDescent="0.35">
      <c r="A7" s="8" t="s">
        <v>10</v>
      </c>
      <c r="B7" s="9">
        <v>1041</v>
      </c>
      <c r="C7" s="9">
        <v>1066</v>
      </c>
      <c r="D7" s="9">
        <v>628</v>
      </c>
      <c r="E7" s="10" t="s">
        <v>9</v>
      </c>
    </row>
    <row r="8" spans="1:5" ht="15" customHeight="1" x14ac:dyDescent="0.35">
      <c r="A8" s="8" t="s">
        <v>11</v>
      </c>
      <c r="B8" s="9">
        <v>628</v>
      </c>
      <c r="C8" s="9">
        <v>750</v>
      </c>
      <c r="D8" s="9">
        <v>376</v>
      </c>
      <c r="E8" s="10" t="s">
        <v>9</v>
      </c>
    </row>
    <row r="9" spans="1:5" ht="15" customHeight="1" x14ac:dyDescent="0.35">
      <c r="A9" s="8" t="s">
        <v>12</v>
      </c>
      <c r="B9" s="9">
        <v>1869</v>
      </c>
      <c r="C9" s="9">
        <v>2129</v>
      </c>
      <c r="D9" s="9"/>
      <c r="E9" s="10" t="s">
        <v>13</v>
      </c>
    </row>
    <row r="10" spans="1:5" ht="15" customHeight="1" x14ac:dyDescent="0.35">
      <c r="A10" s="8" t="s">
        <v>14</v>
      </c>
      <c r="B10" s="9">
        <v>4</v>
      </c>
      <c r="C10" s="9">
        <v>5</v>
      </c>
      <c r="D10" s="9"/>
      <c r="E10" s="10" t="s">
        <v>13</v>
      </c>
    </row>
    <row r="11" spans="1:5" ht="15" customHeight="1" x14ac:dyDescent="0.35">
      <c r="A11" s="8" t="s">
        <v>15</v>
      </c>
      <c r="B11" s="9">
        <v>2879</v>
      </c>
      <c r="C11" s="9">
        <v>2684</v>
      </c>
      <c r="D11" s="9"/>
      <c r="E11" s="10" t="s">
        <v>13</v>
      </c>
    </row>
    <row r="12" spans="1:5" ht="15" customHeight="1" x14ac:dyDescent="0.35">
      <c r="A12" s="8" t="s">
        <v>16</v>
      </c>
      <c r="B12" s="9">
        <v>4748</v>
      </c>
      <c r="C12" s="9">
        <v>4813</v>
      </c>
      <c r="D12" s="9"/>
      <c r="E12" s="10" t="s">
        <v>13</v>
      </c>
    </row>
    <row r="13" spans="1:5" ht="15" customHeight="1" x14ac:dyDescent="0.35">
      <c r="A13" s="8" t="s">
        <v>17</v>
      </c>
      <c r="B13" s="9">
        <v>1928</v>
      </c>
      <c r="C13" s="9">
        <v>2190</v>
      </c>
      <c r="D13" s="9"/>
      <c r="E13" s="10" t="s">
        <v>13</v>
      </c>
    </row>
    <row r="14" spans="1:5" ht="15" customHeight="1" x14ac:dyDescent="0.35">
      <c r="A14" s="8" t="s">
        <v>18</v>
      </c>
      <c r="B14" s="9">
        <v>5128</v>
      </c>
      <c r="C14" s="9">
        <v>4569</v>
      </c>
      <c r="D14" s="9"/>
      <c r="E14" s="10" t="s">
        <v>13</v>
      </c>
    </row>
    <row r="15" spans="1:5" ht="15" customHeight="1" x14ac:dyDescent="0.35">
      <c r="A15" s="8" t="s">
        <v>19</v>
      </c>
      <c r="B15" s="9">
        <v>7056</v>
      </c>
      <c r="C15" s="9">
        <v>6759</v>
      </c>
      <c r="D15" s="9"/>
      <c r="E15" s="10" t="s">
        <v>13</v>
      </c>
    </row>
    <row r="16" spans="1:5" ht="15" customHeight="1" x14ac:dyDescent="0.35">
      <c r="A16" s="8" t="s">
        <v>20</v>
      </c>
      <c r="B16" s="9">
        <v>-2308</v>
      </c>
      <c r="C16" s="9">
        <v>-1946</v>
      </c>
      <c r="D16" s="9"/>
      <c r="E16" s="10" t="s">
        <v>21</v>
      </c>
    </row>
    <row r="17" spans="1:5" ht="15" customHeight="1" x14ac:dyDescent="0.35">
      <c r="A17" s="8" t="s">
        <v>22</v>
      </c>
      <c r="B17" s="9">
        <v>398</v>
      </c>
      <c r="C17" s="9">
        <v>599</v>
      </c>
      <c r="D17" s="9"/>
      <c r="E17" s="10" t="s">
        <v>13</v>
      </c>
    </row>
    <row r="18" spans="1:5" ht="15" customHeight="1" x14ac:dyDescent="0.35">
      <c r="A18" s="8" t="s">
        <v>23</v>
      </c>
      <c r="B18" s="9">
        <v>2876</v>
      </c>
      <c r="C18" s="9">
        <v>2567</v>
      </c>
      <c r="D18" s="9"/>
      <c r="E18" s="10" t="s">
        <v>13</v>
      </c>
    </row>
    <row r="20" spans="1:5" ht="15" customHeight="1" x14ac:dyDescent="0.35">
      <c r="A20" s="6" t="s">
        <v>24</v>
      </c>
      <c r="B20" s="11">
        <f>B17+B18</f>
        <v>3274</v>
      </c>
    </row>
    <row r="22" spans="1:5" ht="15" customHeight="1" x14ac:dyDescent="0.35">
      <c r="A22" s="5" t="s">
        <v>25</v>
      </c>
    </row>
    <row r="23" spans="1:5" ht="15" customHeight="1" x14ac:dyDescent="0.35">
      <c r="A23" s="5" t="s">
        <v>26</v>
      </c>
    </row>
  </sheetData>
  <mergeCells count="2">
    <mergeCell ref="A1:E1"/>
    <mergeCell ref="A2:E2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zoomScaleNormal="100" workbookViewId="0"/>
  </sheetViews>
  <sheetFormatPr defaultColWidth="8.6328125" defaultRowHeight="14.5" x14ac:dyDescent="0.35"/>
  <cols>
    <col min="1" max="1" width="30" customWidth="1"/>
    <col min="2" max="4" width="16" customWidth="1"/>
    <col min="5" max="5" width="46" customWidth="1"/>
  </cols>
  <sheetData>
    <row r="1" spans="1:5" ht="17.25" customHeight="1" x14ac:dyDescent="0.4">
      <c r="A1" s="4" t="s">
        <v>27</v>
      </c>
      <c r="B1" s="4"/>
      <c r="C1" s="4"/>
      <c r="D1" s="4"/>
      <c r="E1" s="4"/>
    </row>
    <row r="2" spans="1:5" ht="15" customHeight="1" x14ac:dyDescent="0.35">
      <c r="A2" s="3" t="s">
        <v>28</v>
      </c>
      <c r="B2" s="3"/>
      <c r="C2" s="3"/>
      <c r="D2" s="3"/>
      <c r="E2" s="3"/>
    </row>
    <row r="4" spans="1:5" ht="15" customHeight="1" x14ac:dyDescent="0.35">
      <c r="A4" s="7" t="s">
        <v>29</v>
      </c>
      <c r="B4" s="7" t="s">
        <v>4</v>
      </c>
      <c r="C4" s="7" t="s">
        <v>5</v>
      </c>
      <c r="D4" s="7" t="s">
        <v>6</v>
      </c>
      <c r="E4" s="7" t="s">
        <v>30</v>
      </c>
    </row>
    <row r="5" spans="1:5" ht="15" customHeight="1" x14ac:dyDescent="0.35">
      <c r="A5" s="8" t="s">
        <v>31</v>
      </c>
      <c r="B5" s="12">
        <f>'IHG Data'!B9/'IHG Data'!B13</f>
        <v>0.96939834024896265</v>
      </c>
      <c r="C5" s="12">
        <f>'IHG Data'!C9/'IHG Data'!C13</f>
        <v>0.97214611872146117</v>
      </c>
      <c r="D5" s="13"/>
      <c r="E5" s="10" t="s">
        <v>32</v>
      </c>
    </row>
    <row r="6" spans="1:5" ht="15" customHeight="1" x14ac:dyDescent="0.35">
      <c r="A6" s="8" t="s">
        <v>33</v>
      </c>
      <c r="B6" s="12">
        <f>('IHG Data'!B9-'IHG Data'!B10)/'IHG Data'!B13</f>
        <v>0.96732365145228216</v>
      </c>
      <c r="C6" s="12">
        <f>('IHG Data'!C9-'IHG Data'!C10)/'IHG Data'!C13</f>
        <v>0.96986301369863015</v>
      </c>
      <c r="D6" s="13"/>
      <c r="E6" s="10" t="s">
        <v>34</v>
      </c>
    </row>
    <row r="7" spans="1:5" ht="15" customHeight="1" x14ac:dyDescent="0.35">
      <c r="A7" s="8" t="s">
        <v>35</v>
      </c>
      <c r="B7" s="14">
        <f>'IHG Data'!B8/'IHG Data'!B6</f>
        <v>0.12756449319520619</v>
      </c>
      <c r="C7" s="14">
        <f>'IHG Data'!C8/'IHG Data'!C6</f>
        <v>0.16219723183391002</v>
      </c>
      <c r="D7" s="14">
        <f>'IHG Data'!D8/'IHG Data'!D6</f>
        <v>9.6608427543679348E-2</v>
      </c>
      <c r="E7" s="10" t="s">
        <v>36</v>
      </c>
    </row>
    <row r="8" spans="1:5" ht="15" customHeight="1" x14ac:dyDescent="0.35">
      <c r="A8" s="8" t="s">
        <v>37</v>
      </c>
      <c r="B8" s="14">
        <f>'IHG Data'!B7/'IHG Data'!B6</f>
        <v>0.21145642900670322</v>
      </c>
      <c r="C8" s="14">
        <f>'IHG Data'!C7/'IHG Data'!C6</f>
        <v>0.2305363321799308</v>
      </c>
      <c r="D8" s="14">
        <f>'IHG Data'!D7/'IHG Data'!D6</f>
        <v>0.16135662898252826</v>
      </c>
      <c r="E8" s="10" t="s">
        <v>38</v>
      </c>
    </row>
    <row r="9" spans="1:5" ht="15" customHeight="1" x14ac:dyDescent="0.35">
      <c r="A9" s="8" t="s">
        <v>39</v>
      </c>
      <c r="B9" s="14">
        <f>'IHG Data'!B8/'IHG Data'!B12</f>
        <v>0.13226621735467564</v>
      </c>
      <c r="C9" s="14">
        <f>'IHG Data'!C8/'IHG Data'!C12</f>
        <v>0.15582796592561812</v>
      </c>
      <c r="D9" s="13"/>
      <c r="E9" s="10" t="s">
        <v>40</v>
      </c>
    </row>
    <row r="10" spans="1:5" ht="15" customHeight="1" x14ac:dyDescent="0.35">
      <c r="A10" s="8" t="s">
        <v>41</v>
      </c>
      <c r="B10" s="14">
        <f>'IHG Data'!B8/'IHG Data'!B16</f>
        <v>-0.27209705372616982</v>
      </c>
      <c r="C10" s="14">
        <f>'IHG Data'!C8/'IHG Data'!C16</f>
        <v>-0.38540596094552931</v>
      </c>
      <c r="D10" s="13"/>
      <c r="E10" s="10" t="s">
        <v>42</v>
      </c>
    </row>
    <row r="11" spans="1:5" ht="15" customHeight="1" x14ac:dyDescent="0.35">
      <c r="A11" s="8" t="s">
        <v>43</v>
      </c>
      <c r="B11" s="14">
        <f>'IHG Data'!B20/'IHG Data'!B12</f>
        <v>0.68955349620893003</v>
      </c>
      <c r="C11" s="14">
        <f>('IHG Data'!C17+'IHG Data'!C18)/'IHG Data'!C12</f>
        <v>0.65780178682734258</v>
      </c>
      <c r="D11" s="13"/>
      <c r="E11" s="10" t="s">
        <v>44</v>
      </c>
    </row>
    <row r="12" spans="1:5" ht="15" customHeight="1" x14ac:dyDescent="0.35">
      <c r="A12" s="8" t="s">
        <v>45</v>
      </c>
      <c r="B12" s="12">
        <f>'IHG Data'!B20/'IHG Data'!B16</f>
        <v>-1.4185441941074524</v>
      </c>
      <c r="C12" s="13"/>
      <c r="D12" s="13"/>
      <c r="E12" s="10" t="s">
        <v>46</v>
      </c>
    </row>
    <row r="13" spans="1:5" ht="15" customHeight="1" x14ac:dyDescent="0.35">
      <c r="A13" s="8" t="s">
        <v>47</v>
      </c>
      <c r="B13" s="12">
        <f>'IHG Data'!B6/'IHG Data'!B12</f>
        <v>1.0368576242628476</v>
      </c>
      <c r="C13" s="12">
        <f>'IHG Data'!C6/'IHG Data'!C12</f>
        <v>0.96073135258674425</v>
      </c>
      <c r="D13" s="13"/>
      <c r="E13" s="10" t="s">
        <v>48</v>
      </c>
    </row>
  </sheetData>
  <mergeCells count="2">
    <mergeCell ref="A1:E1"/>
    <mergeCell ref="A2:E2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6328125" defaultRowHeight="14.5" x14ac:dyDescent="0.35"/>
  <cols>
    <col min="1" max="1" width="26" customWidth="1"/>
    <col min="2" max="5" width="15" customWidth="1"/>
    <col min="6" max="6" width="46" customWidth="1"/>
  </cols>
  <sheetData>
    <row r="1" spans="1:6" ht="17.25" customHeight="1" x14ac:dyDescent="0.4">
      <c r="A1" s="4" t="s">
        <v>49</v>
      </c>
      <c r="B1" s="4"/>
      <c r="C1" s="4"/>
      <c r="D1" s="4"/>
      <c r="E1" s="4"/>
      <c r="F1" s="4"/>
    </row>
    <row r="2" spans="1:6" ht="15" customHeight="1" x14ac:dyDescent="0.35">
      <c r="A2" s="3" t="s">
        <v>50</v>
      </c>
      <c r="B2" s="3"/>
      <c r="C2" s="3"/>
      <c r="D2" s="3"/>
      <c r="E2" s="3"/>
      <c r="F2" s="3"/>
    </row>
    <row r="3" spans="1:6" ht="15" customHeight="1" x14ac:dyDescent="0.35">
      <c r="A3" s="3" t="s">
        <v>51</v>
      </c>
      <c r="B3" s="3"/>
      <c r="C3" s="3"/>
      <c r="D3" s="3"/>
      <c r="E3" s="3"/>
      <c r="F3" s="3"/>
    </row>
    <row r="5" spans="1:6" ht="30" customHeight="1" x14ac:dyDescent="0.35">
      <c r="A5" s="7" t="s">
        <v>52</v>
      </c>
      <c r="B5" s="7" t="s">
        <v>53</v>
      </c>
      <c r="C5" s="7" t="s">
        <v>54</v>
      </c>
      <c r="D5" s="7" t="s">
        <v>55</v>
      </c>
      <c r="E5" s="7" t="s">
        <v>56</v>
      </c>
      <c r="F5" s="7" t="s">
        <v>57</v>
      </c>
    </row>
    <row r="6" spans="1:6" ht="45" customHeight="1" x14ac:dyDescent="0.35">
      <c r="A6" s="8" t="s">
        <v>35</v>
      </c>
      <c r="B6" s="14">
        <f>'IHG Ratios'!B7</f>
        <v>0.12756449319520619</v>
      </c>
      <c r="C6" s="15">
        <v>9.4600000000000004E-2</v>
      </c>
      <c r="D6" s="15">
        <v>0.13769999999999999</v>
      </c>
      <c r="E6" s="15">
        <v>0.10879999999999999</v>
      </c>
      <c r="F6" s="16" t="s">
        <v>58</v>
      </c>
    </row>
    <row r="7" spans="1:6" ht="45" customHeight="1" x14ac:dyDescent="0.35">
      <c r="A7" s="8" t="s">
        <v>37</v>
      </c>
      <c r="B7" s="14">
        <f>'IHG Ratios'!B8</f>
        <v>0.21145642900670322</v>
      </c>
      <c r="C7" s="15">
        <v>0.15010000000000001</v>
      </c>
      <c r="D7" s="15">
        <v>0.21229999999999999</v>
      </c>
      <c r="E7" s="15">
        <v>0.1545</v>
      </c>
      <c r="F7" s="16" t="s">
        <v>59</v>
      </c>
    </row>
    <row r="8" spans="1:6" ht="45" customHeight="1" x14ac:dyDescent="0.35">
      <c r="A8" s="8" t="s">
        <v>39</v>
      </c>
      <c r="B8" s="14">
        <f>'IHG Ratios'!B9</f>
        <v>0.13226621735467564</v>
      </c>
      <c r="C8" s="15">
        <v>0.1095</v>
      </c>
      <c r="D8" s="15">
        <v>0.12820000000000001</v>
      </c>
      <c r="E8" s="15">
        <v>5.0599999999999999E-2</v>
      </c>
      <c r="F8" s="16" t="s">
        <v>60</v>
      </c>
    </row>
    <row r="9" spans="1:6" ht="45" customHeight="1" x14ac:dyDescent="0.35">
      <c r="A9" s="8" t="s">
        <v>41</v>
      </c>
      <c r="B9" s="14">
        <f>'IHG Ratios'!B10</f>
        <v>-0.27209705372616982</v>
      </c>
      <c r="C9" s="15">
        <v>-1.2928999999999999</v>
      </c>
      <c r="D9" s="15">
        <v>-0.50990000000000002</v>
      </c>
      <c r="E9" s="15">
        <v>0.1115</v>
      </c>
      <c r="F9" s="16" t="s">
        <v>61</v>
      </c>
    </row>
    <row r="10" spans="1:6" ht="45" customHeight="1" x14ac:dyDescent="0.35">
      <c r="A10" s="8" t="s">
        <v>31</v>
      </c>
      <c r="B10" s="12">
        <f>'IHG Ratios'!B5</f>
        <v>0.96939834024896265</v>
      </c>
      <c r="C10" s="17">
        <v>0.4</v>
      </c>
      <c r="D10" s="17">
        <v>0.7</v>
      </c>
      <c r="E10" s="17">
        <v>1</v>
      </c>
      <c r="F10" s="16" t="s">
        <v>62</v>
      </c>
    </row>
    <row r="11" spans="1:6" ht="45" customHeight="1" x14ac:dyDescent="0.35">
      <c r="A11" s="8" t="s">
        <v>33</v>
      </c>
      <c r="B11" s="12">
        <f>'IHG Ratios'!B6</f>
        <v>0.96732365145228216</v>
      </c>
      <c r="C11" s="17">
        <v>0.37</v>
      </c>
      <c r="D11" s="17">
        <v>0.61</v>
      </c>
      <c r="E11" s="10" t="s">
        <v>63</v>
      </c>
      <c r="F11" s="16" t="s">
        <v>64</v>
      </c>
    </row>
    <row r="12" spans="1:6" ht="45" customHeight="1" x14ac:dyDescent="0.35">
      <c r="A12" s="8" t="s">
        <v>43</v>
      </c>
      <c r="B12" s="14">
        <f>'IHG Ratios'!B11</f>
        <v>0.68955349620893003</v>
      </c>
      <c r="C12" s="10" t="s">
        <v>63</v>
      </c>
      <c r="D12" s="10" t="s">
        <v>63</v>
      </c>
      <c r="E12" s="15">
        <v>0.54600000000000004</v>
      </c>
      <c r="F12" s="16" t="s">
        <v>65</v>
      </c>
    </row>
    <row r="13" spans="1:6" ht="45" customHeight="1" x14ac:dyDescent="0.35">
      <c r="A13" s="8" t="s">
        <v>45</v>
      </c>
      <c r="B13" s="12">
        <f>'IHG Ratios'!B12</f>
        <v>-1.4185441941074524</v>
      </c>
      <c r="C13" s="17">
        <v>-4.66</v>
      </c>
      <c r="D13" s="17">
        <v>-3.08</v>
      </c>
      <c r="E13" s="17">
        <v>0.91200000000000003</v>
      </c>
      <c r="F13" s="16" t="s">
        <v>66</v>
      </c>
    </row>
    <row r="14" spans="1:6" ht="45" customHeight="1" x14ac:dyDescent="0.35">
      <c r="A14" s="8" t="s">
        <v>47</v>
      </c>
      <c r="B14" s="12">
        <f>'IHG Ratios'!B13</f>
        <v>1.0368576242628476</v>
      </c>
      <c r="C14" s="17">
        <v>0.97</v>
      </c>
      <c r="D14" s="17">
        <v>0.7</v>
      </c>
      <c r="E14" s="17">
        <v>0.47</v>
      </c>
      <c r="F14" s="16" t="s">
        <v>67</v>
      </c>
    </row>
    <row r="16" spans="1:6" ht="15" customHeight="1" x14ac:dyDescent="0.35">
      <c r="A16" s="2" t="s">
        <v>68</v>
      </c>
      <c r="B16" s="2"/>
      <c r="C16" s="2"/>
      <c r="D16" s="2"/>
      <c r="E16" s="2"/>
      <c r="F16" s="2"/>
    </row>
    <row r="17" spans="1:6" ht="60" customHeight="1" x14ac:dyDescent="0.35">
      <c r="A17" s="18" t="s">
        <v>69</v>
      </c>
      <c r="B17" s="19" t="s">
        <v>70</v>
      </c>
      <c r="C17" s="1" t="s">
        <v>71</v>
      </c>
      <c r="D17" s="1"/>
      <c r="E17" s="1"/>
      <c r="F17" s="1"/>
    </row>
    <row r="18" spans="1:6" ht="60" customHeight="1" x14ac:dyDescent="0.35">
      <c r="A18" s="18" t="s">
        <v>69</v>
      </c>
      <c r="B18" s="19" t="s">
        <v>72</v>
      </c>
      <c r="C18" s="1" t="s">
        <v>73</v>
      </c>
      <c r="D18" s="1"/>
      <c r="E18" s="1"/>
      <c r="F18" s="1"/>
    </row>
    <row r="19" spans="1:6" ht="60" customHeight="1" x14ac:dyDescent="0.35">
      <c r="A19" s="18" t="s">
        <v>69</v>
      </c>
      <c r="B19" s="19" t="s">
        <v>47</v>
      </c>
      <c r="C19" s="1" t="s">
        <v>74</v>
      </c>
      <c r="D19" s="1"/>
      <c r="E19" s="1"/>
      <c r="F19" s="1"/>
    </row>
    <row r="20" spans="1:6" ht="60" customHeight="1" x14ac:dyDescent="0.35">
      <c r="A20" s="20" t="s">
        <v>75</v>
      </c>
      <c r="B20" s="19" t="s">
        <v>76</v>
      </c>
      <c r="C20" s="1" t="s">
        <v>77</v>
      </c>
      <c r="D20" s="1"/>
      <c r="E20" s="1"/>
      <c r="F20" s="1"/>
    </row>
    <row r="21" spans="1:6" ht="60" customHeight="1" x14ac:dyDescent="0.35">
      <c r="A21" s="20" t="s">
        <v>75</v>
      </c>
      <c r="B21" s="19" t="s">
        <v>78</v>
      </c>
      <c r="C21" s="1" t="s">
        <v>79</v>
      </c>
      <c r="D21" s="1"/>
      <c r="E21" s="1"/>
      <c r="F21" s="1"/>
    </row>
    <row r="22" spans="1:6" ht="60" customHeight="1" x14ac:dyDescent="0.35">
      <c r="A22" s="21" t="s">
        <v>80</v>
      </c>
      <c r="B22" s="19" t="s">
        <v>81</v>
      </c>
      <c r="C22" s="1" t="s">
        <v>82</v>
      </c>
      <c r="D22" s="1"/>
      <c r="E22" s="1"/>
      <c r="F22" s="1"/>
    </row>
    <row r="24" spans="1:6" ht="15" customHeight="1" x14ac:dyDescent="0.35">
      <c r="A24" s="5" t="s">
        <v>83</v>
      </c>
    </row>
    <row r="25" spans="1:6" ht="15" customHeight="1" x14ac:dyDescent="0.35">
      <c r="A25" s="22" t="s">
        <v>84</v>
      </c>
    </row>
    <row r="26" spans="1:6" ht="15" customHeight="1" x14ac:dyDescent="0.35">
      <c r="A26" s="23" t="s">
        <v>85</v>
      </c>
    </row>
  </sheetData>
  <mergeCells count="10">
    <mergeCell ref="C18:F18"/>
    <mergeCell ref="C19:F19"/>
    <mergeCell ref="C20:F20"/>
    <mergeCell ref="C21:F21"/>
    <mergeCell ref="C22:F22"/>
    <mergeCell ref="A1:F1"/>
    <mergeCell ref="A2:F2"/>
    <mergeCell ref="A3:F3"/>
    <mergeCell ref="A16:F16"/>
    <mergeCell ref="C17:F17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6328125" defaultRowHeight="14.5" x14ac:dyDescent="0.35"/>
  <cols>
    <col min="1" max="1" width="34" customWidth="1"/>
    <col min="2" max="6" width="13" customWidth="1"/>
    <col min="7" max="7" width="44" customWidth="1"/>
  </cols>
  <sheetData>
    <row r="1" spans="1:7" ht="18" x14ac:dyDescent="0.4">
      <c r="A1" s="4" t="s">
        <v>86</v>
      </c>
      <c r="B1" s="4"/>
      <c r="C1" s="4"/>
      <c r="D1" s="4"/>
      <c r="E1" s="4"/>
      <c r="F1" s="4"/>
      <c r="G1" s="4"/>
    </row>
    <row r="2" spans="1:7" x14ac:dyDescent="0.35">
      <c r="A2" s="3" t="s">
        <v>87</v>
      </c>
      <c r="B2" s="3"/>
      <c r="C2" s="3"/>
      <c r="D2" s="3"/>
      <c r="E2" s="3"/>
      <c r="F2" s="3"/>
      <c r="G2" s="3"/>
    </row>
    <row r="3" spans="1:7" x14ac:dyDescent="0.35">
      <c r="A3" s="3" t="s">
        <v>88</v>
      </c>
      <c r="B3" s="3"/>
      <c r="C3" s="3"/>
      <c r="D3" s="3"/>
      <c r="E3" s="3"/>
      <c r="F3" s="3"/>
      <c r="G3" s="3"/>
    </row>
    <row r="5" spans="1:7" x14ac:dyDescent="0.35">
      <c r="A5" s="6" t="s">
        <v>89</v>
      </c>
    </row>
    <row r="6" spans="1:7" x14ac:dyDescent="0.35">
      <c r="A6" s="7" t="s">
        <v>3</v>
      </c>
      <c r="B6" s="7" t="s">
        <v>90</v>
      </c>
      <c r="C6" s="7" t="s">
        <v>91</v>
      </c>
      <c r="D6" s="7" t="s">
        <v>6</v>
      </c>
      <c r="E6" s="7" t="s">
        <v>5</v>
      </c>
      <c r="F6" s="7" t="s">
        <v>4</v>
      </c>
      <c r="G6" s="7" t="s">
        <v>92</v>
      </c>
    </row>
    <row r="7" spans="1:7" x14ac:dyDescent="0.35">
      <c r="A7" s="8" t="s">
        <v>8</v>
      </c>
      <c r="B7" s="24">
        <v>2394</v>
      </c>
      <c r="C7" s="24">
        <v>2907</v>
      </c>
      <c r="D7" s="24">
        <v>3892</v>
      </c>
      <c r="E7" s="24">
        <v>4624</v>
      </c>
      <c r="F7" s="24">
        <v>4923</v>
      </c>
      <c r="G7" s="10" t="s">
        <v>93</v>
      </c>
    </row>
    <row r="8" spans="1:7" x14ac:dyDescent="0.35">
      <c r="A8" s="8" t="s">
        <v>94</v>
      </c>
      <c r="B8" s="24">
        <v>354</v>
      </c>
      <c r="C8" s="24">
        <v>486</v>
      </c>
      <c r="D8" s="24">
        <v>648</v>
      </c>
      <c r="E8" s="24">
        <v>742</v>
      </c>
      <c r="F8" s="24">
        <v>745</v>
      </c>
      <c r="G8" s="10" t="s">
        <v>93</v>
      </c>
    </row>
    <row r="9" spans="1:7" x14ac:dyDescent="0.35">
      <c r="A9" s="8" t="s">
        <v>95</v>
      </c>
      <c r="B9" s="24">
        <v>5</v>
      </c>
      <c r="C9" s="24">
        <v>4</v>
      </c>
      <c r="D9" s="24">
        <v>4</v>
      </c>
      <c r="E9" s="24">
        <v>5</v>
      </c>
      <c r="F9" s="24">
        <v>4</v>
      </c>
      <c r="G9" s="10" t="s">
        <v>96</v>
      </c>
    </row>
    <row r="10" spans="1:7" x14ac:dyDescent="0.35">
      <c r="A10" s="8" t="s">
        <v>97</v>
      </c>
      <c r="B10" s="24">
        <v>514</v>
      </c>
      <c r="C10" s="24">
        <v>574</v>
      </c>
      <c r="D10" s="24">
        <v>646</v>
      </c>
      <c r="E10" s="24">
        <v>740</v>
      </c>
      <c r="F10" s="24">
        <v>785</v>
      </c>
      <c r="G10" s="10" t="s">
        <v>96</v>
      </c>
    </row>
    <row r="11" spans="1:7" x14ac:dyDescent="0.35">
      <c r="A11" s="8" t="s">
        <v>98</v>
      </c>
      <c r="B11" s="24">
        <v>466</v>
      </c>
      <c r="C11" s="24">
        <v>579</v>
      </c>
      <c r="D11" s="24">
        <v>697</v>
      </c>
      <c r="E11" s="24">
        <v>711</v>
      </c>
      <c r="F11" s="24">
        <v>650</v>
      </c>
      <c r="G11" s="10" t="s">
        <v>96</v>
      </c>
    </row>
    <row r="13" spans="1:7" x14ac:dyDescent="0.35">
      <c r="A13" s="6" t="s">
        <v>99</v>
      </c>
    </row>
    <row r="14" spans="1:7" x14ac:dyDescent="0.35">
      <c r="A14" s="7" t="s">
        <v>29</v>
      </c>
      <c r="B14" s="7" t="s">
        <v>90</v>
      </c>
      <c r="C14" s="7" t="s">
        <v>91</v>
      </c>
      <c r="D14" s="7" t="s">
        <v>6</v>
      </c>
      <c r="E14" s="7" t="s">
        <v>5</v>
      </c>
      <c r="F14" s="7" t="s">
        <v>4</v>
      </c>
      <c r="G14" s="7" t="s">
        <v>100</v>
      </c>
    </row>
    <row r="15" spans="1:7" x14ac:dyDescent="0.35">
      <c r="A15" s="8" t="s">
        <v>101</v>
      </c>
      <c r="B15" s="25">
        <f>B9/B8*365</f>
        <v>5.1553672316384178</v>
      </c>
      <c r="C15" s="25">
        <f>C9/C8*365</f>
        <v>3.0041152263374489</v>
      </c>
      <c r="D15" s="25">
        <f>D9/D8*365</f>
        <v>2.2530864197530862</v>
      </c>
      <c r="E15" s="25">
        <f>E9/E8*365</f>
        <v>2.4595687331536391</v>
      </c>
      <c r="F15" s="25">
        <f>F9/F8*365</f>
        <v>1.9597315436241609</v>
      </c>
      <c r="G15" s="10" t="s">
        <v>102</v>
      </c>
    </row>
    <row r="16" spans="1:7" x14ac:dyDescent="0.35">
      <c r="A16" s="8" t="s">
        <v>103</v>
      </c>
      <c r="B16" s="25">
        <f t="shared" ref="B16:F17" si="0">B10/B7*365</f>
        <v>78.366750208855464</v>
      </c>
      <c r="C16" s="25">
        <f t="shared" si="0"/>
        <v>72.070863433092541</v>
      </c>
      <c r="D16" s="25">
        <f t="shared" si="0"/>
        <v>60.583247687564231</v>
      </c>
      <c r="E16" s="25">
        <f t="shared" si="0"/>
        <v>58.412629757785467</v>
      </c>
      <c r="F16" s="25">
        <f t="shared" si="0"/>
        <v>58.201300020312814</v>
      </c>
      <c r="G16" s="10" t="s">
        <v>104</v>
      </c>
    </row>
    <row r="17" spans="1:7" x14ac:dyDescent="0.35">
      <c r="A17" s="8" t="s">
        <v>105</v>
      </c>
      <c r="B17" s="25">
        <f t="shared" si="0"/>
        <v>480.48022598870057</v>
      </c>
      <c r="C17" s="25">
        <f t="shared" si="0"/>
        <v>434.84567901234567</v>
      </c>
      <c r="D17" s="25">
        <f t="shared" si="0"/>
        <v>392.60030864197529</v>
      </c>
      <c r="E17" s="25">
        <f t="shared" si="0"/>
        <v>349.75067385444743</v>
      </c>
      <c r="F17" s="25">
        <f t="shared" si="0"/>
        <v>318.45637583892614</v>
      </c>
      <c r="G17" s="10" t="s">
        <v>106</v>
      </c>
    </row>
    <row r="19" spans="1:7" x14ac:dyDescent="0.35">
      <c r="A19" s="26" t="s">
        <v>107</v>
      </c>
      <c r="B19" s="27">
        <f>B15+B16-B17</f>
        <v>-396.95810854820667</v>
      </c>
      <c r="C19" s="27">
        <f>C15+C16-C17</f>
        <v>-359.7707003529157</v>
      </c>
      <c r="D19" s="27">
        <f>D15+D16-D17</f>
        <v>-329.76397453465796</v>
      </c>
      <c r="E19" s="27">
        <f>E15+E16-E17</f>
        <v>-288.8784753635083</v>
      </c>
      <c r="F19" s="27">
        <f>F15+F16-F17</f>
        <v>-258.29534427498913</v>
      </c>
      <c r="G19" s="10" t="s">
        <v>108</v>
      </c>
    </row>
    <row r="20" spans="1:7" x14ac:dyDescent="0.35">
      <c r="A20" s="26" t="s">
        <v>109</v>
      </c>
      <c r="B20" s="10" t="s">
        <v>63</v>
      </c>
      <c r="C20" s="28">
        <f>C19-B19</f>
        <v>37.187408195290971</v>
      </c>
      <c r="D20" s="28">
        <f>D19-C19</f>
        <v>30.006725818257735</v>
      </c>
      <c r="E20" s="28">
        <f>E19-D19</f>
        <v>40.885499171149661</v>
      </c>
      <c r="F20" s="28">
        <f>F19-E19</f>
        <v>30.583131088519167</v>
      </c>
      <c r="G20" s="10" t="s">
        <v>110</v>
      </c>
    </row>
    <row r="22" spans="1:7" ht="45" customHeight="1" x14ac:dyDescent="0.35">
      <c r="A22" s="3" t="s">
        <v>111</v>
      </c>
      <c r="B22" s="3"/>
      <c r="C22" s="3"/>
      <c r="D22" s="3"/>
      <c r="E22" s="3"/>
      <c r="F22" s="3"/>
      <c r="G22" s="3"/>
    </row>
  </sheetData>
  <mergeCells count="4">
    <mergeCell ref="A1:G1"/>
    <mergeCell ref="A2:G2"/>
    <mergeCell ref="A3:G3"/>
    <mergeCell ref="A22:G2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IHG Data</vt:lpstr>
      <vt:lpstr>IHG Ratios</vt:lpstr>
      <vt:lpstr>Benchmark</vt:lpstr>
      <vt:lpstr>CCC Workings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prasanna panthee</cp:lastModifiedBy>
  <cp:revision>0</cp:revision>
  <dcterms:created xsi:type="dcterms:W3CDTF">2026-08-07T20:14:11Z</dcterms:created>
  <dcterms:modified xsi:type="dcterms:W3CDTF">2026-08-07T20:51:48Z</dcterms:modified>
  <dc:language>en-US</dc:language>
</cp:coreProperties>
</file>