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ryanw\Downloads\"/>
    </mc:Choice>
  </mc:AlternateContent>
  <xr:revisionPtr revIDLastSave="0" documentId="13_ncr:1_{4EF87536-6DC9-4846-ADAB-E593FF261246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CamShafts " sheetId="1" r:id="rId1"/>
    <sheet name="SuperFlow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3" i="1" l="1"/>
  <c r="U51" i="1"/>
  <c r="U49" i="1"/>
  <c r="U47" i="1"/>
  <c r="U45" i="1"/>
  <c r="V42" i="1"/>
  <c r="V41" i="1"/>
  <c r="V40" i="1"/>
  <c r="V39" i="1"/>
  <c r="V38" i="1"/>
  <c r="V37" i="1"/>
  <c r="V36" i="1"/>
  <c r="V35" i="1"/>
  <c r="U42" i="1"/>
  <c r="U41" i="1"/>
  <c r="U40" i="1"/>
  <c r="U39" i="1"/>
  <c r="U38" i="1"/>
  <c r="U37" i="1"/>
  <c r="U36" i="1"/>
  <c r="U35" i="1"/>
  <c r="V32" i="1"/>
  <c r="V31" i="1"/>
  <c r="V30" i="1"/>
  <c r="V29" i="1"/>
  <c r="V28" i="1"/>
  <c r="V27" i="1"/>
  <c r="V26" i="1"/>
  <c r="V25" i="1"/>
  <c r="V24" i="1"/>
  <c r="U32" i="1"/>
  <c r="U31" i="1"/>
  <c r="U30" i="1"/>
  <c r="U29" i="1"/>
  <c r="U28" i="1"/>
  <c r="U27" i="1"/>
  <c r="U26" i="1"/>
  <c r="U25" i="1"/>
  <c r="U24" i="1"/>
  <c r="V22" i="1"/>
  <c r="U22" i="1"/>
  <c r="U20" i="1"/>
  <c r="U19" i="1"/>
  <c r="U18" i="1"/>
  <c r="U17" i="1"/>
  <c r="U15" i="1"/>
  <c r="U14" i="1"/>
  <c r="U13" i="1"/>
  <c r="U12" i="1"/>
  <c r="Y9" i="1"/>
  <c r="E21" i="2" l="1"/>
  <c r="F21" i="2" s="1"/>
  <c r="G21" i="2" s="1"/>
  <c r="H21" i="2" s="1"/>
  <c r="I21" i="2" s="1"/>
  <c r="J21" i="2" s="1"/>
  <c r="K21" i="2" s="1"/>
  <c r="L21" i="2" s="1"/>
  <c r="M21" i="2" s="1"/>
  <c r="E20" i="2"/>
  <c r="F20" i="2" s="1"/>
  <c r="G20" i="2" s="1"/>
  <c r="H20" i="2" s="1"/>
  <c r="I20" i="2" s="1"/>
  <c r="J20" i="2" s="1"/>
  <c r="K20" i="2" s="1"/>
  <c r="L20" i="2" s="1"/>
  <c r="M20" i="2" s="1"/>
  <c r="K47" i="2"/>
  <c r="K49" i="2" s="1"/>
  <c r="J47" i="2"/>
  <c r="J49" i="2" s="1"/>
  <c r="H47" i="2"/>
  <c r="H49" i="2" s="1"/>
  <c r="G47" i="2"/>
  <c r="G49" i="2" s="1"/>
  <c r="F47" i="2"/>
  <c r="F49" i="2" s="1"/>
  <c r="L46" i="2"/>
  <c r="L47" i="2" s="1"/>
  <c r="L49" i="2" s="1"/>
  <c r="K46" i="2"/>
  <c r="J46" i="2"/>
  <c r="I46" i="2"/>
  <c r="I47" i="2" s="1"/>
  <c r="I49" i="2" s="1"/>
  <c r="H46" i="2"/>
  <c r="G46" i="2"/>
  <c r="F46" i="2"/>
  <c r="E46" i="2"/>
  <c r="E47" i="2" s="1"/>
  <c r="E49" i="2" s="1"/>
  <c r="D46" i="2"/>
  <c r="D47" i="2" s="1"/>
  <c r="D49" i="2" s="1"/>
  <c r="E43" i="2"/>
  <c r="F43" i="2" s="1"/>
  <c r="G43" i="2" s="1"/>
  <c r="H43" i="2" s="1"/>
  <c r="I43" i="2" s="1"/>
  <c r="J43" i="2" s="1"/>
  <c r="K43" i="2" s="1"/>
  <c r="L43" i="2" s="1"/>
  <c r="L33" i="2"/>
  <c r="L34" i="2" s="1"/>
  <c r="L36" i="2" s="1"/>
  <c r="K33" i="2"/>
  <c r="K34" i="2" s="1"/>
  <c r="K36" i="2" s="1"/>
  <c r="J33" i="2"/>
  <c r="J34" i="2" s="1"/>
  <c r="J36" i="2" s="1"/>
  <c r="I33" i="2"/>
  <c r="I34" i="2" s="1"/>
  <c r="I36" i="2" s="1"/>
  <c r="H33" i="2"/>
  <c r="H34" i="2" s="1"/>
  <c r="H36" i="2" s="1"/>
  <c r="G33" i="2"/>
  <c r="G34" i="2" s="1"/>
  <c r="G36" i="2" s="1"/>
  <c r="F33" i="2"/>
  <c r="F34" i="2" s="1"/>
  <c r="F36" i="2" s="1"/>
  <c r="E33" i="2"/>
  <c r="E34" i="2" s="1"/>
  <c r="E36" i="2" s="1"/>
  <c r="D33" i="2"/>
  <c r="D34" i="2" s="1"/>
  <c r="D36" i="2" s="1"/>
  <c r="E30" i="2"/>
  <c r="F30" i="2" s="1"/>
  <c r="G30" i="2" s="1"/>
  <c r="H30" i="2" s="1"/>
  <c r="I30" i="2" s="1"/>
  <c r="J30" i="2" s="1"/>
  <c r="K30" i="2" s="1"/>
  <c r="L30" i="2" s="1"/>
  <c r="R362" i="1"/>
  <c r="M3" i="1"/>
  <c r="M4" i="1"/>
  <c r="O3" i="1" s="1"/>
  <c r="M5" i="1"/>
  <c r="O4" i="1" s="1"/>
  <c r="M6" i="1"/>
  <c r="O5" i="1" s="1"/>
  <c r="M7" i="1"/>
  <c r="O6" i="1" s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O19" i="1" s="1"/>
  <c r="M21" i="1"/>
  <c r="M22" i="1"/>
  <c r="M23" i="1"/>
  <c r="M24" i="1"/>
  <c r="M25" i="1"/>
  <c r="M26" i="1"/>
  <c r="O25" i="1" s="1"/>
  <c r="M27" i="1"/>
  <c r="M28" i="1"/>
  <c r="M29" i="1"/>
  <c r="M30" i="1"/>
  <c r="M31" i="1"/>
  <c r="M32" i="1"/>
  <c r="O31" i="1" s="1"/>
  <c r="M33" i="1"/>
  <c r="M34" i="1"/>
  <c r="M35" i="1"/>
  <c r="M36" i="1"/>
  <c r="M37" i="1"/>
  <c r="M38" i="1"/>
  <c r="M39" i="1"/>
  <c r="O38" i="1" s="1"/>
  <c r="M40" i="1"/>
  <c r="M41" i="1"/>
  <c r="M42" i="1"/>
  <c r="M43" i="1"/>
  <c r="M44" i="1"/>
  <c r="M45" i="1"/>
  <c r="M46" i="1"/>
  <c r="M47" i="1"/>
  <c r="M48" i="1"/>
  <c r="O47" i="1" s="1"/>
  <c r="M49" i="1"/>
  <c r="M50" i="1"/>
  <c r="M51" i="1"/>
  <c r="M52" i="1"/>
  <c r="O51" i="1" s="1"/>
  <c r="M53" i="1"/>
  <c r="O52" i="1" s="1"/>
  <c r="M54" i="1"/>
  <c r="M55" i="1"/>
  <c r="O54" i="1" s="1"/>
  <c r="M56" i="1"/>
  <c r="M57" i="1"/>
  <c r="M58" i="1"/>
  <c r="O57" i="1" s="1"/>
  <c r="M59" i="1"/>
  <c r="M60" i="1"/>
  <c r="M61" i="1"/>
  <c r="M62" i="1"/>
  <c r="M63" i="1"/>
  <c r="M64" i="1"/>
  <c r="M65" i="1"/>
  <c r="M66" i="1"/>
  <c r="M67" i="1"/>
  <c r="M68" i="1"/>
  <c r="O67" i="1" s="1"/>
  <c r="M69" i="1"/>
  <c r="M70" i="1"/>
  <c r="M71" i="1"/>
  <c r="O70" i="1" s="1"/>
  <c r="M72" i="1"/>
  <c r="M73" i="1"/>
  <c r="M74" i="1"/>
  <c r="O73" i="1" s="1"/>
  <c r="M75" i="1"/>
  <c r="M76" i="1"/>
  <c r="M77" i="1"/>
  <c r="M78" i="1"/>
  <c r="M79" i="1"/>
  <c r="O78" i="1" s="1"/>
  <c r="M80" i="1"/>
  <c r="O79" i="1" s="1"/>
  <c r="M81" i="1"/>
  <c r="M82" i="1"/>
  <c r="M83" i="1"/>
  <c r="M84" i="1"/>
  <c r="M85" i="1"/>
  <c r="M86" i="1"/>
  <c r="M87" i="1"/>
  <c r="O86" i="1" s="1"/>
  <c r="M88" i="1"/>
  <c r="M89" i="1"/>
  <c r="M90" i="1"/>
  <c r="O89" i="1" s="1"/>
  <c r="M91" i="1"/>
  <c r="M92" i="1"/>
  <c r="M93" i="1"/>
  <c r="M94" i="1"/>
  <c r="M95" i="1"/>
  <c r="M96" i="1"/>
  <c r="O95" i="1" s="1"/>
  <c r="M97" i="1"/>
  <c r="M98" i="1"/>
  <c r="M99" i="1"/>
  <c r="M100" i="1"/>
  <c r="M101" i="1"/>
  <c r="M102" i="1"/>
  <c r="M103" i="1"/>
  <c r="O102" i="1" s="1"/>
  <c r="M104" i="1"/>
  <c r="M105" i="1"/>
  <c r="O104" i="1" s="1"/>
  <c r="M106" i="1"/>
  <c r="O105" i="1" s="1"/>
  <c r="M107" i="1"/>
  <c r="M108" i="1"/>
  <c r="M109" i="1"/>
  <c r="M110" i="1"/>
  <c r="M111" i="1"/>
  <c r="M112" i="1"/>
  <c r="O111" i="1" s="1"/>
  <c r="M113" i="1"/>
  <c r="M114" i="1"/>
  <c r="O113" i="1" s="1"/>
  <c r="M115" i="1"/>
  <c r="M116" i="1"/>
  <c r="O115" i="1" s="1"/>
  <c r="M117" i="1"/>
  <c r="M118" i="1"/>
  <c r="M119" i="1"/>
  <c r="O118" i="1" s="1"/>
  <c r="M120" i="1"/>
  <c r="M121" i="1"/>
  <c r="O120" i="1" s="1"/>
  <c r="M122" i="1"/>
  <c r="O121" i="1" s="1"/>
  <c r="M123" i="1"/>
  <c r="M124" i="1"/>
  <c r="M125" i="1"/>
  <c r="M126" i="1"/>
  <c r="M127" i="1"/>
  <c r="M128" i="1"/>
  <c r="M129" i="1"/>
  <c r="M130" i="1"/>
  <c r="M131" i="1"/>
  <c r="M132" i="1"/>
  <c r="O131" i="1" s="1"/>
  <c r="M133" i="1"/>
  <c r="M134" i="1"/>
  <c r="M135" i="1"/>
  <c r="O134" i="1" s="1"/>
  <c r="M136" i="1"/>
  <c r="M137" i="1"/>
  <c r="O136" i="1" s="1"/>
  <c r="M138" i="1"/>
  <c r="O137" i="1" s="1"/>
  <c r="M139" i="1"/>
  <c r="M140" i="1"/>
  <c r="M141" i="1"/>
  <c r="M142" i="1"/>
  <c r="M143" i="1"/>
  <c r="M144" i="1"/>
  <c r="O143" i="1" s="1"/>
  <c r="M145" i="1"/>
  <c r="M146" i="1"/>
  <c r="M147" i="1"/>
  <c r="M148" i="1"/>
  <c r="M149" i="1"/>
  <c r="M150" i="1"/>
  <c r="M151" i="1"/>
  <c r="M152" i="1"/>
  <c r="M153" i="1"/>
  <c r="O152" i="1" s="1"/>
  <c r="M154" i="1"/>
  <c r="M155" i="1"/>
  <c r="M156" i="1"/>
  <c r="M157" i="1"/>
  <c r="M158" i="1"/>
  <c r="M159" i="1"/>
  <c r="M160" i="1"/>
  <c r="O159" i="1" s="1"/>
  <c r="M161" i="1"/>
  <c r="M162" i="1"/>
  <c r="M163" i="1"/>
  <c r="M164" i="1"/>
  <c r="M165" i="1"/>
  <c r="M166" i="1"/>
  <c r="M167" i="1"/>
  <c r="O166" i="1" s="1"/>
  <c r="M168" i="1"/>
  <c r="M169" i="1"/>
  <c r="O168" i="1" s="1"/>
  <c r="M170" i="1"/>
  <c r="O169" i="1" s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O182" i="1" s="1"/>
  <c r="M184" i="1"/>
  <c r="M185" i="1"/>
  <c r="O184" i="1" s="1"/>
  <c r="M186" i="1"/>
  <c r="O185" i="1" s="1"/>
  <c r="M187" i="1"/>
  <c r="M188" i="1"/>
  <c r="M189" i="1"/>
  <c r="M190" i="1"/>
  <c r="M191" i="1"/>
  <c r="M192" i="1"/>
  <c r="O191" i="1" s="1"/>
  <c r="M193" i="1"/>
  <c r="M194" i="1"/>
  <c r="M195" i="1"/>
  <c r="M196" i="1"/>
  <c r="M197" i="1"/>
  <c r="M198" i="1"/>
  <c r="M199" i="1"/>
  <c r="O198" i="1" s="1"/>
  <c r="M200" i="1"/>
  <c r="M201" i="1"/>
  <c r="O200" i="1" s="1"/>
  <c r="M202" i="1"/>
  <c r="O201" i="1" s="1"/>
  <c r="M203" i="1"/>
  <c r="M204" i="1"/>
  <c r="M205" i="1"/>
  <c r="M206" i="1"/>
  <c r="M207" i="1"/>
  <c r="M208" i="1"/>
  <c r="O207" i="1" s="1"/>
  <c r="M209" i="1"/>
  <c r="M210" i="1"/>
  <c r="M211" i="1"/>
  <c r="M212" i="1"/>
  <c r="M213" i="1"/>
  <c r="M214" i="1"/>
  <c r="M215" i="1"/>
  <c r="O214" i="1" s="1"/>
  <c r="M216" i="1"/>
  <c r="M217" i="1"/>
  <c r="O216" i="1" s="1"/>
  <c r="M218" i="1"/>
  <c r="O217" i="1" s="1"/>
  <c r="M219" i="1"/>
  <c r="M220" i="1"/>
  <c r="M221" i="1"/>
  <c r="M222" i="1"/>
  <c r="M223" i="1"/>
  <c r="M224" i="1"/>
  <c r="O223" i="1" s="1"/>
  <c r="M225" i="1"/>
  <c r="M226" i="1"/>
  <c r="M227" i="1"/>
  <c r="M228" i="1"/>
  <c r="M229" i="1"/>
  <c r="M230" i="1"/>
  <c r="M231" i="1"/>
  <c r="O230" i="1" s="1"/>
  <c r="M232" i="1"/>
  <c r="M233" i="1"/>
  <c r="O232" i="1" s="1"/>
  <c r="M234" i="1"/>
  <c r="M235" i="1"/>
  <c r="M236" i="1"/>
  <c r="M237" i="1"/>
  <c r="M238" i="1"/>
  <c r="M239" i="1"/>
  <c r="M240" i="1"/>
  <c r="M241" i="1"/>
  <c r="M242" i="1"/>
  <c r="M243" i="1"/>
  <c r="M244" i="1"/>
  <c r="M245" i="1"/>
  <c r="O244" i="1" s="1"/>
  <c r="M246" i="1"/>
  <c r="M247" i="1"/>
  <c r="O246" i="1" s="1"/>
  <c r="M248" i="1"/>
  <c r="M249" i="1"/>
  <c r="O248" i="1" s="1"/>
  <c r="M250" i="1"/>
  <c r="M251" i="1"/>
  <c r="M252" i="1"/>
  <c r="M253" i="1"/>
  <c r="M254" i="1"/>
  <c r="M255" i="1"/>
  <c r="M256" i="1"/>
  <c r="O255" i="1" s="1"/>
  <c r="M257" i="1"/>
  <c r="M258" i="1"/>
  <c r="M259" i="1"/>
  <c r="M260" i="1"/>
  <c r="M261" i="1"/>
  <c r="O260" i="1" s="1"/>
  <c r="M262" i="1"/>
  <c r="M263" i="1"/>
  <c r="O262" i="1" s="1"/>
  <c r="M264" i="1"/>
  <c r="M265" i="1"/>
  <c r="O264" i="1" s="1"/>
  <c r="M266" i="1"/>
  <c r="M267" i="1"/>
  <c r="M268" i="1"/>
  <c r="M269" i="1"/>
  <c r="M270" i="1"/>
  <c r="M271" i="1"/>
  <c r="M272" i="1"/>
  <c r="O271" i="1" s="1"/>
  <c r="M273" i="1"/>
  <c r="M274" i="1"/>
  <c r="M275" i="1"/>
  <c r="M276" i="1"/>
  <c r="M277" i="1"/>
  <c r="O276" i="1" s="1"/>
  <c r="M278" i="1"/>
  <c r="M279" i="1"/>
  <c r="O278" i="1" s="1"/>
  <c r="M280" i="1"/>
  <c r="M281" i="1"/>
  <c r="O280" i="1" s="1"/>
  <c r="M282" i="1"/>
  <c r="M283" i="1"/>
  <c r="M284" i="1"/>
  <c r="M285" i="1"/>
  <c r="M286" i="1"/>
  <c r="M287" i="1"/>
  <c r="M288" i="1"/>
  <c r="M289" i="1"/>
  <c r="M290" i="1"/>
  <c r="M291" i="1"/>
  <c r="M292" i="1"/>
  <c r="M293" i="1"/>
  <c r="O292" i="1" s="1"/>
  <c r="M294" i="1"/>
  <c r="M295" i="1"/>
  <c r="O294" i="1" s="1"/>
  <c r="M296" i="1"/>
  <c r="M297" i="1"/>
  <c r="O296" i="1" s="1"/>
  <c r="M298" i="1"/>
  <c r="M299" i="1"/>
  <c r="M300" i="1"/>
  <c r="M301" i="1"/>
  <c r="M302" i="1"/>
  <c r="M303" i="1"/>
  <c r="M304" i="1"/>
  <c r="O303" i="1" s="1"/>
  <c r="M305" i="1"/>
  <c r="M306" i="1"/>
  <c r="M307" i="1"/>
  <c r="M308" i="1"/>
  <c r="O307" i="1" s="1"/>
  <c r="M309" i="1"/>
  <c r="O308" i="1" s="1"/>
  <c r="M310" i="1"/>
  <c r="M311" i="1"/>
  <c r="O310" i="1" s="1"/>
  <c r="M312" i="1"/>
  <c r="M313" i="1"/>
  <c r="O312" i="1" s="1"/>
  <c r="M314" i="1"/>
  <c r="M315" i="1"/>
  <c r="M316" i="1"/>
  <c r="M317" i="1"/>
  <c r="M318" i="1"/>
  <c r="M319" i="1"/>
  <c r="M320" i="1"/>
  <c r="O319" i="1" s="1"/>
  <c r="M321" i="1"/>
  <c r="M322" i="1"/>
  <c r="M323" i="1"/>
  <c r="M324" i="1"/>
  <c r="M325" i="1"/>
  <c r="O324" i="1" s="1"/>
  <c r="M326" i="1"/>
  <c r="M327" i="1"/>
  <c r="O326" i="1" s="1"/>
  <c r="M328" i="1"/>
  <c r="M329" i="1"/>
  <c r="O328" i="1" s="1"/>
  <c r="M330" i="1"/>
  <c r="M331" i="1"/>
  <c r="M332" i="1"/>
  <c r="M333" i="1"/>
  <c r="M334" i="1"/>
  <c r="M335" i="1"/>
  <c r="M336" i="1"/>
  <c r="O335" i="1" s="1"/>
  <c r="M337" i="1"/>
  <c r="M338" i="1"/>
  <c r="M339" i="1"/>
  <c r="M340" i="1"/>
  <c r="O339" i="1" s="1"/>
  <c r="M341" i="1"/>
  <c r="M342" i="1"/>
  <c r="M343" i="1"/>
  <c r="O342" i="1" s="1"/>
  <c r="M344" i="1"/>
  <c r="M345" i="1"/>
  <c r="O344" i="1" s="1"/>
  <c r="M346" i="1"/>
  <c r="M347" i="1"/>
  <c r="M348" i="1"/>
  <c r="M349" i="1"/>
  <c r="M350" i="1"/>
  <c r="M351" i="1"/>
  <c r="M352" i="1"/>
  <c r="M353" i="1"/>
  <c r="M354" i="1"/>
  <c r="M355" i="1"/>
  <c r="M356" i="1"/>
  <c r="O355" i="1" s="1"/>
  <c r="M357" i="1"/>
  <c r="M358" i="1"/>
  <c r="M359" i="1"/>
  <c r="O358" i="1" s="1"/>
  <c r="M360" i="1"/>
  <c r="M361" i="1"/>
  <c r="O360" i="1" s="1"/>
  <c r="M362" i="1"/>
  <c r="M2" i="1"/>
  <c r="L3" i="1"/>
  <c r="L4" i="1"/>
  <c r="L5" i="1"/>
  <c r="L6" i="1"/>
  <c r="L7" i="1"/>
  <c r="N6" i="1" s="1"/>
  <c r="L8" i="1"/>
  <c r="L9" i="1"/>
  <c r="L10" i="1"/>
  <c r="L11" i="1"/>
  <c r="L12" i="1"/>
  <c r="L13" i="1"/>
  <c r="L14" i="1"/>
  <c r="N13" i="1" s="1"/>
  <c r="L15" i="1"/>
  <c r="L16" i="1"/>
  <c r="N15" i="1" s="1"/>
  <c r="L17" i="1"/>
  <c r="L18" i="1"/>
  <c r="L19" i="1"/>
  <c r="L20" i="1"/>
  <c r="L21" i="1"/>
  <c r="L22" i="1"/>
  <c r="L23" i="1"/>
  <c r="N22" i="1" s="1"/>
  <c r="L24" i="1"/>
  <c r="L25" i="1"/>
  <c r="L26" i="1"/>
  <c r="L27" i="1"/>
  <c r="N26" i="1" s="1"/>
  <c r="L28" i="1"/>
  <c r="L29" i="1"/>
  <c r="L30" i="1"/>
  <c r="N29" i="1" s="1"/>
  <c r="L31" i="1"/>
  <c r="L32" i="1"/>
  <c r="N31" i="1" s="1"/>
  <c r="L33" i="1"/>
  <c r="N32" i="1" s="1"/>
  <c r="P31" i="1" s="1"/>
  <c r="L34" i="1"/>
  <c r="L35" i="1"/>
  <c r="L36" i="1"/>
  <c r="L37" i="1"/>
  <c r="L38" i="1"/>
  <c r="L39" i="1"/>
  <c r="L40" i="1"/>
  <c r="L41" i="1"/>
  <c r="L42" i="1"/>
  <c r="L43" i="1"/>
  <c r="N42" i="1" s="1"/>
  <c r="L44" i="1"/>
  <c r="L45" i="1"/>
  <c r="L46" i="1"/>
  <c r="N45" i="1" s="1"/>
  <c r="L47" i="1"/>
  <c r="L48" i="1"/>
  <c r="N47" i="1" s="1"/>
  <c r="L49" i="1"/>
  <c r="N48" i="1" s="1"/>
  <c r="P47" i="1" s="1"/>
  <c r="L50" i="1"/>
  <c r="L51" i="1"/>
  <c r="L52" i="1"/>
  <c r="L53" i="1"/>
  <c r="L54" i="1"/>
  <c r="L55" i="1"/>
  <c r="N54" i="1" s="1"/>
  <c r="L56" i="1"/>
  <c r="L57" i="1"/>
  <c r="L58" i="1"/>
  <c r="L59" i="1"/>
  <c r="N58" i="1" s="1"/>
  <c r="L60" i="1"/>
  <c r="L61" i="1"/>
  <c r="L62" i="1"/>
  <c r="N61" i="1" s="1"/>
  <c r="L63" i="1"/>
  <c r="L64" i="1"/>
  <c r="N63" i="1" s="1"/>
  <c r="L65" i="1"/>
  <c r="N64" i="1" s="1"/>
  <c r="P63" i="1" s="1"/>
  <c r="L66" i="1"/>
  <c r="L67" i="1"/>
  <c r="L68" i="1"/>
  <c r="L69" i="1"/>
  <c r="L70" i="1"/>
  <c r="L71" i="1"/>
  <c r="N70" i="1" s="1"/>
  <c r="L72" i="1"/>
  <c r="L73" i="1"/>
  <c r="L74" i="1"/>
  <c r="L75" i="1"/>
  <c r="L76" i="1"/>
  <c r="L77" i="1"/>
  <c r="L78" i="1"/>
  <c r="N77" i="1" s="1"/>
  <c r="L79" i="1"/>
  <c r="L80" i="1"/>
  <c r="N79" i="1" s="1"/>
  <c r="L81" i="1"/>
  <c r="N80" i="1" s="1"/>
  <c r="P79" i="1" s="1"/>
  <c r="L82" i="1"/>
  <c r="L83" i="1"/>
  <c r="L84" i="1"/>
  <c r="L85" i="1"/>
  <c r="L86" i="1"/>
  <c r="N85" i="1" s="1"/>
  <c r="L87" i="1"/>
  <c r="N86" i="1" s="1"/>
  <c r="P85" i="1" s="1"/>
  <c r="L88" i="1"/>
  <c r="L89" i="1"/>
  <c r="L90" i="1"/>
  <c r="L91" i="1"/>
  <c r="N90" i="1" s="1"/>
  <c r="L92" i="1"/>
  <c r="L93" i="1"/>
  <c r="L94" i="1"/>
  <c r="N93" i="1" s="1"/>
  <c r="L95" i="1"/>
  <c r="L96" i="1"/>
  <c r="N95" i="1" s="1"/>
  <c r="L97" i="1"/>
  <c r="N96" i="1" s="1"/>
  <c r="P95" i="1" s="1"/>
  <c r="L98" i="1"/>
  <c r="L99" i="1"/>
  <c r="L100" i="1"/>
  <c r="L101" i="1"/>
  <c r="L102" i="1"/>
  <c r="L103" i="1"/>
  <c r="L104" i="1"/>
  <c r="L105" i="1"/>
  <c r="L106" i="1"/>
  <c r="L107" i="1"/>
  <c r="N106" i="1" s="1"/>
  <c r="L108" i="1"/>
  <c r="L109" i="1"/>
  <c r="L110" i="1"/>
  <c r="N109" i="1" s="1"/>
  <c r="L111" i="1"/>
  <c r="L112" i="1"/>
  <c r="N111" i="1" s="1"/>
  <c r="L113" i="1"/>
  <c r="N112" i="1" s="1"/>
  <c r="P111" i="1" s="1"/>
  <c r="L114" i="1"/>
  <c r="L115" i="1"/>
  <c r="L116" i="1"/>
  <c r="L117" i="1"/>
  <c r="L118" i="1"/>
  <c r="N117" i="1" s="1"/>
  <c r="L119" i="1"/>
  <c r="N118" i="1" s="1"/>
  <c r="P117" i="1" s="1"/>
  <c r="L120" i="1"/>
  <c r="L121" i="1"/>
  <c r="L122" i="1"/>
  <c r="L123" i="1"/>
  <c r="L124" i="1"/>
  <c r="L125" i="1"/>
  <c r="L126" i="1"/>
  <c r="L127" i="1"/>
  <c r="L128" i="1"/>
  <c r="N127" i="1" s="1"/>
  <c r="L129" i="1"/>
  <c r="L130" i="1"/>
  <c r="L131" i="1"/>
  <c r="L132" i="1"/>
  <c r="L133" i="1"/>
  <c r="L134" i="1"/>
  <c r="N133" i="1" s="1"/>
  <c r="L135" i="1"/>
  <c r="N134" i="1" s="1"/>
  <c r="P133" i="1" s="1"/>
  <c r="L136" i="1"/>
  <c r="L137" i="1"/>
  <c r="L138" i="1"/>
  <c r="L139" i="1"/>
  <c r="N138" i="1" s="1"/>
  <c r="L140" i="1"/>
  <c r="L141" i="1"/>
  <c r="L142" i="1"/>
  <c r="N141" i="1" s="1"/>
  <c r="L143" i="1"/>
  <c r="L144" i="1"/>
  <c r="N143" i="1" s="1"/>
  <c r="L145" i="1"/>
  <c r="N144" i="1" s="1"/>
  <c r="P143" i="1" s="1"/>
  <c r="L146" i="1"/>
  <c r="L147" i="1"/>
  <c r="L148" i="1"/>
  <c r="L149" i="1"/>
  <c r="L150" i="1"/>
  <c r="N149" i="1" s="1"/>
  <c r="L151" i="1"/>
  <c r="L152" i="1"/>
  <c r="L153" i="1"/>
  <c r="L154" i="1"/>
  <c r="L155" i="1"/>
  <c r="N154" i="1" s="1"/>
  <c r="L156" i="1"/>
  <c r="L157" i="1"/>
  <c r="L158" i="1"/>
  <c r="N157" i="1" s="1"/>
  <c r="L159" i="1"/>
  <c r="L160" i="1"/>
  <c r="N159" i="1" s="1"/>
  <c r="L161" i="1"/>
  <c r="N160" i="1" s="1"/>
  <c r="P159" i="1" s="1"/>
  <c r="L162" i="1"/>
  <c r="L163" i="1"/>
  <c r="L164" i="1"/>
  <c r="L165" i="1"/>
  <c r="L166" i="1"/>
  <c r="N165" i="1" s="1"/>
  <c r="L167" i="1"/>
  <c r="N166" i="1" s="1"/>
  <c r="P165" i="1" s="1"/>
  <c r="L168" i="1"/>
  <c r="L169" i="1"/>
  <c r="L170" i="1"/>
  <c r="L171" i="1"/>
  <c r="N170" i="1" s="1"/>
  <c r="L172" i="1"/>
  <c r="L173" i="1"/>
  <c r="L174" i="1"/>
  <c r="N173" i="1" s="1"/>
  <c r="L175" i="1"/>
  <c r="L176" i="1"/>
  <c r="N175" i="1" s="1"/>
  <c r="L177" i="1"/>
  <c r="N176" i="1" s="1"/>
  <c r="P175" i="1" s="1"/>
  <c r="L178" i="1"/>
  <c r="L179" i="1"/>
  <c r="L180" i="1"/>
  <c r="L181" i="1"/>
  <c r="L182" i="1"/>
  <c r="N181" i="1" s="1"/>
  <c r="L183" i="1"/>
  <c r="N182" i="1" s="1"/>
  <c r="P181" i="1" s="1"/>
  <c r="L184" i="1"/>
  <c r="L185" i="1"/>
  <c r="L186" i="1"/>
  <c r="L187" i="1"/>
  <c r="L188" i="1"/>
  <c r="L189" i="1"/>
  <c r="L190" i="1"/>
  <c r="N189" i="1" s="1"/>
  <c r="L191" i="1"/>
  <c r="L192" i="1"/>
  <c r="N191" i="1" s="1"/>
  <c r="L193" i="1"/>
  <c r="N192" i="1" s="1"/>
  <c r="P191" i="1" s="1"/>
  <c r="L194" i="1"/>
  <c r="L195" i="1"/>
  <c r="L196" i="1"/>
  <c r="L197" i="1"/>
  <c r="L198" i="1"/>
  <c r="N197" i="1" s="1"/>
  <c r="L199" i="1"/>
  <c r="N198" i="1" s="1"/>
  <c r="P197" i="1" s="1"/>
  <c r="L200" i="1"/>
  <c r="L201" i="1"/>
  <c r="L202" i="1"/>
  <c r="L203" i="1"/>
  <c r="N202" i="1" s="1"/>
  <c r="L204" i="1"/>
  <c r="L205" i="1"/>
  <c r="L206" i="1"/>
  <c r="N205" i="1" s="1"/>
  <c r="L207" i="1"/>
  <c r="L208" i="1"/>
  <c r="N207" i="1" s="1"/>
  <c r="L209" i="1"/>
  <c r="N208" i="1" s="1"/>
  <c r="P207" i="1" s="1"/>
  <c r="L210" i="1"/>
  <c r="L211" i="1"/>
  <c r="L212" i="1"/>
  <c r="L213" i="1"/>
  <c r="L214" i="1"/>
  <c r="N213" i="1" s="1"/>
  <c r="L215" i="1"/>
  <c r="L216" i="1"/>
  <c r="L217" i="1"/>
  <c r="L218" i="1"/>
  <c r="L219" i="1"/>
  <c r="N218" i="1" s="1"/>
  <c r="L220" i="1"/>
  <c r="L221" i="1"/>
  <c r="L222" i="1"/>
  <c r="N221" i="1" s="1"/>
  <c r="L223" i="1"/>
  <c r="L224" i="1"/>
  <c r="N223" i="1" s="1"/>
  <c r="L225" i="1"/>
  <c r="N224" i="1" s="1"/>
  <c r="P223" i="1" s="1"/>
  <c r="L226" i="1"/>
  <c r="L227" i="1"/>
  <c r="L228" i="1"/>
  <c r="L229" i="1"/>
  <c r="L230" i="1"/>
  <c r="N229" i="1" s="1"/>
  <c r="L231" i="1"/>
  <c r="N230" i="1" s="1"/>
  <c r="P229" i="1" s="1"/>
  <c r="L232" i="1"/>
  <c r="L233" i="1"/>
  <c r="L234" i="1"/>
  <c r="L235" i="1"/>
  <c r="L236" i="1"/>
  <c r="L237" i="1"/>
  <c r="L238" i="1"/>
  <c r="L239" i="1"/>
  <c r="L240" i="1"/>
  <c r="N239" i="1" s="1"/>
  <c r="L241" i="1"/>
  <c r="L242" i="1"/>
  <c r="L243" i="1"/>
  <c r="L244" i="1"/>
  <c r="L245" i="1"/>
  <c r="L246" i="1"/>
  <c r="N245" i="1" s="1"/>
  <c r="L247" i="1"/>
  <c r="N246" i="1" s="1"/>
  <c r="P245" i="1" s="1"/>
  <c r="L248" i="1"/>
  <c r="L249" i="1"/>
  <c r="L250" i="1"/>
  <c r="L251" i="1"/>
  <c r="L252" i="1"/>
  <c r="L253" i="1"/>
  <c r="L254" i="1"/>
  <c r="N253" i="1" s="1"/>
  <c r="L255" i="1"/>
  <c r="L256" i="1"/>
  <c r="N255" i="1" s="1"/>
  <c r="L257" i="1"/>
  <c r="N256" i="1" s="1"/>
  <c r="P255" i="1" s="1"/>
  <c r="L258" i="1"/>
  <c r="L259" i="1"/>
  <c r="L260" i="1"/>
  <c r="L261" i="1"/>
  <c r="L262" i="1"/>
  <c r="N261" i="1" s="1"/>
  <c r="L263" i="1"/>
  <c r="L264" i="1"/>
  <c r="L265" i="1"/>
  <c r="L266" i="1"/>
  <c r="L267" i="1"/>
  <c r="L268" i="1"/>
  <c r="L269" i="1"/>
  <c r="L270" i="1"/>
  <c r="L271" i="1"/>
  <c r="L272" i="1"/>
  <c r="N271" i="1" s="1"/>
  <c r="L273" i="1"/>
  <c r="N272" i="1" s="1"/>
  <c r="P271" i="1" s="1"/>
  <c r="L274" i="1"/>
  <c r="L275" i="1"/>
  <c r="L276" i="1"/>
  <c r="L277" i="1"/>
  <c r="L278" i="1"/>
  <c r="N277" i="1" s="1"/>
  <c r="L279" i="1"/>
  <c r="N278" i="1" s="1"/>
  <c r="P277" i="1" s="1"/>
  <c r="L280" i="1"/>
  <c r="L281" i="1"/>
  <c r="L282" i="1"/>
  <c r="L283" i="1"/>
  <c r="N282" i="1" s="1"/>
  <c r="L284" i="1"/>
  <c r="L285" i="1"/>
  <c r="L286" i="1"/>
  <c r="L287" i="1"/>
  <c r="L288" i="1"/>
  <c r="N287" i="1" s="1"/>
  <c r="L289" i="1"/>
  <c r="N288" i="1" s="1"/>
  <c r="P287" i="1" s="1"/>
  <c r="L290" i="1"/>
  <c r="L291" i="1"/>
  <c r="L292" i="1"/>
  <c r="L293" i="1"/>
  <c r="L294" i="1"/>
  <c r="N293" i="1" s="1"/>
  <c r="L295" i="1"/>
  <c r="N294" i="1" s="1"/>
  <c r="P293" i="1" s="1"/>
  <c r="L296" i="1"/>
  <c r="L297" i="1"/>
  <c r="L298" i="1"/>
  <c r="L299" i="1"/>
  <c r="L300" i="1"/>
  <c r="L301" i="1"/>
  <c r="L302" i="1"/>
  <c r="L303" i="1"/>
  <c r="L304" i="1"/>
  <c r="N303" i="1" s="1"/>
  <c r="L305" i="1"/>
  <c r="N304" i="1" s="1"/>
  <c r="P303" i="1" s="1"/>
  <c r="L306" i="1"/>
  <c r="L307" i="1"/>
  <c r="L308" i="1"/>
  <c r="L309" i="1"/>
  <c r="L310" i="1"/>
  <c r="N309" i="1" s="1"/>
  <c r="L311" i="1"/>
  <c r="N310" i="1" s="1"/>
  <c r="P309" i="1" s="1"/>
  <c r="L312" i="1"/>
  <c r="L313" i="1"/>
  <c r="L314" i="1"/>
  <c r="L315" i="1"/>
  <c r="L316" i="1"/>
  <c r="L317" i="1"/>
  <c r="L318" i="1"/>
  <c r="L319" i="1"/>
  <c r="L320" i="1"/>
  <c r="L321" i="1"/>
  <c r="N320" i="1" s="1"/>
  <c r="L322" i="1"/>
  <c r="L323" i="1"/>
  <c r="L324" i="1"/>
  <c r="L325" i="1"/>
  <c r="L326" i="1"/>
  <c r="N325" i="1" s="1"/>
  <c r="L327" i="1"/>
  <c r="L328" i="1"/>
  <c r="L329" i="1"/>
  <c r="L330" i="1"/>
  <c r="L331" i="1"/>
  <c r="L332" i="1"/>
  <c r="L333" i="1"/>
  <c r="L334" i="1"/>
  <c r="L335" i="1"/>
  <c r="L336" i="1"/>
  <c r="N335" i="1" s="1"/>
  <c r="L337" i="1"/>
  <c r="N336" i="1" s="1"/>
  <c r="P335" i="1" s="1"/>
  <c r="L338" i="1"/>
  <c r="L339" i="1"/>
  <c r="L340" i="1"/>
  <c r="L341" i="1"/>
  <c r="L342" i="1"/>
  <c r="N341" i="1" s="1"/>
  <c r="L343" i="1"/>
  <c r="N342" i="1" s="1"/>
  <c r="P341" i="1" s="1"/>
  <c r="L344" i="1"/>
  <c r="L345" i="1"/>
  <c r="L346" i="1"/>
  <c r="L347" i="1"/>
  <c r="L348" i="1"/>
  <c r="L349" i="1"/>
  <c r="L350" i="1"/>
  <c r="L351" i="1"/>
  <c r="L352" i="1"/>
  <c r="N351" i="1" s="1"/>
  <c r="L353" i="1"/>
  <c r="L354" i="1"/>
  <c r="L355" i="1"/>
  <c r="L356" i="1"/>
  <c r="L357" i="1"/>
  <c r="L358" i="1"/>
  <c r="N357" i="1" s="1"/>
  <c r="L359" i="1"/>
  <c r="N358" i="1" s="1"/>
  <c r="P357" i="1" s="1"/>
  <c r="L360" i="1"/>
  <c r="L361" i="1"/>
  <c r="L362" i="1"/>
  <c r="N362" i="1" s="1"/>
  <c r="P362" i="1" s="1"/>
  <c r="L2" i="1"/>
  <c r="Y7" i="1"/>
  <c r="C351" i="1"/>
  <c r="K351" i="1" s="1"/>
  <c r="C352" i="1"/>
  <c r="K352" i="1" s="1"/>
  <c r="C353" i="1"/>
  <c r="K353" i="1" s="1"/>
  <c r="C354" i="1"/>
  <c r="K354" i="1" s="1"/>
  <c r="C355" i="1"/>
  <c r="K355" i="1" s="1"/>
  <c r="C356" i="1"/>
  <c r="K356" i="1" s="1"/>
  <c r="C357" i="1"/>
  <c r="K357" i="1" s="1"/>
  <c r="C358" i="1"/>
  <c r="K358" i="1" s="1"/>
  <c r="C359" i="1"/>
  <c r="K359" i="1" s="1"/>
  <c r="C360" i="1"/>
  <c r="K360" i="1" s="1"/>
  <c r="C361" i="1"/>
  <c r="K361" i="1" s="1"/>
  <c r="C362" i="1"/>
  <c r="K362" i="1" s="1"/>
  <c r="G2" i="1"/>
  <c r="F2" i="1"/>
  <c r="B3" i="1"/>
  <c r="G3" i="1" s="1"/>
  <c r="V8" i="1"/>
  <c r="V9" i="1"/>
  <c r="A4" i="1"/>
  <c r="B4" i="1" s="1"/>
  <c r="G4" i="1" s="1"/>
  <c r="A5" i="1"/>
  <c r="B5" i="1" s="1"/>
  <c r="G5" i="1" s="1"/>
  <c r="A6" i="1"/>
  <c r="B6" i="1" s="1"/>
  <c r="G6" i="1" s="1"/>
  <c r="A7" i="1"/>
  <c r="B7" i="1" s="1"/>
  <c r="G7" i="1" s="1"/>
  <c r="A8" i="1"/>
  <c r="B8" i="1" s="1"/>
  <c r="G8" i="1" s="1"/>
  <c r="A9" i="1"/>
  <c r="B9" i="1" s="1"/>
  <c r="G9" i="1" s="1"/>
  <c r="A10" i="1"/>
  <c r="B10" i="1" s="1"/>
  <c r="F10" i="1" s="1"/>
  <c r="A11" i="1"/>
  <c r="B11" i="1" s="1"/>
  <c r="F11" i="1" s="1"/>
  <c r="A12" i="1"/>
  <c r="B12" i="1" s="1"/>
  <c r="F12" i="1" s="1"/>
  <c r="A13" i="1"/>
  <c r="B13" i="1" s="1"/>
  <c r="F13" i="1" s="1"/>
  <c r="A14" i="1"/>
  <c r="B14" i="1" s="1"/>
  <c r="F14" i="1" s="1"/>
  <c r="A15" i="1"/>
  <c r="B15" i="1" s="1"/>
  <c r="F15" i="1" s="1"/>
  <c r="A16" i="1"/>
  <c r="B16" i="1" s="1"/>
  <c r="F16" i="1" s="1"/>
  <c r="A17" i="1"/>
  <c r="B17" i="1" s="1"/>
  <c r="F17" i="1" s="1"/>
  <c r="A18" i="1"/>
  <c r="B18" i="1" s="1"/>
  <c r="F18" i="1" s="1"/>
  <c r="A19" i="1"/>
  <c r="B19" i="1" s="1"/>
  <c r="G19" i="1" s="1"/>
  <c r="A20" i="1"/>
  <c r="B20" i="1" s="1"/>
  <c r="G20" i="1" s="1"/>
  <c r="A21" i="1"/>
  <c r="B21" i="1" s="1"/>
  <c r="G21" i="1" s="1"/>
  <c r="A22" i="1"/>
  <c r="B22" i="1" s="1"/>
  <c r="G22" i="1" s="1"/>
  <c r="A23" i="1"/>
  <c r="B23" i="1" s="1"/>
  <c r="G23" i="1" s="1"/>
  <c r="A24" i="1"/>
  <c r="B24" i="1" s="1"/>
  <c r="G24" i="1" s="1"/>
  <c r="A25" i="1"/>
  <c r="B25" i="1" s="1"/>
  <c r="G25" i="1" s="1"/>
  <c r="A26" i="1"/>
  <c r="B26" i="1" s="1"/>
  <c r="F26" i="1" s="1"/>
  <c r="A27" i="1"/>
  <c r="B27" i="1" s="1"/>
  <c r="F27" i="1" s="1"/>
  <c r="A28" i="1"/>
  <c r="B28" i="1" s="1"/>
  <c r="F28" i="1" s="1"/>
  <c r="A29" i="1"/>
  <c r="B29" i="1" s="1"/>
  <c r="F29" i="1" s="1"/>
  <c r="A30" i="1"/>
  <c r="B30" i="1" s="1"/>
  <c r="F30" i="1" s="1"/>
  <c r="A31" i="1"/>
  <c r="B31" i="1" s="1"/>
  <c r="F31" i="1" s="1"/>
  <c r="A32" i="1"/>
  <c r="B32" i="1" s="1"/>
  <c r="F32" i="1" s="1"/>
  <c r="A33" i="1"/>
  <c r="B33" i="1" s="1"/>
  <c r="F33" i="1" s="1"/>
  <c r="A34" i="1"/>
  <c r="B34" i="1" s="1"/>
  <c r="F34" i="1" s="1"/>
  <c r="A35" i="1"/>
  <c r="B35" i="1" s="1"/>
  <c r="G35" i="1" s="1"/>
  <c r="A36" i="1"/>
  <c r="B36" i="1" s="1"/>
  <c r="G36" i="1" s="1"/>
  <c r="A37" i="1"/>
  <c r="B37" i="1" s="1"/>
  <c r="G37" i="1" s="1"/>
  <c r="A38" i="1"/>
  <c r="B38" i="1" s="1"/>
  <c r="G38" i="1" s="1"/>
  <c r="A39" i="1"/>
  <c r="B39" i="1" s="1"/>
  <c r="G39" i="1" s="1"/>
  <c r="A40" i="1"/>
  <c r="B40" i="1" s="1"/>
  <c r="G40" i="1" s="1"/>
  <c r="A41" i="1"/>
  <c r="B41" i="1" s="1"/>
  <c r="G41" i="1" s="1"/>
  <c r="A42" i="1"/>
  <c r="B42" i="1" s="1"/>
  <c r="F42" i="1" s="1"/>
  <c r="A43" i="1"/>
  <c r="B43" i="1" s="1"/>
  <c r="F43" i="1" s="1"/>
  <c r="A44" i="1"/>
  <c r="B44" i="1" s="1"/>
  <c r="F44" i="1" s="1"/>
  <c r="A45" i="1"/>
  <c r="B45" i="1" s="1"/>
  <c r="F45" i="1" s="1"/>
  <c r="A46" i="1"/>
  <c r="B46" i="1" s="1"/>
  <c r="F46" i="1" s="1"/>
  <c r="A47" i="1"/>
  <c r="B47" i="1" s="1"/>
  <c r="F47" i="1" s="1"/>
  <c r="A48" i="1"/>
  <c r="B48" i="1" s="1"/>
  <c r="F48" i="1" s="1"/>
  <c r="A49" i="1"/>
  <c r="B49" i="1" s="1"/>
  <c r="F49" i="1" s="1"/>
  <c r="A50" i="1"/>
  <c r="B50" i="1" s="1"/>
  <c r="F50" i="1" s="1"/>
  <c r="A51" i="1"/>
  <c r="B51" i="1" s="1"/>
  <c r="G51" i="1" s="1"/>
  <c r="A52" i="1"/>
  <c r="B52" i="1" s="1"/>
  <c r="G52" i="1" s="1"/>
  <c r="A53" i="1"/>
  <c r="B53" i="1" s="1"/>
  <c r="G53" i="1" s="1"/>
  <c r="A54" i="1"/>
  <c r="B54" i="1" s="1"/>
  <c r="G54" i="1" s="1"/>
  <c r="A55" i="1"/>
  <c r="B55" i="1" s="1"/>
  <c r="G55" i="1" s="1"/>
  <c r="A56" i="1"/>
  <c r="B56" i="1" s="1"/>
  <c r="G56" i="1" s="1"/>
  <c r="A57" i="1"/>
  <c r="B57" i="1" s="1"/>
  <c r="G57" i="1" s="1"/>
  <c r="A58" i="1"/>
  <c r="B58" i="1" s="1"/>
  <c r="F58" i="1" s="1"/>
  <c r="A59" i="1"/>
  <c r="B59" i="1" s="1"/>
  <c r="F59" i="1" s="1"/>
  <c r="A60" i="1"/>
  <c r="B60" i="1" s="1"/>
  <c r="F60" i="1" s="1"/>
  <c r="A61" i="1"/>
  <c r="B61" i="1" s="1"/>
  <c r="F61" i="1" s="1"/>
  <c r="A62" i="1"/>
  <c r="B62" i="1" s="1"/>
  <c r="F62" i="1" s="1"/>
  <c r="A63" i="1"/>
  <c r="B63" i="1" s="1"/>
  <c r="F63" i="1" s="1"/>
  <c r="A64" i="1"/>
  <c r="B64" i="1" s="1"/>
  <c r="F64" i="1" s="1"/>
  <c r="A65" i="1"/>
  <c r="B65" i="1" s="1"/>
  <c r="F65" i="1" s="1"/>
  <c r="A66" i="1"/>
  <c r="B66" i="1" s="1"/>
  <c r="F66" i="1" s="1"/>
  <c r="A67" i="1"/>
  <c r="B67" i="1" s="1"/>
  <c r="G67" i="1" s="1"/>
  <c r="A68" i="1"/>
  <c r="B68" i="1" s="1"/>
  <c r="G68" i="1" s="1"/>
  <c r="A69" i="1"/>
  <c r="B69" i="1" s="1"/>
  <c r="G69" i="1" s="1"/>
  <c r="A70" i="1"/>
  <c r="B70" i="1" s="1"/>
  <c r="G70" i="1" s="1"/>
  <c r="A71" i="1"/>
  <c r="B71" i="1" s="1"/>
  <c r="G71" i="1" s="1"/>
  <c r="A72" i="1"/>
  <c r="B72" i="1" s="1"/>
  <c r="G72" i="1" s="1"/>
  <c r="A73" i="1"/>
  <c r="B73" i="1" s="1"/>
  <c r="G73" i="1" s="1"/>
  <c r="A74" i="1"/>
  <c r="B74" i="1" s="1"/>
  <c r="F74" i="1" s="1"/>
  <c r="A75" i="1"/>
  <c r="B75" i="1" s="1"/>
  <c r="F75" i="1" s="1"/>
  <c r="A76" i="1"/>
  <c r="B76" i="1" s="1"/>
  <c r="F76" i="1" s="1"/>
  <c r="A77" i="1"/>
  <c r="B77" i="1" s="1"/>
  <c r="F77" i="1" s="1"/>
  <c r="A78" i="1"/>
  <c r="B78" i="1" s="1"/>
  <c r="F78" i="1" s="1"/>
  <c r="A79" i="1"/>
  <c r="B79" i="1" s="1"/>
  <c r="F79" i="1" s="1"/>
  <c r="A80" i="1"/>
  <c r="B80" i="1" s="1"/>
  <c r="F80" i="1" s="1"/>
  <c r="A81" i="1"/>
  <c r="B81" i="1" s="1"/>
  <c r="F81" i="1" s="1"/>
  <c r="A82" i="1"/>
  <c r="B82" i="1" s="1"/>
  <c r="F82" i="1" s="1"/>
  <c r="A83" i="1"/>
  <c r="B83" i="1" s="1"/>
  <c r="G83" i="1" s="1"/>
  <c r="A84" i="1"/>
  <c r="B84" i="1" s="1"/>
  <c r="G84" i="1" s="1"/>
  <c r="A85" i="1"/>
  <c r="B85" i="1" s="1"/>
  <c r="G85" i="1" s="1"/>
  <c r="A86" i="1"/>
  <c r="B86" i="1" s="1"/>
  <c r="G86" i="1" s="1"/>
  <c r="A87" i="1"/>
  <c r="B87" i="1" s="1"/>
  <c r="G87" i="1" s="1"/>
  <c r="A88" i="1"/>
  <c r="B88" i="1" s="1"/>
  <c r="G88" i="1" s="1"/>
  <c r="A89" i="1"/>
  <c r="B89" i="1" s="1"/>
  <c r="G89" i="1" s="1"/>
  <c r="A90" i="1"/>
  <c r="B90" i="1" s="1"/>
  <c r="F90" i="1" s="1"/>
  <c r="A91" i="1"/>
  <c r="B91" i="1" s="1"/>
  <c r="F91" i="1" s="1"/>
  <c r="A92" i="1"/>
  <c r="B92" i="1" s="1"/>
  <c r="F92" i="1" s="1"/>
  <c r="A93" i="1"/>
  <c r="B93" i="1" s="1"/>
  <c r="F93" i="1" s="1"/>
  <c r="A94" i="1"/>
  <c r="B94" i="1" s="1"/>
  <c r="F94" i="1" s="1"/>
  <c r="A95" i="1"/>
  <c r="B95" i="1" s="1"/>
  <c r="F95" i="1" s="1"/>
  <c r="A96" i="1"/>
  <c r="B96" i="1" s="1"/>
  <c r="F96" i="1" s="1"/>
  <c r="A97" i="1"/>
  <c r="B97" i="1" s="1"/>
  <c r="F97" i="1" s="1"/>
  <c r="A98" i="1"/>
  <c r="B98" i="1" s="1"/>
  <c r="F98" i="1" s="1"/>
  <c r="A99" i="1"/>
  <c r="B99" i="1" s="1"/>
  <c r="G99" i="1" s="1"/>
  <c r="A100" i="1"/>
  <c r="B100" i="1" s="1"/>
  <c r="G100" i="1" s="1"/>
  <c r="A101" i="1"/>
  <c r="B101" i="1" s="1"/>
  <c r="G101" i="1" s="1"/>
  <c r="A102" i="1"/>
  <c r="B102" i="1" s="1"/>
  <c r="G102" i="1" s="1"/>
  <c r="A103" i="1"/>
  <c r="B103" i="1" s="1"/>
  <c r="G103" i="1" s="1"/>
  <c r="A104" i="1"/>
  <c r="B104" i="1" s="1"/>
  <c r="G104" i="1" s="1"/>
  <c r="A105" i="1"/>
  <c r="B105" i="1" s="1"/>
  <c r="G105" i="1" s="1"/>
  <c r="A106" i="1"/>
  <c r="B106" i="1" s="1"/>
  <c r="F106" i="1" s="1"/>
  <c r="A107" i="1"/>
  <c r="B107" i="1" s="1"/>
  <c r="F107" i="1" s="1"/>
  <c r="A108" i="1"/>
  <c r="B108" i="1" s="1"/>
  <c r="F108" i="1" s="1"/>
  <c r="A109" i="1"/>
  <c r="B109" i="1" s="1"/>
  <c r="F109" i="1" s="1"/>
  <c r="A110" i="1"/>
  <c r="B110" i="1" s="1"/>
  <c r="F110" i="1" s="1"/>
  <c r="A111" i="1"/>
  <c r="B111" i="1" s="1"/>
  <c r="F111" i="1" s="1"/>
  <c r="A112" i="1"/>
  <c r="B112" i="1" s="1"/>
  <c r="F112" i="1" s="1"/>
  <c r="A113" i="1"/>
  <c r="B113" i="1" s="1"/>
  <c r="F113" i="1" s="1"/>
  <c r="A114" i="1"/>
  <c r="B114" i="1" s="1"/>
  <c r="F114" i="1" s="1"/>
  <c r="A115" i="1"/>
  <c r="B115" i="1" s="1"/>
  <c r="G115" i="1" s="1"/>
  <c r="A116" i="1"/>
  <c r="B116" i="1" s="1"/>
  <c r="G116" i="1" s="1"/>
  <c r="A117" i="1"/>
  <c r="B117" i="1" s="1"/>
  <c r="G117" i="1" s="1"/>
  <c r="A118" i="1"/>
  <c r="B118" i="1" s="1"/>
  <c r="G118" i="1" s="1"/>
  <c r="A119" i="1"/>
  <c r="B119" i="1" s="1"/>
  <c r="G119" i="1" s="1"/>
  <c r="A120" i="1"/>
  <c r="B120" i="1" s="1"/>
  <c r="G120" i="1" s="1"/>
  <c r="A121" i="1"/>
  <c r="B121" i="1" s="1"/>
  <c r="G121" i="1" s="1"/>
  <c r="A122" i="1"/>
  <c r="B122" i="1" s="1"/>
  <c r="F122" i="1" s="1"/>
  <c r="A123" i="1"/>
  <c r="B123" i="1" s="1"/>
  <c r="F123" i="1" s="1"/>
  <c r="A124" i="1"/>
  <c r="B124" i="1" s="1"/>
  <c r="F124" i="1" s="1"/>
  <c r="A125" i="1"/>
  <c r="B125" i="1" s="1"/>
  <c r="F125" i="1" s="1"/>
  <c r="A126" i="1"/>
  <c r="B126" i="1" s="1"/>
  <c r="F126" i="1" s="1"/>
  <c r="A127" i="1"/>
  <c r="B127" i="1" s="1"/>
  <c r="F127" i="1" s="1"/>
  <c r="A128" i="1"/>
  <c r="B128" i="1" s="1"/>
  <c r="F128" i="1" s="1"/>
  <c r="A129" i="1"/>
  <c r="B129" i="1" s="1"/>
  <c r="F129" i="1" s="1"/>
  <c r="A130" i="1"/>
  <c r="B130" i="1" s="1"/>
  <c r="F130" i="1" s="1"/>
  <c r="A131" i="1"/>
  <c r="B131" i="1" s="1"/>
  <c r="G131" i="1" s="1"/>
  <c r="A132" i="1"/>
  <c r="B132" i="1" s="1"/>
  <c r="G132" i="1" s="1"/>
  <c r="A133" i="1"/>
  <c r="B133" i="1" s="1"/>
  <c r="G133" i="1" s="1"/>
  <c r="A134" i="1"/>
  <c r="B134" i="1" s="1"/>
  <c r="G134" i="1" s="1"/>
  <c r="A135" i="1"/>
  <c r="B135" i="1" s="1"/>
  <c r="G135" i="1" s="1"/>
  <c r="A136" i="1"/>
  <c r="B136" i="1" s="1"/>
  <c r="G136" i="1" s="1"/>
  <c r="A137" i="1"/>
  <c r="B137" i="1" s="1"/>
  <c r="G137" i="1" s="1"/>
  <c r="A138" i="1"/>
  <c r="B138" i="1" s="1"/>
  <c r="F138" i="1" s="1"/>
  <c r="A139" i="1"/>
  <c r="B139" i="1" s="1"/>
  <c r="F139" i="1" s="1"/>
  <c r="A140" i="1"/>
  <c r="B140" i="1" s="1"/>
  <c r="F140" i="1" s="1"/>
  <c r="A141" i="1"/>
  <c r="B141" i="1" s="1"/>
  <c r="F141" i="1" s="1"/>
  <c r="A142" i="1"/>
  <c r="B142" i="1" s="1"/>
  <c r="F142" i="1" s="1"/>
  <c r="A143" i="1"/>
  <c r="B143" i="1" s="1"/>
  <c r="F143" i="1" s="1"/>
  <c r="A144" i="1"/>
  <c r="B144" i="1" s="1"/>
  <c r="F144" i="1" s="1"/>
  <c r="A145" i="1"/>
  <c r="B145" i="1" s="1"/>
  <c r="F145" i="1" s="1"/>
  <c r="A146" i="1"/>
  <c r="B146" i="1" s="1"/>
  <c r="F146" i="1" s="1"/>
  <c r="A147" i="1"/>
  <c r="B147" i="1" s="1"/>
  <c r="G147" i="1" s="1"/>
  <c r="A148" i="1"/>
  <c r="B148" i="1" s="1"/>
  <c r="G148" i="1" s="1"/>
  <c r="A149" i="1"/>
  <c r="B149" i="1" s="1"/>
  <c r="G149" i="1" s="1"/>
  <c r="A150" i="1"/>
  <c r="B150" i="1" s="1"/>
  <c r="G150" i="1" s="1"/>
  <c r="A151" i="1"/>
  <c r="B151" i="1" s="1"/>
  <c r="G151" i="1" s="1"/>
  <c r="A152" i="1"/>
  <c r="B152" i="1" s="1"/>
  <c r="G152" i="1" s="1"/>
  <c r="A153" i="1"/>
  <c r="B153" i="1" s="1"/>
  <c r="G153" i="1" s="1"/>
  <c r="A154" i="1"/>
  <c r="B154" i="1" s="1"/>
  <c r="F154" i="1" s="1"/>
  <c r="A155" i="1"/>
  <c r="B155" i="1" s="1"/>
  <c r="F155" i="1" s="1"/>
  <c r="A156" i="1"/>
  <c r="B156" i="1" s="1"/>
  <c r="F156" i="1" s="1"/>
  <c r="A157" i="1"/>
  <c r="B157" i="1" s="1"/>
  <c r="F157" i="1" s="1"/>
  <c r="A158" i="1"/>
  <c r="B158" i="1" s="1"/>
  <c r="F158" i="1" s="1"/>
  <c r="A159" i="1"/>
  <c r="B159" i="1" s="1"/>
  <c r="F159" i="1" s="1"/>
  <c r="A160" i="1"/>
  <c r="B160" i="1" s="1"/>
  <c r="F160" i="1" s="1"/>
  <c r="A161" i="1"/>
  <c r="B161" i="1" s="1"/>
  <c r="F161" i="1" s="1"/>
  <c r="A162" i="1"/>
  <c r="B162" i="1" s="1"/>
  <c r="F162" i="1" s="1"/>
  <c r="A163" i="1"/>
  <c r="B163" i="1" s="1"/>
  <c r="G163" i="1" s="1"/>
  <c r="A164" i="1"/>
  <c r="B164" i="1" s="1"/>
  <c r="G164" i="1" s="1"/>
  <c r="A165" i="1"/>
  <c r="B165" i="1" s="1"/>
  <c r="G165" i="1" s="1"/>
  <c r="A166" i="1"/>
  <c r="B166" i="1" s="1"/>
  <c r="G166" i="1" s="1"/>
  <c r="A167" i="1"/>
  <c r="B167" i="1" s="1"/>
  <c r="G167" i="1" s="1"/>
  <c r="A168" i="1"/>
  <c r="B168" i="1" s="1"/>
  <c r="G168" i="1" s="1"/>
  <c r="A169" i="1"/>
  <c r="B169" i="1" s="1"/>
  <c r="G169" i="1" s="1"/>
  <c r="A170" i="1"/>
  <c r="B170" i="1" s="1"/>
  <c r="F170" i="1" s="1"/>
  <c r="A171" i="1"/>
  <c r="B171" i="1" s="1"/>
  <c r="F171" i="1" s="1"/>
  <c r="A172" i="1"/>
  <c r="B172" i="1" s="1"/>
  <c r="F172" i="1" s="1"/>
  <c r="A173" i="1"/>
  <c r="B173" i="1" s="1"/>
  <c r="F173" i="1" s="1"/>
  <c r="A174" i="1"/>
  <c r="B174" i="1" s="1"/>
  <c r="F174" i="1" s="1"/>
  <c r="A175" i="1"/>
  <c r="B175" i="1" s="1"/>
  <c r="F175" i="1" s="1"/>
  <c r="A176" i="1"/>
  <c r="B176" i="1" s="1"/>
  <c r="F176" i="1" s="1"/>
  <c r="A177" i="1"/>
  <c r="B177" i="1" s="1"/>
  <c r="F177" i="1" s="1"/>
  <c r="A178" i="1"/>
  <c r="B178" i="1" s="1"/>
  <c r="F178" i="1" s="1"/>
  <c r="A179" i="1"/>
  <c r="B179" i="1" s="1"/>
  <c r="G179" i="1" s="1"/>
  <c r="A180" i="1"/>
  <c r="B180" i="1" s="1"/>
  <c r="G180" i="1" s="1"/>
  <c r="A181" i="1"/>
  <c r="B181" i="1" s="1"/>
  <c r="G181" i="1" s="1"/>
  <c r="A182" i="1"/>
  <c r="B182" i="1" s="1"/>
  <c r="G182" i="1" s="1"/>
  <c r="A183" i="1"/>
  <c r="B183" i="1" s="1"/>
  <c r="G183" i="1" s="1"/>
  <c r="A184" i="1"/>
  <c r="B184" i="1" s="1"/>
  <c r="G184" i="1" s="1"/>
  <c r="A185" i="1"/>
  <c r="B185" i="1" s="1"/>
  <c r="G185" i="1" s="1"/>
  <c r="A186" i="1"/>
  <c r="B186" i="1" s="1"/>
  <c r="F186" i="1" s="1"/>
  <c r="A187" i="1"/>
  <c r="B187" i="1" s="1"/>
  <c r="F187" i="1" s="1"/>
  <c r="A188" i="1"/>
  <c r="B188" i="1" s="1"/>
  <c r="F188" i="1" s="1"/>
  <c r="A189" i="1"/>
  <c r="B189" i="1" s="1"/>
  <c r="F189" i="1" s="1"/>
  <c r="A190" i="1"/>
  <c r="B190" i="1" s="1"/>
  <c r="F190" i="1" s="1"/>
  <c r="A191" i="1"/>
  <c r="B191" i="1" s="1"/>
  <c r="F191" i="1" s="1"/>
  <c r="A192" i="1"/>
  <c r="B192" i="1" s="1"/>
  <c r="F192" i="1" s="1"/>
  <c r="A193" i="1"/>
  <c r="B193" i="1" s="1"/>
  <c r="F193" i="1" s="1"/>
  <c r="A194" i="1"/>
  <c r="B194" i="1" s="1"/>
  <c r="F194" i="1" s="1"/>
  <c r="A195" i="1"/>
  <c r="B195" i="1" s="1"/>
  <c r="G195" i="1" s="1"/>
  <c r="A196" i="1"/>
  <c r="B196" i="1" s="1"/>
  <c r="G196" i="1" s="1"/>
  <c r="A197" i="1"/>
  <c r="B197" i="1" s="1"/>
  <c r="G197" i="1" s="1"/>
  <c r="A198" i="1"/>
  <c r="B198" i="1" s="1"/>
  <c r="G198" i="1" s="1"/>
  <c r="A199" i="1"/>
  <c r="B199" i="1" s="1"/>
  <c r="G199" i="1" s="1"/>
  <c r="A200" i="1"/>
  <c r="B200" i="1" s="1"/>
  <c r="G200" i="1" s="1"/>
  <c r="A201" i="1"/>
  <c r="B201" i="1" s="1"/>
  <c r="G201" i="1" s="1"/>
  <c r="A202" i="1"/>
  <c r="B202" i="1" s="1"/>
  <c r="F202" i="1" s="1"/>
  <c r="A203" i="1"/>
  <c r="B203" i="1" s="1"/>
  <c r="F203" i="1" s="1"/>
  <c r="A204" i="1"/>
  <c r="B204" i="1" s="1"/>
  <c r="F204" i="1" s="1"/>
  <c r="A205" i="1"/>
  <c r="B205" i="1" s="1"/>
  <c r="F205" i="1" s="1"/>
  <c r="A206" i="1"/>
  <c r="B206" i="1" s="1"/>
  <c r="F206" i="1" s="1"/>
  <c r="A207" i="1"/>
  <c r="B207" i="1" s="1"/>
  <c r="F207" i="1" s="1"/>
  <c r="A208" i="1"/>
  <c r="B208" i="1" s="1"/>
  <c r="F208" i="1" s="1"/>
  <c r="A209" i="1"/>
  <c r="B209" i="1" s="1"/>
  <c r="F209" i="1" s="1"/>
  <c r="A210" i="1"/>
  <c r="B210" i="1" s="1"/>
  <c r="F210" i="1" s="1"/>
  <c r="A211" i="1"/>
  <c r="B211" i="1" s="1"/>
  <c r="G211" i="1" s="1"/>
  <c r="A212" i="1"/>
  <c r="B212" i="1" s="1"/>
  <c r="G212" i="1" s="1"/>
  <c r="A213" i="1"/>
  <c r="B213" i="1" s="1"/>
  <c r="G213" i="1" s="1"/>
  <c r="A214" i="1"/>
  <c r="B214" i="1" s="1"/>
  <c r="G214" i="1" s="1"/>
  <c r="A215" i="1"/>
  <c r="B215" i="1" s="1"/>
  <c r="G215" i="1" s="1"/>
  <c r="A216" i="1"/>
  <c r="B216" i="1" s="1"/>
  <c r="G216" i="1" s="1"/>
  <c r="A217" i="1"/>
  <c r="B217" i="1" s="1"/>
  <c r="G217" i="1" s="1"/>
  <c r="A218" i="1"/>
  <c r="B218" i="1" s="1"/>
  <c r="F218" i="1" s="1"/>
  <c r="A219" i="1"/>
  <c r="B219" i="1" s="1"/>
  <c r="F219" i="1" s="1"/>
  <c r="A220" i="1"/>
  <c r="B220" i="1" s="1"/>
  <c r="F220" i="1" s="1"/>
  <c r="A221" i="1"/>
  <c r="B221" i="1" s="1"/>
  <c r="F221" i="1" s="1"/>
  <c r="A222" i="1"/>
  <c r="B222" i="1" s="1"/>
  <c r="F222" i="1" s="1"/>
  <c r="A223" i="1"/>
  <c r="B223" i="1" s="1"/>
  <c r="F223" i="1" s="1"/>
  <c r="A224" i="1"/>
  <c r="B224" i="1" s="1"/>
  <c r="F224" i="1" s="1"/>
  <c r="A225" i="1"/>
  <c r="B225" i="1" s="1"/>
  <c r="F225" i="1" s="1"/>
  <c r="A226" i="1"/>
  <c r="B226" i="1" s="1"/>
  <c r="F226" i="1" s="1"/>
  <c r="A227" i="1"/>
  <c r="B227" i="1" s="1"/>
  <c r="G227" i="1" s="1"/>
  <c r="A228" i="1"/>
  <c r="B228" i="1" s="1"/>
  <c r="G228" i="1" s="1"/>
  <c r="A229" i="1"/>
  <c r="B229" i="1" s="1"/>
  <c r="G229" i="1" s="1"/>
  <c r="A230" i="1"/>
  <c r="B230" i="1" s="1"/>
  <c r="G230" i="1" s="1"/>
  <c r="A231" i="1"/>
  <c r="B231" i="1" s="1"/>
  <c r="G231" i="1" s="1"/>
  <c r="A232" i="1"/>
  <c r="B232" i="1" s="1"/>
  <c r="G232" i="1" s="1"/>
  <c r="A233" i="1"/>
  <c r="B233" i="1" s="1"/>
  <c r="G233" i="1" s="1"/>
  <c r="A234" i="1"/>
  <c r="B234" i="1" s="1"/>
  <c r="F234" i="1" s="1"/>
  <c r="A235" i="1"/>
  <c r="B235" i="1" s="1"/>
  <c r="F235" i="1" s="1"/>
  <c r="A236" i="1"/>
  <c r="B236" i="1" s="1"/>
  <c r="F236" i="1" s="1"/>
  <c r="A237" i="1"/>
  <c r="B237" i="1" s="1"/>
  <c r="F237" i="1" s="1"/>
  <c r="A238" i="1"/>
  <c r="B238" i="1" s="1"/>
  <c r="F238" i="1" s="1"/>
  <c r="A239" i="1"/>
  <c r="B239" i="1" s="1"/>
  <c r="F239" i="1" s="1"/>
  <c r="A240" i="1"/>
  <c r="B240" i="1" s="1"/>
  <c r="F240" i="1" s="1"/>
  <c r="A241" i="1"/>
  <c r="B241" i="1" s="1"/>
  <c r="F241" i="1" s="1"/>
  <c r="A242" i="1"/>
  <c r="B242" i="1" s="1"/>
  <c r="F242" i="1" s="1"/>
  <c r="A243" i="1"/>
  <c r="B243" i="1" s="1"/>
  <c r="G243" i="1" s="1"/>
  <c r="A244" i="1"/>
  <c r="B244" i="1" s="1"/>
  <c r="G244" i="1" s="1"/>
  <c r="A245" i="1"/>
  <c r="B245" i="1" s="1"/>
  <c r="G245" i="1" s="1"/>
  <c r="A246" i="1"/>
  <c r="B246" i="1" s="1"/>
  <c r="G246" i="1" s="1"/>
  <c r="A247" i="1"/>
  <c r="B247" i="1" s="1"/>
  <c r="G247" i="1" s="1"/>
  <c r="A248" i="1"/>
  <c r="B248" i="1" s="1"/>
  <c r="G248" i="1" s="1"/>
  <c r="A249" i="1"/>
  <c r="B249" i="1" s="1"/>
  <c r="G249" i="1" s="1"/>
  <c r="A250" i="1"/>
  <c r="B250" i="1" s="1"/>
  <c r="F250" i="1" s="1"/>
  <c r="A251" i="1"/>
  <c r="B251" i="1" s="1"/>
  <c r="F251" i="1" s="1"/>
  <c r="A252" i="1"/>
  <c r="B252" i="1" s="1"/>
  <c r="F252" i="1" s="1"/>
  <c r="A253" i="1"/>
  <c r="B253" i="1" s="1"/>
  <c r="F253" i="1" s="1"/>
  <c r="A254" i="1"/>
  <c r="B254" i="1" s="1"/>
  <c r="F254" i="1" s="1"/>
  <c r="A255" i="1"/>
  <c r="B255" i="1" s="1"/>
  <c r="F255" i="1" s="1"/>
  <c r="A256" i="1"/>
  <c r="B256" i="1" s="1"/>
  <c r="F256" i="1" s="1"/>
  <c r="A257" i="1"/>
  <c r="B257" i="1" s="1"/>
  <c r="F257" i="1" s="1"/>
  <c r="A258" i="1"/>
  <c r="B258" i="1" s="1"/>
  <c r="F258" i="1" s="1"/>
  <c r="A259" i="1"/>
  <c r="B259" i="1" s="1"/>
  <c r="G259" i="1" s="1"/>
  <c r="A260" i="1"/>
  <c r="B260" i="1" s="1"/>
  <c r="G260" i="1" s="1"/>
  <c r="A261" i="1"/>
  <c r="B261" i="1" s="1"/>
  <c r="G261" i="1" s="1"/>
  <c r="A262" i="1"/>
  <c r="B262" i="1" s="1"/>
  <c r="G262" i="1" s="1"/>
  <c r="A263" i="1"/>
  <c r="B263" i="1" s="1"/>
  <c r="G263" i="1" s="1"/>
  <c r="A264" i="1"/>
  <c r="B264" i="1" s="1"/>
  <c r="G264" i="1" s="1"/>
  <c r="A265" i="1"/>
  <c r="B265" i="1" s="1"/>
  <c r="G265" i="1" s="1"/>
  <c r="A266" i="1"/>
  <c r="B266" i="1" s="1"/>
  <c r="F266" i="1" s="1"/>
  <c r="A267" i="1"/>
  <c r="B267" i="1" s="1"/>
  <c r="F267" i="1" s="1"/>
  <c r="A268" i="1"/>
  <c r="B268" i="1" s="1"/>
  <c r="F268" i="1" s="1"/>
  <c r="A269" i="1"/>
  <c r="B269" i="1" s="1"/>
  <c r="F269" i="1" s="1"/>
  <c r="A270" i="1"/>
  <c r="B270" i="1" s="1"/>
  <c r="F270" i="1" s="1"/>
  <c r="A271" i="1"/>
  <c r="B271" i="1" s="1"/>
  <c r="F271" i="1" s="1"/>
  <c r="A272" i="1"/>
  <c r="B272" i="1" s="1"/>
  <c r="F272" i="1" s="1"/>
  <c r="A273" i="1"/>
  <c r="B273" i="1" s="1"/>
  <c r="F273" i="1" s="1"/>
  <c r="A274" i="1"/>
  <c r="B274" i="1" s="1"/>
  <c r="F274" i="1" s="1"/>
  <c r="A275" i="1"/>
  <c r="B275" i="1" s="1"/>
  <c r="G275" i="1" s="1"/>
  <c r="A276" i="1"/>
  <c r="B276" i="1" s="1"/>
  <c r="G276" i="1" s="1"/>
  <c r="A277" i="1"/>
  <c r="B277" i="1" s="1"/>
  <c r="G277" i="1" s="1"/>
  <c r="A278" i="1"/>
  <c r="B278" i="1" s="1"/>
  <c r="G278" i="1" s="1"/>
  <c r="A279" i="1"/>
  <c r="B279" i="1" s="1"/>
  <c r="G279" i="1" s="1"/>
  <c r="A280" i="1"/>
  <c r="B280" i="1" s="1"/>
  <c r="G280" i="1" s="1"/>
  <c r="A281" i="1"/>
  <c r="B281" i="1" s="1"/>
  <c r="G281" i="1" s="1"/>
  <c r="A282" i="1"/>
  <c r="B282" i="1" s="1"/>
  <c r="F282" i="1" s="1"/>
  <c r="A283" i="1"/>
  <c r="B283" i="1" s="1"/>
  <c r="F283" i="1" s="1"/>
  <c r="A284" i="1"/>
  <c r="B284" i="1" s="1"/>
  <c r="F284" i="1" s="1"/>
  <c r="A285" i="1"/>
  <c r="B285" i="1" s="1"/>
  <c r="F285" i="1" s="1"/>
  <c r="A286" i="1"/>
  <c r="B286" i="1" s="1"/>
  <c r="F286" i="1" s="1"/>
  <c r="A287" i="1"/>
  <c r="B287" i="1" s="1"/>
  <c r="F287" i="1" s="1"/>
  <c r="A288" i="1"/>
  <c r="B288" i="1" s="1"/>
  <c r="F288" i="1" s="1"/>
  <c r="A289" i="1"/>
  <c r="B289" i="1" s="1"/>
  <c r="F289" i="1" s="1"/>
  <c r="A290" i="1"/>
  <c r="B290" i="1" s="1"/>
  <c r="F290" i="1" s="1"/>
  <c r="A291" i="1"/>
  <c r="B291" i="1" s="1"/>
  <c r="G291" i="1" s="1"/>
  <c r="A292" i="1"/>
  <c r="B292" i="1" s="1"/>
  <c r="G292" i="1" s="1"/>
  <c r="A293" i="1"/>
  <c r="B293" i="1" s="1"/>
  <c r="G293" i="1" s="1"/>
  <c r="A294" i="1"/>
  <c r="B294" i="1" s="1"/>
  <c r="G294" i="1" s="1"/>
  <c r="A295" i="1"/>
  <c r="B295" i="1" s="1"/>
  <c r="G295" i="1" s="1"/>
  <c r="A296" i="1"/>
  <c r="B296" i="1" s="1"/>
  <c r="G296" i="1" s="1"/>
  <c r="A297" i="1"/>
  <c r="B297" i="1" s="1"/>
  <c r="G297" i="1" s="1"/>
  <c r="A298" i="1"/>
  <c r="B298" i="1" s="1"/>
  <c r="F298" i="1" s="1"/>
  <c r="A299" i="1"/>
  <c r="B299" i="1" s="1"/>
  <c r="F299" i="1" s="1"/>
  <c r="A300" i="1"/>
  <c r="B300" i="1" s="1"/>
  <c r="F300" i="1" s="1"/>
  <c r="A301" i="1"/>
  <c r="B301" i="1" s="1"/>
  <c r="F301" i="1" s="1"/>
  <c r="A302" i="1"/>
  <c r="B302" i="1" s="1"/>
  <c r="F302" i="1" s="1"/>
  <c r="A303" i="1"/>
  <c r="B303" i="1" s="1"/>
  <c r="F303" i="1" s="1"/>
  <c r="A304" i="1"/>
  <c r="B304" i="1" s="1"/>
  <c r="F304" i="1" s="1"/>
  <c r="A305" i="1"/>
  <c r="B305" i="1" s="1"/>
  <c r="F305" i="1" s="1"/>
  <c r="A306" i="1"/>
  <c r="B306" i="1" s="1"/>
  <c r="F306" i="1" s="1"/>
  <c r="A307" i="1"/>
  <c r="B307" i="1" s="1"/>
  <c r="G307" i="1" s="1"/>
  <c r="A308" i="1"/>
  <c r="B308" i="1" s="1"/>
  <c r="G308" i="1" s="1"/>
  <c r="A309" i="1"/>
  <c r="B309" i="1" s="1"/>
  <c r="G309" i="1" s="1"/>
  <c r="A310" i="1"/>
  <c r="B310" i="1" s="1"/>
  <c r="G310" i="1" s="1"/>
  <c r="A311" i="1"/>
  <c r="B311" i="1" s="1"/>
  <c r="G311" i="1" s="1"/>
  <c r="A312" i="1"/>
  <c r="B312" i="1" s="1"/>
  <c r="G312" i="1" s="1"/>
  <c r="A313" i="1"/>
  <c r="B313" i="1" s="1"/>
  <c r="G313" i="1" s="1"/>
  <c r="A314" i="1"/>
  <c r="B314" i="1" s="1"/>
  <c r="F314" i="1" s="1"/>
  <c r="A315" i="1"/>
  <c r="B315" i="1" s="1"/>
  <c r="F315" i="1" s="1"/>
  <c r="A316" i="1"/>
  <c r="B316" i="1" s="1"/>
  <c r="F316" i="1" s="1"/>
  <c r="A317" i="1"/>
  <c r="B317" i="1" s="1"/>
  <c r="F317" i="1" s="1"/>
  <c r="A318" i="1"/>
  <c r="B318" i="1" s="1"/>
  <c r="F318" i="1" s="1"/>
  <c r="A319" i="1"/>
  <c r="B319" i="1" s="1"/>
  <c r="F319" i="1" s="1"/>
  <c r="A320" i="1"/>
  <c r="B320" i="1" s="1"/>
  <c r="F320" i="1" s="1"/>
  <c r="A321" i="1"/>
  <c r="B321" i="1" s="1"/>
  <c r="F321" i="1" s="1"/>
  <c r="A322" i="1"/>
  <c r="B322" i="1" s="1"/>
  <c r="F322" i="1" s="1"/>
  <c r="A323" i="1"/>
  <c r="B323" i="1" s="1"/>
  <c r="G323" i="1" s="1"/>
  <c r="A324" i="1"/>
  <c r="B324" i="1" s="1"/>
  <c r="G324" i="1" s="1"/>
  <c r="A325" i="1"/>
  <c r="B325" i="1" s="1"/>
  <c r="G325" i="1" s="1"/>
  <c r="A326" i="1"/>
  <c r="B326" i="1" s="1"/>
  <c r="G326" i="1" s="1"/>
  <c r="A327" i="1"/>
  <c r="B327" i="1" s="1"/>
  <c r="G327" i="1" s="1"/>
  <c r="A328" i="1"/>
  <c r="B328" i="1" s="1"/>
  <c r="G328" i="1" s="1"/>
  <c r="A329" i="1"/>
  <c r="B329" i="1" s="1"/>
  <c r="G329" i="1" s="1"/>
  <c r="A330" i="1"/>
  <c r="B330" i="1" s="1"/>
  <c r="F330" i="1" s="1"/>
  <c r="A331" i="1"/>
  <c r="B331" i="1" s="1"/>
  <c r="F331" i="1" s="1"/>
  <c r="A332" i="1"/>
  <c r="B332" i="1" s="1"/>
  <c r="F332" i="1" s="1"/>
  <c r="A333" i="1"/>
  <c r="B333" i="1" s="1"/>
  <c r="F333" i="1" s="1"/>
  <c r="A334" i="1"/>
  <c r="B334" i="1" s="1"/>
  <c r="F334" i="1" s="1"/>
  <c r="A335" i="1"/>
  <c r="B335" i="1" s="1"/>
  <c r="F335" i="1" s="1"/>
  <c r="A336" i="1"/>
  <c r="B336" i="1" s="1"/>
  <c r="F336" i="1" s="1"/>
  <c r="A337" i="1"/>
  <c r="B337" i="1" s="1"/>
  <c r="F337" i="1" s="1"/>
  <c r="A338" i="1"/>
  <c r="B338" i="1" s="1"/>
  <c r="F338" i="1" s="1"/>
  <c r="A339" i="1"/>
  <c r="B339" i="1" s="1"/>
  <c r="G339" i="1" s="1"/>
  <c r="A340" i="1"/>
  <c r="B340" i="1" s="1"/>
  <c r="G340" i="1" s="1"/>
  <c r="A341" i="1"/>
  <c r="B341" i="1" s="1"/>
  <c r="G341" i="1" s="1"/>
  <c r="A342" i="1"/>
  <c r="B342" i="1" s="1"/>
  <c r="G342" i="1" s="1"/>
  <c r="A343" i="1"/>
  <c r="B343" i="1" s="1"/>
  <c r="G343" i="1" s="1"/>
  <c r="A344" i="1"/>
  <c r="B344" i="1" s="1"/>
  <c r="G344" i="1" s="1"/>
  <c r="A345" i="1"/>
  <c r="B345" i="1" s="1"/>
  <c r="G345" i="1" s="1"/>
  <c r="A346" i="1"/>
  <c r="B346" i="1" s="1"/>
  <c r="F346" i="1" s="1"/>
  <c r="A347" i="1"/>
  <c r="B347" i="1" s="1"/>
  <c r="F347" i="1" s="1"/>
  <c r="A348" i="1"/>
  <c r="B348" i="1" s="1"/>
  <c r="F348" i="1" s="1"/>
  <c r="A349" i="1"/>
  <c r="B349" i="1" s="1"/>
  <c r="F349" i="1" s="1"/>
  <c r="A350" i="1"/>
  <c r="B350" i="1" s="1"/>
  <c r="F350" i="1" s="1"/>
  <c r="A351" i="1"/>
  <c r="B351" i="1" s="1"/>
  <c r="F351" i="1" s="1"/>
  <c r="A352" i="1"/>
  <c r="B352" i="1" s="1"/>
  <c r="F352" i="1" s="1"/>
  <c r="A353" i="1"/>
  <c r="B353" i="1" s="1"/>
  <c r="F353" i="1" s="1"/>
  <c r="A354" i="1"/>
  <c r="B354" i="1" s="1"/>
  <c r="F354" i="1" s="1"/>
  <c r="A355" i="1"/>
  <c r="B355" i="1" s="1"/>
  <c r="G355" i="1" s="1"/>
  <c r="A356" i="1"/>
  <c r="B356" i="1" s="1"/>
  <c r="G356" i="1" s="1"/>
  <c r="A357" i="1"/>
  <c r="B357" i="1" s="1"/>
  <c r="G357" i="1" s="1"/>
  <c r="A358" i="1"/>
  <c r="B358" i="1" s="1"/>
  <c r="G358" i="1" s="1"/>
  <c r="A359" i="1"/>
  <c r="B359" i="1" s="1"/>
  <c r="G359" i="1" s="1"/>
  <c r="A360" i="1"/>
  <c r="B360" i="1" s="1"/>
  <c r="G360" i="1" s="1"/>
  <c r="A361" i="1"/>
  <c r="B361" i="1" s="1"/>
  <c r="G361" i="1" s="1"/>
  <c r="A362" i="1"/>
  <c r="B362" i="1" s="1"/>
  <c r="F362" i="1" s="1"/>
  <c r="Q5" i="1" l="1"/>
  <c r="N326" i="1"/>
  <c r="P325" i="1" s="1"/>
  <c r="N298" i="1"/>
  <c r="N214" i="1"/>
  <c r="P213" i="1" s="1"/>
  <c r="N186" i="1"/>
  <c r="N102" i="1"/>
  <c r="N74" i="1"/>
  <c r="O351" i="1"/>
  <c r="O323" i="1"/>
  <c r="Q323" i="1" s="1"/>
  <c r="S322" i="1" s="1"/>
  <c r="O239" i="1"/>
  <c r="O127" i="1"/>
  <c r="O99" i="1"/>
  <c r="O15" i="1"/>
  <c r="N352" i="1"/>
  <c r="P351" i="1" s="1"/>
  <c r="N240" i="1"/>
  <c r="P239" i="1" s="1"/>
  <c r="N128" i="1"/>
  <c r="P127" i="1" s="1"/>
  <c r="O153" i="1"/>
  <c r="Q152" i="1" s="1"/>
  <c r="S151" i="1" s="1"/>
  <c r="O41" i="1"/>
  <c r="Q3" i="1"/>
  <c r="S2" i="1" s="1"/>
  <c r="N237" i="1"/>
  <c r="N125" i="1"/>
  <c r="O150" i="1"/>
  <c r="Q4" i="1"/>
  <c r="S3" i="1" s="1"/>
  <c r="N319" i="1"/>
  <c r="P319" i="1" s="1"/>
  <c r="N262" i="1"/>
  <c r="P261" i="1" s="1"/>
  <c r="N150" i="1"/>
  <c r="P149" i="1" s="1"/>
  <c r="N122" i="1"/>
  <c r="N38" i="1"/>
  <c r="N10" i="1"/>
  <c r="O287" i="1"/>
  <c r="O175" i="1"/>
  <c r="O63" i="1"/>
  <c r="O35" i="1"/>
  <c r="O46" i="1"/>
  <c r="O30" i="1"/>
  <c r="O14" i="1"/>
  <c r="N16" i="1"/>
  <c r="P15" i="1" s="1"/>
  <c r="O361" i="1"/>
  <c r="Q360" i="1" s="1"/>
  <c r="S359" i="1" s="1"/>
  <c r="O345" i="1"/>
  <c r="Q344" i="1" s="1"/>
  <c r="S343" i="1" s="1"/>
  <c r="O329" i="1"/>
  <c r="Q328" i="1" s="1"/>
  <c r="S327" i="1" s="1"/>
  <c r="O313" i="1"/>
  <c r="Q312" i="1" s="1"/>
  <c r="S311" i="1" s="1"/>
  <c r="O297" i="1"/>
  <c r="Q296" i="1" s="1"/>
  <c r="S295" i="1" s="1"/>
  <c r="O281" i="1"/>
  <c r="Q280" i="1" s="1"/>
  <c r="S279" i="1" s="1"/>
  <c r="O265" i="1"/>
  <c r="Q264" i="1" s="1"/>
  <c r="S263" i="1" s="1"/>
  <c r="O249" i="1"/>
  <c r="Q248" i="1" s="1"/>
  <c r="S247" i="1" s="1"/>
  <c r="O233" i="1"/>
  <c r="Q232" i="1" s="1"/>
  <c r="S231" i="1" s="1"/>
  <c r="O9" i="1"/>
  <c r="O22" i="1"/>
  <c r="N347" i="1"/>
  <c r="N331" i="1"/>
  <c r="N315" i="1"/>
  <c r="N299" i="1"/>
  <c r="N283" i="1"/>
  <c r="P282" i="1" s="1"/>
  <c r="Q51" i="1"/>
  <c r="N345" i="1"/>
  <c r="N329" i="1"/>
  <c r="N265" i="1"/>
  <c r="N343" i="1"/>
  <c r="P342" i="1" s="1"/>
  <c r="R341" i="1" s="1"/>
  <c r="N327" i="1"/>
  <c r="P326" i="1" s="1"/>
  <c r="R325" i="1" s="1"/>
  <c r="N311" i="1"/>
  <c r="P310" i="1" s="1"/>
  <c r="R309" i="1" s="1"/>
  <c r="N295" i="1"/>
  <c r="P294" i="1" s="1"/>
  <c r="R293" i="1" s="1"/>
  <c r="N279" i="1"/>
  <c r="P278" i="1" s="1"/>
  <c r="R277" i="1" s="1"/>
  <c r="N263" i="1"/>
  <c r="P262" i="1" s="1"/>
  <c r="R261" i="1" s="1"/>
  <c r="N247" i="1"/>
  <c r="P246" i="1" s="1"/>
  <c r="R245" i="1" s="1"/>
  <c r="N231" i="1"/>
  <c r="P230" i="1" s="1"/>
  <c r="R229" i="1" s="1"/>
  <c r="N215" i="1"/>
  <c r="P214" i="1" s="1"/>
  <c r="R213" i="1" s="1"/>
  <c r="N199" i="1"/>
  <c r="P198" i="1" s="1"/>
  <c r="R197" i="1" s="1"/>
  <c r="N183" i="1"/>
  <c r="P182" i="1" s="1"/>
  <c r="R181" i="1" s="1"/>
  <c r="N167" i="1"/>
  <c r="P166" i="1" s="1"/>
  <c r="R165" i="1" s="1"/>
  <c r="N151" i="1"/>
  <c r="P150" i="1" s="1"/>
  <c r="R149" i="1" s="1"/>
  <c r="N135" i="1"/>
  <c r="P134" i="1" s="1"/>
  <c r="R133" i="1" s="1"/>
  <c r="N119" i="1"/>
  <c r="P118" i="1" s="1"/>
  <c r="R117" i="1" s="1"/>
  <c r="N87" i="1"/>
  <c r="P86" i="1" s="1"/>
  <c r="R85" i="1" s="1"/>
  <c r="N71" i="1"/>
  <c r="P70" i="1" s="1"/>
  <c r="N55" i="1"/>
  <c r="P54" i="1" s="1"/>
  <c r="N39" i="1"/>
  <c r="P38" i="1" s="1"/>
  <c r="N23" i="1"/>
  <c r="P22" i="1" s="1"/>
  <c r="N7" i="1"/>
  <c r="P6" i="1" s="1"/>
  <c r="O352" i="1"/>
  <c r="O336" i="1"/>
  <c r="Q335" i="1" s="1"/>
  <c r="O320" i="1"/>
  <c r="O304" i="1"/>
  <c r="O288" i="1"/>
  <c r="O272" i="1"/>
  <c r="Q271" i="1" s="1"/>
  <c r="S270" i="1" s="1"/>
  <c r="O256" i="1"/>
  <c r="O240" i="1"/>
  <c r="O224" i="1"/>
  <c r="Q223" i="1" s="1"/>
  <c r="O208" i="1"/>
  <c r="Q207" i="1" s="1"/>
  <c r="O192" i="1"/>
  <c r="Q191" i="1" s="1"/>
  <c r="O176" i="1"/>
  <c r="Q175" i="1" s="1"/>
  <c r="S174" i="1" s="1"/>
  <c r="O160" i="1"/>
  <c r="Q159" i="1" s="1"/>
  <c r="S158" i="1" s="1"/>
  <c r="O144" i="1"/>
  <c r="O112" i="1"/>
  <c r="Q112" i="1" s="1"/>
  <c r="O96" i="1"/>
  <c r="Q95" i="1" s="1"/>
  <c r="S94" i="1" s="1"/>
  <c r="O80" i="1"/>
  <c r="Q79" i="1" s="1"/>
  <c r="O64" i="1"/>
  <c r="Q63" i="1" s="1"/>
  <c r="S62" i="1" s="1"/>
  <c r="O48" i="1"/>
  <c r="Q47" i="1" s="1"/>
  <c r="O32" i="1"/>
  <c r="Q31" i="1" s="1"/>
  <c r="O16" i="1"/>
  <c r="Q15" i="1" s="1"/>
  <c r="Q78" i="1"/>
  <c r="S77" i="1" s="1"/>
  <c r="Q46" i="1"/>
  <c r="S45" i="1" s="1"/>
  <c r="Q30" i="1"/>
  <c r="S29" i="1" s="1"/>
  <c r="Q14" i="1"/>
  <c r="S13" i="1" s="1"/>
  <c r="Q143" i="1"/>
  <c r="S142" i="1" s="1"/>
  <c r="O140" i="1"/>
  <c r="O92" i="1"/>
  <c r="O76" i="1"/>
  <c r="O60" i="1"/>
  <c r="O44" i="1"/>
  <c r="O28" i="1"/>
  <c r="O12" i="1"/>
  <c r="O88" i="1"/>
  <c r="Q88" i="1" s="1"/>
  <c r="O72" i="1"/>
  <c r="Q72" i="1" s="1"/>
  <c r="O56" i="1"/>
  <c r="O40" i="1"/>
  <c r="P28" i="1"/>
  <c r="N348" i="1"/>
  <c r="N332" i="1"/>
  <c r="N316" i="1"/>
  <c r="P315" i="1" s="1"/>
  <c r="N300" i="1"/>
  <c r="P299" i="1" s="1"/>
  <c r="N284" i="1"/>
  <c r="P283" i="1" s="1"/>
  <c r="R282" i="1" s="1"/>
  <c r="N268" i="1"/>
  <c r="N252" i="1"/>
  <c r="P252" i="1" s="1"/>
  <c r="N220" i="1"/>
  <c r="N172" i="1"/>
  <c r="N140" i="1"/>
  <c r="N124" i="1"/>
  <c r="N108" i="1"/>
  <c r="P108" i="1" s="1"/>
  <c r="N92" i="1"/>
  <c r="N76" i="1"/>
  <c r="P75" i="1" s="1"/>
  <c r="R74" i="1" s="1"/>
  <c r="N60" i="1"/>
  <c r="P59" i="1" s="1"/>
  <c r="R58" i="1" s="1"/>
  <c r="N44" i="1"/>
  <c r="N28" i="1"/>
  <c r="N12" i="1"/>
  <c r="O357" i="1"/>
  <c r="Q357" i="1" s="1"/>
  <c r="O341" i="1"/>
  <c r="Q341" i="1" s="1"/>
  <c r="N267" i="1"/>
  <c r="N251" i="1"/>
  <c r="N235" i="1"/>
  <c r="N219" i="1"/>
  <c r="P218" i="1" s="1"/>
  <c r="N203" i="1"/>
  <c r="P202" i="1" s="1"/>
  <c r="N187" i="1"/>
  <c r="P186" i="1" s="1"/>
  <c r="N171" i="1"/>
  <c r="P170" i="1" s="1"/>
  <c r="N155" i="1"/>
  <c r="P154" i="1" s="1"/>
  <c r="N139" i="1"/>
  <c r="P138" i="1" s="1"/>
  <c r="N123" i="1"/>
  <c r="P122" i="1" s="1"/>
  <c r="N107" i="1"/>
  <c r="P106" i="1" s="1"/>
  <c r="N91" i="1"/>
  <c r="P90" i="1" s="1"/>
  <c r="N75" i="1"/>
  <c r="P74" i="1" s="1"/>
  <c r="N59" i="1"/>
  <c r="P58" i="1" s="1"/>
  <c r="N43" i="1"/>
  <c r="P42" i="1" s="1"/>
  <c r="N27" i="1"/>
  <c r="P26" i="1" s="1"/>
  <c r="N11" i="1"/>
  <c r="P10" i="1" s="1"/>
  <c r="R9" i="1" s="1"/>
  <c r="O356" i="1"/>
  <c r="Q356" i="1" s="1"/>
  <c r="O340" i="1"/>
  <c r="O228" i="1"/>
  <c r="O212" i="1"/>
  <c r="O196" i="1"/>
  <c r="O180" i="1"/>
  <c r="O164" i="1"/>
  <c r="O148" i="1"/>
  <c r="O132" i="1"/>
  <c r="Q131" i="1" s="1"/>
  <c r="O116" i="1"/>
  <c r="Q115" i="1" s="1"/>
  <c r="O100" i="1"/>
  <c r="O84" i="1"/>
  <c r="O36" i="1"/>
  <c r="Q303" i="1"/>
  <c r="Q307" i="1"/>
  <c r="Q35" i="1"/>
  <c r="Q319" i="1"/>
  <c r="S318" i="1" s="1"/>
  <c r="N9" i="1"/>
  <c r="P9" i="1" s="1"/>
  <c r="O257" i="1"/>
  <c r="O129" i="1"/>
  <c r="N360" i="1"/>
  <c r="N344" i="1"/>
  <c r="P343" i="1" s="1"/>
  <c r="R342" i="1" s="1"/>
  <c r="N328" i="1"/>
  <c r="P327" i="1" s="1"/>
  <c r="R326" i="1" s="1"/>
  <c r="N312" i="1"/>
  <c r="P311" i="1" s="1"/>
  <c r="R310" i="1" s="1"/>
  <c r="N296" i="1"/>
  <c r="N280" i="1"/>
  <c r="N264" i="1"/>
  <c r="N184" i="1"/>
  <c r="P183" i="1" s="1"/>
  <c r="R182" i="1" s="1"/>
  <c r="N353" i="1"/>
  <c r="P352" i="1" s="1"/>
  <c r="R351" i="1" s="1"/>
  <c r="N337" i="1"/>
  <c r="P336" i="1" s="1"/>
  <c r="R335" i="1" s="1"/>
  <c r="N321" i="1"/>
  <c r="P320" i="1" s="1"/>
  <c r="N305" i="1"/>
  <c r="P304" i="1" s="1"/>
  <c r="R303" i="1" s="1"/>
  <c r="N289" i="1"/>
  <c r="P288" i="1" s="1"/>
  <c r="R287" i="1" s="1"/>
  <c r="N273" i="1"/>
  <c r="P272" i="1" s="1"/>
  <c r="R271" i="1" s="1"/>
  <c r="N257" i="1"/>
  <c r="P256" i="1" s="1"/>
  <c r="R255" i="1" s="1"/>
  <c r="N241" i="1"/>
  <c r="N225" i="1"/>
  <c r="P224" i="1" s="1"/>
  <c r="R223" i="1" s="1"/>
  <c r="N209" i="1"/>
  <c r="P208" i="1" s="1"/>
  <c r="R207" i="1" s="1"/>
  <c r="N193" i="1"/>
  <c r="P192" i="1" s="1"/>
  <c r="R191" i="1" s="1"/>
  <c r="Q216" i="1"/>
  <c r="S215" i="1" s="1"/>
  <c r="Q200" i="1"/>
  <c r="S199" i="1" s="1"/>
  <c r="Q184" i="1"/>
  <c r="S183" i="1" s="1"/>
  <c r="Q168" i="1"/>
  <c r="S167" i="1" s="1"/>
  <c r="Q136" i="1"/>
  <c r="S135" i="1" s="1"/>
  <c r="Q120" i="1"/>
  <c r="S119" i="1" s="1"/>
  <c r="Q104" i="1"/>
  <c r="S103" i="1" s="1"/>
  <c r="Q56" i="1"/>
  <c r="S55" i="1" s="1"/>
  <c r="N349" i="1"/>
  <c r="N333" i="1"/>
  <c r="P332" i="1" s="1"/>
  <c r="N317" i="1"/>
  <c r="P316" i="1" s="1"/>
  <c r="R315" i="1" s="1"/>
  <c r="N301" i="1"/>
  <c r="N285" i="1"/>
  <c r="P284" i="1" s="1"/>
  <c r="R283" i="1" s="1"/>
  <c r="N269" i="1"/>
  <c r="N346" i="1"/>
  <c r="P345" i="1" s="1"/>
  <c r="O24" i="1"/>
  <c r="Q24" i="1" s="1"/>
  <c r="O8" i="1"/>
  <c r="N236" i="1"/>
  <c r="N204" i="1"/>
  <c r="P204" i="1" s="1"/>
  <c r="N188" i="1"/>
  <c r="P188" i="1" s="1"/>
  <c r="N156" i="1"/>
  <c r="O325" i="1"/>
  <c r="Q325" i="1" s="1"/>
  <c r="O309" i="1"/>
  <c r="Q309" i="1" s="1"/>
  <c r="O293" i="1"/>
  <c r="Q293" i="1" s="1"/>
  <c r="O277" i="1"/>
  <c r="Q277" i="1" s="1"/>
  <c r="O261" i="1"/>
  <c r="Q261" i="1" s="1"/>
  <c r="O245" i="1"/>
  <c r="Q245" i="1" s="1"/>
  <c r="O229" i="1"/>
  <c r="Q229" i="1" s="1"/>
  <c r="O213" i="1"/>
  <c r="Q213" i="1" s="1"/>
  <c r="O197" i="1"/>
  <c r="Q197" i="1" s="1"/>
  <c r="O181" i="1"/>
  <c r="Q181" i="1" s="1"/>
  <c r="O101" i="1"/>
  <c r="Q101" i="1" s="1"/>
  <c r="O85" i="1"/>
  <c r="Q85" i="1" s="1"/>
  <c r="O69" i="1"/>
  <c r="Q69" i="1" s="1"/>
  <c r="O53" i="1"/>
  <c r="Q53" i="1" s="1"/>
  <c r="O68" i="1"/>
  <c r="Q67" i="1" s="1"/>
  <c r="S66" i="1" s="1"/>
  <c r="O20" i="1"/>
  <c r="Q19" i="1" s="1"/>
  <c r="S18" i="1" s="1"/>
  <c r="N330" i="1"/>
  <c r="P329" i="1" s="1"/>
  <c r="N314" i="1"/>
  <c r="N266" i="1"/>
  <c r="P265" i="1" s="1"/>
  <c r="N250" i="1"/>
  <c r="N234" i="1"/>
  <c r="N313" i="1"/>
  <c r="N297" i="1"/>
  <c r="N281" i="1"/>
  <c r="N249" i="1"/>
  <c r="N233" i="1"/>
  <c r="N217" i="1"/>
  <c r="N201" i="1"/>
  <c r="N185" i="1"/>
  <c r="N169" i="1"/>
  <c r="N153" i="1"/>
  <c r="N137" i="1"/>
  <c r="N121" i="1"/>
  <c r="N105" i="1"/>
  <c r="N89" i="1"/>
  <c r="N73" i="1"/>
  <c r="N57" i="1"/>
  <c r="N41" i="1"/>
  <c r="N25" i="1"/>
  <c r="O354" i="1"/>
  <c r="Q354" i="1" s="1"/>
  <c r="O338" i="1"/>
  <c r="Q338" i="1" s="1"/>
  <c r="O322" i="1"/>
  <c r="Q322" i="1" s="1"/>
  <c r="O306" i="1"/>
  <c r="Q306" i="1" s="1"/>
  <c r="O290" i="1"/>
  <c r="O274" i="1"/>
  <c r="O258" i="1"/>
  <c r="O242" i="1"/>
  <c r="O226" i="1"/>
  <c r="O210" i="1"/>
  <c r="O194" i="1"/>
  <c r="O178" i="1"/>
  <c r="O162" i="1"/>
  <c r="O146" i="1"/>
  <c r="O130" i="1"/>
  <c r="Q130" i="1" s="1"/>
  <c r="O114" i="1"/>
  <c r="Q114" i="1" s="1"/>
  <c r="O98" i="1"/>
  <c r="O82" i="1"/>
  <c r="O66" i="1"/>
  <c r="Q66" i="1" s="1"/>
  <c r="O50" i="1"/>
  <c r="Q50" i="1" s="1"/>
  <c r="O34" i="1"/>
  <c r="Q34" i="1" s="1"/>
  <c r="O18" i="1"/>
  <c r="Q18" i="1" s="1"/>
  <c r="N248" i="1"/>
  <c r="N232" i="1"/>
  <c r="P231" i="1" s="1"/>
  <c r="R230" i="1" s="1"/>
  <c r="N216" i="1"/>
  <c r="P215" i="1" s="1"/>
  <c r="R214" i="1" s="1"/>
  <c r="N200" i="1"/>
  <c r="P199" i="1" s="1"/>
  <c r="R198" i="1" s="1"/>
  <c r="N168" i="1"/>
  <c r="N152" i="1"/>
  <c r="N136" i="1"/>
  <c r="N120" i="1"/>
  <c r="N104" i="1"/>
  <c r="N88" i="1"/>
  <c r="P87" i="1" s="1"/>
  <c r="R86" i="1" s="1"/>
  <c r="N72" i="1"/>
  <c r="P71" i="1" s="1"/>
  <c r="R70" i="1" s="1"/>
  <c r="N56" i="1"/>
  <c r="N40" i="1"/>
  <c r="P39" i="1" s="1"/>
  <c r="R38" i="1" s="1"/>
  <c r="N24" i="1"/>
  <c r="N8" i="1"/>
  <c r="O353" i="1"/>
  <c r="O337" i="1"/>
  <c r="O321" i="1"/>
  <c r="O305" i="1"/>
  <c r="O289" i="1"/>
  <c r="O273" i="1"/>
  <c r="O241" i="1"/>
  <c r="Q241" i="1" s="1"/>
  <c r="O225" i="1"/>
  <c r="Q225" i="1" s="1"/>
  <c r="O209" i="1"/>
  <c r="Q209" i="1" s="1"/>
  <c r="O193" i="1"/>
  <c r="O177" i="1"/>
  <c r="O161" i="1"/>
  <c r="O145" i="1"/>
  <c r="O97" i="1"/>
  <c r="O81" i="1"/>
  <c r="Q81" i="1" s="1"/>
  <c r="O65" i="1"/>
  <c r="O49" i="1"/>
  <c r="O33" i="1"/>
  <c r="O17" i="1"/>
  <c r="N101" i="1"/>
  <c r="N69" i="1"/>
  <c r="N53" i="1"/>
  <c r="N37" i="1"/>
  <c r="N21" i="1"/>
  <c r="N5" i="1"/>
  <c r="P4" i="1" s="1"/>
  <c r="O350" i="1"/>
  <c r="Q350" i="1" s="1"/>
  <c r="O334" i="1"/>
  <c r="Q334" i="1" s="1"/>
  <c r="O318" i="1"/>
  <c r="Q318" i="1" s="1"/>
  <c r="O302" i="1"/>
  <c r="Q302" i="1" s="1"/>
  <c r="O286" i="1"/>
  <c r="Q286" i="1" s="1"/>
  <c r="O270" i="1"/>
  <c r="Q270" i="1" s="1"/>
  <c r="O254" i="1"/>
  <c r="Q254" i="1" s="1"/>
  <c r="O238" i="1"/>
  <c r="O222" i="1"/>
  <c r="Q222" i="1" s="1"/>
  <c r="O206" i="1"/>
  <c r="Q206" i="1" s="1"/>
  <c r="O190" i="1"/>
  <c r="Q190" i="1" s="1"/>
  <c r="O174" i="1"/>
  <c r="Q174" i="1" s="1"/>
  <c r="O158" i="1"/>
  <c r="Q158" i="1" s="1"/>
  <c r="O142" i="1"/>
  <c r="Q142" i="1" s="1"/>
  <c r="O126" i="1"/>
  <c r="O110" i="1"/>
  <c r="Q110" i="1" s="1"/>
  <c r="O94" i="1"/>
  <c r="Q94" i="1" s="1"/>
  <c r="O62" i="1"/>
  <c r="Q62" i="1" s="1"/>
  <c r="N100" i="1"/>
  <c r="N84" i="1"/>
  <c r="N68" i="1"/>
  <c r="N52" i="1"/>
  <c r="N36" i="1"/>
  <c r="N20" i="1"/>
  <c r="N4" i="1"/>
  <c r="O349" i="1"/>
  <c r="O333" i="1"/>
  <c r="O317" i="1"/>
  <c r="O301" i="1"/>
  <c r="O285" i="1"/>
  <c r="O269" i="1"/>
  <c r="O253" i="1"/>
  <c r="O237" i="1"/>
  <c r="O221" i="1"/>
  <c r="O205" i="1"/>
  <c r="O189" i="1"/>
  <c r="O173" i="1"/>
  <c r="O157" i="1"/>
  <c r="O141" i="1"/>
  <c r="O125" i="1"/>
  <c r="O109" i="1"/>
  <c r="O93" i="1"/>
  <c r="Q92" i="1" s="1"/>
  <c r="S91" i="1" s="1"/>
  <c r="O77" i="1"/>
  <c r="Q77" i="1" s="1"/>
  <c r="O61" i="1"/>
  <c r="O45" i="1"/>
  <c r="Q45" i="1" s="1"/>
  <c r="O29" i="1"/>
  <c r="Q29" i="1" s="1"/>
  <c r="O13" i="1"/>
  <c r="Q13" i="1" s="1"/>
  <c r="N354" i="1"/>
  <c r="N338" i="1"/>
  <c r="N322" i="1"/>
  <c r="N306" i="1"/>
  <c r="N290" i="1"/>
  <c r="N274" i="1"/>
  <c r="N258" i="1"/>
  <c r="N242" i="1"/>
  <c r="N226" i="1"/>
  <c r="N210" i="1"/>
  <c r="P209" i="1" s="1"/>
  <c r="R208" i="1" s="1"/>
  <c r="N194" i="1"/>
  <c r="N178" i="1"/>
  <c r="N162" i="1"/>
  <c r="N146" i="1"/>
  <c r="N130" i="1"/>
  <c r="N114" i="1"/>
  <c r="N98" i="1"/>
  <c r="N82" i="1"/>
  <c r="N66" i="1"/>
  <c r="N50" i="1"/>
  <c r="N34" i="1"/>
  <c r="N18" i="1"/>
  <c r="O347" i="1"/>
  <c r="O331" i="1"/>
  <c r="O315" i="1"/>
  <c r="O299" i="1"/>
  <c r="O283" i="1"/>
  <c r="N177" i="1"/>
  <c r="P176" i="1" s="1"/>
  <c r="R175" i="1" s="1"/>
  <c r="N161" i="1"/>
  <c r="P160" i="1" s="1"/>
  <c r="R159" i="1" s="1"/>
  <c r="N145" i="1"/>
  <c r="P144" i="1" s="1"/>
  <c r="R143" i="1" s="1"/>
  <c r="N129" i="1"/>
  <c r="N113" i="1"/>
  <c r="P112" i="1" s="1"/>
  <c r="R111" i="1" s="1"/>
  <c r="N97" i="1"/>
  <c r="P96" i="1" s="1"/>
  <c r="R95" i="1" s="1"/>
  <c r="N81" i="1"/>
  <c r="P80" i="1" s="1"/>
  <c r="R79" i="1" s="1"/>
  <c r="N65" i="1"/>
  <c r="P64" i="1" s="1"/>
  <c r="R63" i="1" s="1"/>
  <c r="N49" i="1"/>
  <c r="P48" i="1" s="1"/>
  <c r="R47" i="1" s="1"/>
  <c r="N33" i="1"/>
  <c r="P32" i="1" s="1"/>
  <c r="R31" i="1" s="1"/>
  <c r="N17" i="1"/>
  <c r="P16" i="1" s="1"/>
  <c r="R15" i="1" s="1"/>
  <c r="O346" i="1"/>
  <c r="O330" i="1"/>
  <c r="O314" i="1"/>
  <c r="O298" i="1"/>
  <c r="O282" i="1"/>
  <c r="O266" i="1"/>
  <c r="O250" i="1"/>
  <c r="O234" i="1"/>
  <c r="O218" i="1"/>
  <c r="Q217" i="1" s="1"/>
  <c r="O202" i="1"/>
  <c r="Q201" i="1" s="1"/>
  <c r="O186" i="1"/>
  <c r="Q186" i="1" s="1"/>
  <c r="O170" i="1"/>
  <c r="O154" i="1"/>
  <c r="O138" i="1"/>
  <c r="O122" i="1"/>
  <c r="Q121" i="1" s="1"/>
  <c r="O106" i="1"/>
  <c r="O90" i="1"/>
  <c r="Q89" i="1" s="1"/>
  <c r="S88" i="1" s="1"/>
  <c r="O74" i="1"/>
  <c r="O58" i="1"/>
  <c r="O42" i="1"/>
  <c r="O26" i="1"/>
  <c r="Q25" i="1" s="1"/>
  <c r="S24" i="1" s="1"/>
  <c r="O10" i="1"/>
  <c r="O128" i="1"/>
  <c r="Q128" i="1" s="1"/>
  <c r="N356" i="1"/>
  <c r="P356" i="1" s="1"/>
  <c r="N340" i="1"/>
  <c r="P340" i="1" s="1"/>
  <c r="N324" i="1"/>
  <c r="P324" i="1" s="1"/>
  <c r="N308" i="1"/>
  <c r="P308" i="1" s="1"/>
  <c r="N292" i="1"/>
  <c r="P292" i="1" s="1"/>
  <c r="N276" i="1"/>
  <c r="P276" i="1" s="1"/>
  <c r="N260" i="1"/>
  <c r="P260" i="1" s="1"/>
  <c r="N244" i="1"/>
  <c r="N228" i="1"/>
  <c r="N212" i="1"/>
  <c r="N196" i="1"/>
  <c r="P196" i="1" s="1"/>
  <c r="N180" i="1"/>
  <c r="N164" i="1"/>
  <c r="P164" i="1" s="1"/>
  <c r="N148" i="1"/>
  <c r="P148" i="1" s="1"/>
  <c r="N132" i="1"/>
  <c r="P132" i="1" s="1"/>
  <c r="N116" i="1"/>
  <c r="P116" i="1" s="1"/>
  <c r="N355" i="1"/>
  <c r="N339" i="1"/>
  <c r="N323" i="1"/>
  <c r="N307" i="1"/>
  <c r="N291" i="1"/>
  <c r="N275" i="1"/>
  <c r="N259" i="1"/>
  <c r="N243" i="1"/>
  <c r="N227" i="1"/>
  <c r="N211" i="1"/>
  <c r="N195" i="1"/>
  <c r="N179" i="1"/>
  <c r="N163" i="1"/>
  <c r="N147" i="1"/>
  <c r="N131" i="1"/>
  <c r="N115" i="1"/>
  <c r="N99" i="1"/>
  <c r="N83" i="1"/>
  <c r="N67" i="1"/>
  <c r="N51" i="1"/>
  <c r="P50" i="1" s="1"/>
  <c r="N35" i="1"/>
  <c r="N19" i="1"/>
  <c r="N3" i="1"/>
  <c r="O348" i="1"/>
  <c r="O332" i="1"/>
  <c r="O316" i="1"/>
  <c r="O300" i="1"/>
  <c r="O284" i="1"/>
  <c r="O268" i="1"/>
  <c r="O252" i="1"/>
  <c r="O236" i="1"/>
  <c r="O220" i="1"/>
  <c r="O204" i="1"/>
  <c r="O188" i="1"/>
  <c r="Q188" i="1" s="1"/>
  <c r="O172" i="1"/>
  <c r="Q172" i="1" s="1"/>
  <c r="O156" i="1"/>
  <c r="Q156" i="1" s="1"/>
  <c r="O124" i="1"/>
  <c r="O108" i="1"/>
  <c r="N359" i="1"/>
  <c r="P358" i="1" s="1"/>
  <c r="R357" i="1" s="1"/>
  <c r="N2" i="1"/>
  <c r="O267" i="1"/>
  <c r="O251" i="1"/>
  <c r="O235" i="1"/>
  <c r="O219" i="1"/>
  <c r="O203" i="1"/>
  <c r="O187" i="1"/>
  <c r="O171" i="1"/>
  <c r="O155" i="1"/>
  <c r="O139" i="1"/>
  <c r="O123" i="1"/>
  <c r="O107" i="1"/>
  <c r="O91" i="1"/>
  <c r="Q91" i="1" s="1"/>
  <c r="O75" i="1"/>
  <c r="O59" i="1"/>
  <c r="O43" i="1"/>
  <c r="Q43" i="1" s="1"/>
  <c r="O27" i="1"/>
  <c r="Q27" i="1" s="1"/>
  <c r="O11" i="1"/>
  <c r="N103" i="1"/>
  <c r="P102" i="1" s="1"/>
  <c r="O165" i="1"/>
  <c r="Q165" i="1" s="1"/>
  <c r="O149" i="1"/>
  <c r="O133" i="1"/>
  <c r="Q133" i="1" s="1"/>
  <c r="O117" i="1"/>
  <c r="Q117" i="1" s="1"/>
  <c r="O37" i="1"/>
  <c r="Q37" i="1" s="1"/>
  <c r="O21" i="1"/>
  <c r="O291" i="1"/>
  <c r="Q291" i="1" s="1"/>
  <c r="O275" i="1"/>
  <c r="Q275" i="1" s="1"/>
  <c r="O259" i="1"/>
  <c r="Q259" i="1" s="1"/>
  <c r="O243" i="1"/>
  <c r="Q243" i="1" s="1"/>
  <c r="O227" i="1"/>
  <c r="O211" i="1"/>
  <c r="O195" i="1"/>
  <c r="O179" i="1"/>
  <c r="O163" i="1"/>
  <c r="Q163" i="1" s="1"/>
  <c r="O147" i="1"/>
  <c r="Q147" i="1" s="1"/>
  <c r="O83" i="1"/>
  <c r="Q83" i="1" s="1"/>
  <c r="O2" i="1"/>
  <c r="Q2" i="1" s="1"/>
  <c r="N361" i="1"/>
  <c r="O362" i="1"/>
  <c r="Q362" i="1" s="1"/>
  <c r="N350" i="1"/>
  <c r="N334" i="1"/>
  <c r="N318" i="1"/>
  <c r="N302" i="1"/>
  <c r="N286" i="1"/>
  <c r="N270" i="1"/>
  <c r="N254" i="1"/>
  <c r="P253" i="1" s="1"/>
  <c r="N238" i="1"/>
  <c r="N222" i="1"/>
  <c r="P221" i="1" s="1"/>
  <c r="N206" i="1"/>
  <c r="P205" i="1" s="1"/>
  <c r="N190" i="1"/>
  <c r="P189" i="1" s="1"/>
  <c r="R188" i="1" s="1"/>
  <c r="N174" i="1"/>
  <c r="P173" i="1" s="1"/>
  <c r="N158" i="1"/>
  <c r="P157" i="1" s="1"/>
  <c r="N142" i="1"/>
  <c r="P141" i="1" s="1"/>
  <c r="N126" i="1"/>
  <c r="N110" i="1"/>
  <c r="P109" i="1" s="1"/>
  <c r="N94" i="1"/>
  <c r="P93" i="1" s="1"/>
  <c r="N78" i="1"/>
  <c r="P77" i="1" s="1"/>
  <c r="N62" i="1"/>
  <c r="P61" i="1" s="1"/>
  <c r="N46" i="1"/>
  <c r="P45" i="1" s="1"/>
  <c r="N30" i="1"/>
  <c r="P29" i="1" s="1"/>
  <c r="R28" i="1" s="1"/>
  <c r="N14" i="1"/>
  <c r="P13" i="1" s="1"/>
  <c r="O359" i="1"/>
  <c r="Q359" i="1" s="1"/>
  <c r="O343" i="1"/>
  <c r="Q343" i="1" s="1"/>
  <c r="O327" i="1"/>
  <c r="Q327" i="1" s="1"/>
  <c r="O311" i="1"/>
  <c r="Q311" i="1" s="1"/>
  <c r="O295" i="1"/>
  <c r="Q295" i="1" s="1"/>
  <c r="O279" i="1"/>
  <c r="Q279" i="1" s="1"/>
  <c r="O263" i="1"/>
  <c r="Q263" i="1" s="1"/>
  <c r="O247" i="1"/>
  <c r="Q247" i="1" s="1"/>
  <c r="O231" i="1"/>
  <c r="Q231" i="1" s="1"/>
  <c r="O215" i="1"/>
  <c r="Q215" i="1" s="1"/>
  <c r="O199" i="1"/>
  <c r="Q199" i="1" s="1"/>
  <c r="O183" i="1"/>
  <c r="Q183" i="1" s="1"/>
  <c r="O167" i="1"/>
  <c r="Q167" i="1" s="1"/>
  <c r="O151" i="1"/>
  <c r="Q151" i="1" s="1"/>
  <c r="O135" i="1"/>
  <c r="Q135" i="1" s="1"/>
  <c r="O119" i="1"/>
  <c r="Q119" i="1" s="1"/>
  <c r="O103" i="1"/>
  <c r="Q103" i="1" s="1"/>
  <c r="O87" i="1"/>
  <c r="Q87" i="1" s="1"/>
  <c r="O71" i="1"/>
  <c r="Q71" i="1" s="1"/>
  <c r="O55" i="1"/>
  <c r="Q55" i="1" s="1"/>
  <c r="O39" i="1"/>
  <c r="Q39" i="1" s="1"/>
  <c r="O23" i="1"/>
  <c r="Q23" i="1" s="1"/>
  <c r="O7" i="1"/>
  <c r="H3" i="1"/>
  <c r="I2" i="1"/>
  <c r="I177" i="1"/>
  <c r="I192" i="1"/>
  <c r="I351" i="1"/>
  <c r="I335" i="1"/>
  <c r="I319" i="1"/>
  <c r="I303" i="1"/>
  <c r="I287" i="1"/>
  <c r="I271" i="1"/>
  <c r="I255" i="1"/>
  <c r="I239" i="1"/>
  <c r="I223" i="1"/>
  <c r="I207" i="1"/>
  <c r="I191" i="1"/>
  <c r="I175" i="1"/>
  <c r="I159" i="1"/>
  <c r="I143" i="1"/>
  <c r="I127" i="1"/>
  <c r="I111" i="1"/>
  <c r="I95" i="1"/>
  <c r="I79" i="1"/>
  <c r="I63" i="1"/>
  <c r="I47" i="1"/>
  <c r="I31" i="1"/>
  <c r="I15" i="1"/>
  <c r="I97" i="1"/>
  <c r="I256" i="1"/>
  <c r="I96" i="1"/>
  <c r="I350" i="1"/>
  <c r="I334" i="1"/>
  <c r="I318" i="1"/>
  <c r="I302" i="1"/>
  <c r="I286" i="1"/>
  <c r="I270" i="1"/>
  <c r="I254" i="1"/>
  <c r="I238" i="1"/>
  <c r="I222" i="1"/>
  <c r="I206" i="1"/>
  <c r="I190" i="1"/>
  <c r="I174" i="1"/>
  <c r="I158" i="1"/>
  <c r="I142" i="1"/>
  <c r="I126" i="1"/>
  <c r="I110" i="1"/>
  <c r="I94" i="1"/>
  <c r="I78" i="1"/>
  <c r="I62" i="1"/>
  <c r="I46" i="1"/>
  <c r="I30" i="1"/>
  <c r="I14" i="1"/>
  <c r="I209" i="1"/>
  <c r="I240" i="1"/>
  <c r="I112" i="1"/>
  <c r="I349" i="1"/>
  <c r="I333" i="1"/>
  <c r="I317" i="1"/>
  <c r="I301" i="1"/>
  <c r="I285" i="1"/>
  <c r="I269" i="1"/>
  <c r="I253" i="1"/>
  <c r="I237" i="1"/>
  <c r="I221" i="1"/>
  <c r="I205" i="1"/>
  <c r="I189" i="1"/>
  <c r="I173" i="1"/>
  <c r="I157" i="1"/>
  <c r="I141" i="1"/>
  <c r="I125" i="1"/>
  <c r="I109" i="1"/>
  <c r="I93" i="1"/>
  <c r="I77" i="1"/>
  <c r="I61" i="1"/>
  <c r="I45" i="1"/>
  <c r="I29" i="1"/>
  <c r="I13" i="1"/>
  <c r="I321" i="1"/>
  <c r="I161" i="1"/>
  <c r="I272" i="1"/>
  <c r="I16" i="1"/>
  <c r="G353" i="1"/>
  <c r="H353" i="1" s="1"/>
  <c r="I348" i="1"/>
  <c r="I332" i="1"/>
  <c r="I316" i="1"/>
  <c r="I300" i="1"/>
  <c r="I284" i="1"/>
  <c r="I268" i="1"/>
  <c r="I252" i="1"/>
  <c r="I236" i="1"/>
  <c r="I220" i="1"/>
  <c r="I204" i="1"/>
  <c r="I188" i="1"/>
  <c r="I172" i="1"/>
  <c r="I156" i="1"/>
  <c r="I140" i="1"/>
  <c r="I124" i="1"/>
  <c r="I108" i="1"/>
  <c r="I92" i="1"/>
  <c r="I76" i="1"/>
  <c r="I60" i="1"/>
  <c r="I44" i="1"/>
  <c r="I28" i="1"/>
  <c r="I12" i="1"/>
  <c r="I225" i="1"/>
  <c r="I64" i="1"/>
  <c r="G337" i="1"/>
  <c r="H337" i="1" s="1"/>
  <c r="I347" i="1"/>
  <c r="I331" i="1"/>
  <c r="I315" i="1"/>
  <c r="I299" i="1"/>
  <c r="I283" i="1"/>
  <c r="I267" i="1"/>
  <c r="I251" i="1"/>
  <c r="I235" i="1"/>
  <c r="I219" i="1"/>
  <c r="I203" i="1"/>
  <c r="I187" i="1"/>
  <c r="I171" i="1"/>
  <c r="I155" i="1"/>
  <c r="I139" i="1"/>
  <c r="I123" i="1"/>
  <c r="I107" i="1"/>
  <c r="I91" i="1"/>
  <c r="I75" i="1"/>
  <c r="I59" i="1"/>
  <c r="I43" i="1"/>
  <c r="I27" i="1"/>
  <c r="I11" i="1"/>
  <c r="I257" i="1"/>
  <c r="I33" i="1"/>
  <c r="I336" i="1"/>
  <c r="I224" i="1"/>
  <c r="G289" i="1"/>
  <c r="H289" i="1" s="1"/>
  <c r="I362" i="1"/>
  <c r="I346" i="1"/>
  <c r="I330" i="1"/>
  <c r="I314" i="1"/>
  <c r="I298" i="1"/>
  <c r="I282" i="1"/>
  <c r="I266" i="1"/>
  <c r="I250" i="1"/>
  <c r="I234" i="1"/>
  <c r="I218" i="1"/>
  <c r="I202" i="1"/>
  <c r="I186" i="1"/>
  <c r="I170" i="1"/>
  <c r="I154" i="1"/>
  <c r="I138" i="1"/>
  <c r="I122" i="1"/>
  <c r="I106" i="1"/>
  <c r="I90" i="1"/>
  <c r="I74" i="1"/>
  <c r="I58" i="1"/>
  <c r="I42" i="1"/>
  <c r="I26" i="1"/>
  <c r="I10" i="1"/>
  <c r="I193" i="1"/>
  <c r="I304" i="1"/>
  <c r="I208" i="1"/>
  <c r="G113" i="1"/>
  <c r="H113" i="1" s="1"/>
  <c r="I273" i="1"/>
  <c r="I65" i="1"/>
  <c r="I80" i="1"/>
  <c r="G97" i="1"/>
  <c r="H97" i="1" s="1"/>
  <c r="I337" i="1"/>
  <c r="I49" i="1"/>
  <c r="I160" i="1"/>
  <c r="G81" i="1"/>
  <c r="H81" i="1" s="1"/>
  <c r="I289" i="1"/>
  <c r="I145" i="1"/>
  <c r="I288" i="1"/>
  <c r="I48" i="1"/>
  <c r="G65" i="1"/>
  <c r="H65" i="1" s="1"/>
  <c r="I305" i="1"/>
  <c r="I113" i="1"/>
  <c r="I128" i="1"/>
  <c r="G49" i="1"/>
  <c r="H49" i="1" s="1"/>
  <c r="I353" i="1"/>
  <c r="I129" i="1"/>
  <c r="I32" i="1"/>
  <c r="G33" i="1"/>
  <c r="H33" i="1" s="1"/>
  <c r="I81" i="1"/>
  <c r="I320" i="1"/>
  <c r="I176" i="1"/>
  <c r="G17" i="1"/>
  <c r="H17" i="1" s="1"/>
  <c r="I241" i="1"/>
  <c r="I17" i="1"/>
  <c r="I352" i="1"/>
  <c r="I144" i="1"/>
  <c r="I354" i="1"/>
  <c r="I338" i="1"/>
  <c r="I322" i="1"/>
  <c r="I306" i="1"/>
  <c r="I290" i="1"/>
  <c r="I274" i="1"/>
  <c r="I258" i="1"/>
  <c r="I242" i="1"/>
  <c r="I226" i="1"/>
  <c r="I210" i="1"/>
  <c r="I194" i="1"/>
  <c r="I178" i="1"/>
  <c r="I162" i="1"/>
  <c r="I146" i="1"/>
  <c r="I130" i="1"/>
  <c r="I114" i="1"/>
  <c r="I98" i="1"/>
  <c r="I82" i="1"/>
  <c r="I66" i="1"/>
  <c r="I50" i="1"/>
  <c r="I34" i="1"/>
  <c r="I18" i="1"/>
  <c r="F200" i="1"/>
  <c r="I200" i="1" s="1"/>
  <c r="G321" i="1"/>
  <c r="H321" i="1" s="1"/>
  <c r="F216" i="1"/>
  <c r="I216" i="1" s="1"/>
  <c r="F184" i="1"/>
  <c r="I184" i="1" s="1"/>
  <c r="G305" i="1"/>
  <c r="H305" i="1" s="1"/>
  <c r="F232" i="1"/>
  <c r="I232" i="1" s="1"/>
  <c r="F168" i="1"/>
  <c r="I168" i="1" s="1"/>
  <c r="F152" i="1"/>
  <c r="I152" i="1" s="1"/>
  <c r="G273" i="1"/>
  <c r="H273" i="1" s="1"/>
  <c r="F136" i="1"/>
  <c r="I136" i="1" s="1"/>
  <c r="G257" i="1"/>
  <c r="H257" i="1" s="1"/>
  <c r="H2" i="1"/>
  <c r="F120" i="1"/>
  <c r="I120" i="1" s="1"/>
  <c r="G241" i="1"/>
  <c r="H241" i="1" s="1"/>
  <c r="F360" i="1"/>
  <c r="I360" i="1" s="1"/>
  <c r="F104" i="1"/>
  <c r="I104" i="1" s="1"/>
  <c r="G225" i="1"/>
  <c r="H225" i="1" s="1"/>
  <c r="H361" i="1"/>
  <c r="H345" i="1"/>
  <c r="H329" i="1"/>
  <c r="H313" i="1"/>
  <c r="H297" i="1"/>
  <c r="H281" i="1"/>
  <c r="H265" i="1"/>
  <c r="H249" i="1"/>
  <c r="H233" i="1"/>
  <c r="H217" i="1"/>
  <c r="H201" i="1"/>
  <c r="H185" i="1"/>
  <c r="H169" i="1"/>
  <c r="H153" i="1"/>
  <c r="H137" i="1"/>
  <c r="H121" i="1"/>
  <c r="H105" i="1"/>
  <c r="H89" i="1"/>
  <c r="H73" i="1"/>
  <c r="H57" i="1"/>
  <c r="H41" i="1"/>
  <c r="H25" i="1"/>
  <c r="H9" i="1"/>
  <c r="F344" i="1"/>
  <c r="I344" i="1" s="1"/>
  <c r="F88" i="1"/>
  <c r="I88" i="1" s="1"/>
  <c r="G209" i="1"/>
  <c r="H209" i="1" s="1"/>
  <c r="H360" i="1"/>
  <c r="H344" i="1"/>
  <c r="H328" i="1"/>
  <c r="H312" i="1"/>
  <c r="H296" i="1"/>
  <c r="H280" i="1"/>
  <c r="H264" i="1"/>
  <c r="H248" i="1"/>
  <c r="H232" i="1"/>
  <c r="H216" i="1"/>
  <c r="H200" i="1"/>
  <c r="H184" i="1"/>
  <c r="H168" i="1"/>
  <c r="H152" i="1"/>
  <c r="H136" i="1"/>
  <c r="H120" i="1"/>
  <c r="H104" i="1"/>
  <c r="H88" i="1"/>
  <c r="H72" i="1"/>
  <c r="H56" i="1"/>
  <c r="H40" i="1"/>
  <c r="H24" i="1"/>
  <c r="H8" i="1"/>
  <c r="F328" i="1"/>
  <c r="I328" i="1" s="1"/>
  <c r="F72" i="1"/>
  <c r="I72" i="1" s="1"/>
  <c r="G193" i="1"/>
  <c r="H193" i="1" s="1"/>
  <c r="H359" i="1"/>
  <c r="H343" i="1"/>
  <c r="H327" i="1"/>
  <c r="H311" i="1"/>
  <c r="H295" i="1"/>
  <c r="H279" i="1"/>
  <c r="H263" i="1"/>
  <c r="H247" i="1"/>
  <c r="H231" i="1"/>
  <c r="H215" i="1"/>
  <c r="H199" i="1"/>
  <c r="H183" i="1"/>
  <c r="H167" i="1"/>
  <c r="H151" i="1"/>
  <c r="H135" i="1"/>
  <c r="H119" i="1"/>
  <c r="H103" i="1"/>
  <c r="H87" i="1"/>
  <c r="H71" i="1"/>
  <c r="H55" i="1"/>
  <c r="H39" i="1"/>
  <c r="H23" i="1"/>
  <c r="H7" i="1"/>
  <c r="F312" i="1"/>
  <c r="I312" i="1" s="1"/>
  <c r="F56" i="1"/>
  <c r="I56" i="1" s="1"/>
  <c r="G177" i="1"/>
  <c r="H177" i="1" s="1"/>
  <c r="H358" i="1"/>
  <c r="H342" i="1"/>
  <c r="H326" i="1"/>
  <c r="H310" i="1"/>
  <c r="H294" i="1"/>
  <c r="H278" i="1"/>
  <c r="H262" i="1"/>
  <c r="H246" i="1"/>
  <c r="H230" i="1"/>
  <c r="H214" i="1"/>
  <c r="H198" i="1"/>
  <c r="H182" i="1"/>
  <c r="H166" i="1"/>
  <c r="H150" i="1"/>
  <c r="H134" i="1"/>
  <c r="H118" i="1"/>
  <c r="H102" i="1"/>
  <c r="H86" i="1"/>
  <c r="H70" i="1"/>
  <c r="H54" i="1"/>
  <c r="H38" i="1"/>
  <c r="H22" i="1"/>
  <c r="H6" i="1"/>
  <c r="F296" i="1"/>
  <c r="I296" i="1" s="1"/>
  <c r="F40" i="1"/>
  <c r="I40" i="1" s="1"/>
  <c r="G161" i="1"/>
  <c r="H161" i="1" s="1"/>
  <c r="H357" i="1"/>
  <c r="H341" i="1"/>
  <c r="H325" i="1"/>
  <c r="H309" i="1"/>
  <c r="H293" i="1"/>
  <c r="H277" i="1"/>
  <c r="H261" i="1"/>
  <c r="H245" i="1"/>
  <c r="H229" i="1"/>
  <c r="H213" i="1"/>
  <c r="H197" i="1"/>
  <c r="H181" i="1"/>
  <c r="H165" i="1"/>
  <c r="H149" i="1"/>
  <c r="H133" i="1"/>
  <c r="H117" i="1"/>
  <c r="H101" i="1"/>
  <c r="H85" i="1"/>
  <c r="H69" i="1"/>
  <c r="H53" i="1"/>
  <c r="H37" i="1"/>
  <c r="H21" i="1"/>
  <c r="H5" i="1"/>
  <c r="F248" i="1"/>
  <c r="I248" i="1" s="1"/>
  <c r="F280" i="1"/>
  <c r="I280" i="1" s="1"/>
  <c r="F24" i="1"/>
  <c r="I24" i="1" s="1"/>
  <c r="G145" i="1"/>
  <c r="H145" i="1" s="1"/>
  <c r="H356" i="1"/>
  <c r="H340" i="1"/>
  <c r="H324" i="1"/>
  <c r="H308" i="1"/>
  <c r="H292" i="1"/>
  <c r="H276" i="1"/>
  <c r="H260" i="1"/>
  <c r="H244" i="1"/>
  <c r="H228" i="1"/>
  <c r="H212" i="1"/>
  <c r="H196" i="1"/>
  <c r="H180" i="1"/>
  <c r="H164" i="1"/>
  <c r="H148" i="1"/>
  <c r="H132" i="1"/>
  <c r="H116" i="1"/>
  <c r="H100" i="1"/>
  <c r="H84" i="1"/>
  <c r="H68" i="1"/>
  <c r="H52" i="1"/>
  <c r="H36" i="1"/>
  <c r="H20" i="1"/>
  <c r="H4" i="1"/>
  <c r="F264" i="1"/>
  <c r="I264" i="1" s="1"/>
  <c r="F8" i="1"/>
  <c r="I8" i="1" s="1"/>
  <c r="G129" i="1"/>
  <c r="H129" i="1" s="1"/>
  <c r="H355" i="1"/>
  <c r="H339" i="1"/>
  <c r="H323" i="1"/>
  <c r="H307" i="1"/>
  <c r="H291" i="1"/>
  <c r="H275" i="1"/>
  <c r="H259" i="1"/>
  <c r="H243" i="1"/>
  <c r="H227" i="1"/>
  <c r="H211" i="1"/>
  <c r="H195" i="1"/>
  <c r="H179" i="1"/>
  <c r="H163" i="1"/>
  <c r="H147" i="1"/>
  <c r="H131" i="1"/>
  <c r="H115" i="1"/>
  <c r="H99" i="1"/>
  <c r="H83" i="1"/>
  <c r="H67" i="1"/>
  <c r="H51" i="1"/>
  <c r="H35" i="1"/>
  <c r="H19" i="1"/>
  <c r="F361" i="1"/>
  <c r="I361" i="1" s="1"/>
  <c r="F345" i="1"/>
  <c r="I345" i="1" s="1"/>
  <c r="F329" i="1"/>
  <c r="I329" i="1" s="1"/>
  <c r="F313" i="1"/>
  <c r="I313" i="1" s="1"/>
  <c r="F297" i="1"/>
  <c r="I297" i="1" s="1"/>
  <c r="F281" i="1"/>
  <c r="I281" i="1" s="1"/>
  <c r="F265" i="1"/>
  <c r="I265" i="1" s="1"/>
  <c r="F249" i="1"/>
  <c r="I249" i="1" s="1"/>
  <c r="F233" i="1"/>
  <c r="I233" i="1" s="1"/>
  <c r="F217" i="1"/>
  <c r="I217" i="1" s="1"/>
  <c r="F201" i="1"/>
  <c r="I201" i="1" s="1"/>
  <c r="F185" i="1"/>
  <c r="I185" i="1" s="1"/>
  <c r="F169" i="1"/>
  <c r="I169" i="1" s="1"/>
  <c r="F153" i="1"/>
  <c r="I153" i="1" s="1"/>
  <c r="F137" i="1"/>
  <c r="I137" i="1" s="1"/>
  <c r="F121" i="1"/>
  <c r="I121" i="1" s="1"/>
  <c r="F105" i="1"/>
  <c r="I105" i="1" s="1"/>
  <c r="F89" i="1"/>
  <c r="I89" i="1" s="1"/>
  <c r="F73" i="1"/>
  <c r="I73" i="1" s="1"/>
  <c r="F57" i="1"/>
  <c r="I57" i="1" s="1"/>
  <c r="F41" i="1"/>
  <c r="I41" i="1" s="1"/>
  <c r="F25" i="1"/>
  <c r="I25" i="1" s="1"/>
  <c r="F9" i="1"/>
  <c r="I9" i="1" s="1"/>
  <c r="G354" i="1"/>
  <c r="H354" i="1" s="1"/>
  <c r="G338" i="1"/>
  <c r="H338" i="1" s="1"/>
  <c r="G322" i="1"/>
  <c r="H322" i="1" s="1"/>
  <c r="G306" i="1"/>
  <c r="H306" i="1" s="1"/>
  <c r="G290" i="1"/>
  <c r="H290" i="1" s="1"/>
  <c r="G274" i="1"/>
  <c r="H274" i="1" s="1"/>
  <c r="G258" i="1"/>
  <c r="H258" i="1" s="1"/>
  <c r="G242" i="1"/>
  <c r="H242" i="1" s="1"/>
  <c r="G226" i="1"/>
  <c r="H226" i="1" s="1"/>
  <c r="G210" i="1"/>
  <c r="H210" i="1" s="1"/>
  <c r="G194" i="1"/>
  <c r="H194" i="1" s="1"/>
  <c r="G178" i="1"/>
  <c r="H178" i="1" s="1"/>
  <c r="G162" i="1"/>
  <c r="H162" i="1" s="1"/>
  <c r="G146" i="1"/>
  <c r="H146" i="1" s="1"/>
  <c r="G130" i="1"/>
  <c r="H130" i="1" s="1"/>
  <c r="G114" i="1"/>
  <c r="H114" i="1" s="1"/>
  <c r="J114" i="1" s="1"/>
  <c r="G98" i="1"/>
  <c r="H98" i="1" s="1"/>
  <c r="G82" i="1"/>
  <c r="H82" i="1" s="1"/>
  <c r="G66" i="1"/>
  <c r="H66" i="1" s="1"/>
  <c r="G50" i="1"/>
  <c r="H50" i="1" s="1"/>
  <c r="G34" i="1"/>
  <c r="H34" i="1" s="1"/>
  <c r="G18" i="1"/>
  <c r="H18" i="1" s="1"/>
  <c r="F359" i="1"/>
  <c r="I359" i="1" s="1"/>
  <c r="F343" i="1"/>
  <c r="I343" i="1" s="1"/>
  <c r="F327" i="1"/>
  <c r="I327" i="1" s="1"/>
  <c r="F311" i="1"/>
  <c r="I311" i="1" s="1"/>
  <c r="F295" i="1"/>
  <c r="I295" i="1" s="1"/>
  <c r="F279" i="1"/>
  <c r="I279" i="1" s="1"/>
  <c r="F263" i="1"/>
  <c r="I263" i="1" s="1"/>
  <c r="F247" i="1"/>
  <c r="I247" i="1" s="1"/>
  <c r="F231" i="1"/>
  <c r="I231" i="1" s="1"/>
  <c r="F215" i="1"/>
  <c r="I215" i="1" s="1"/>
  <c r="F199" i="1"/>
  <c r="I199" i="1" s="1"/>
  <c r="F183" i="1"/>
  <c r="I183" i="1" s="1"/>
  <c r="F167" i="1"/>
  <c r="I167" i="1" s="1"/>
  <c r="F151" i="1"/>
  <c r="I151" i="1" s="1"/>
  <c r="F135" i="1"/>
  <c r="I135" i="1" s="1"/>
  <c r="F119" i="1"/>
  <c r="I119" i="1" s="1"/>
  <c r="F103" i="1"/>
  <c r="I103" i="1" s="1"/>
  <c r="F87" i="1"/>
  <c r="I87" i="1" s="1"/>
  <c r="F71" i="1"/>
  <c r="I71" i="1" s="1"/>
  <c r="F55" i="1"/>
  <c r="I55" i="1" s="1"/>
  <c r="F39" i="1"/>
  <c r="I39" i="1" s="1"/>
  <c r="F23" i="1"/>
  <c r="I23" i="1" s="1"/>
  <c r="F7" i="1"/>
  <c r="I7" i="1" s="1"/>
  <c r="G352" i="1"/>
  <c r="H352" i="1" s="1"/>
  <c r="G336" i="1"/>
  <c r="H336" i="1" s="1"/>
  <c r="G320" i="1"/>
  <c r="H320" i="1" s="1"/>
  <c r="G304" i="1"/>
  <c r="H304" i="1" s="1"/>
  <c r="G288" i="1"/>
  <c r="H288" i="1" s="1"/>
  <c r="G272" i="1"/>
  <c r="H272" i="1" s="1"/>
  <c r="G256" i="1"/>
  <c r="H256" i="1" s="1"/>
  <c r="G240" i="1"/>
  <c r="H240" i="1" s="1"/>
  <c r="G224" i="1"/>
  <c r="H224" i="1" s="1"/>
  <c r="G208" i="1"/>
  <c r="H208" i="1" s="1"/>
  <c r="G192" i="1"/>
  <c r="H192" i="1" s="1"/>
  <c r="G176" i="1"/>
  <c r="H176" i="1" s="1"/>
  <c r="G160" i="1"/>
  <c r="H160" i="1" s="1"/>
  <c r="G144" i="1"/>
  <c r="H144" i="1" s="1"/>
  <c r="G128" i="1"/>
  <c r="H128" i="1" s="1"/>
  <c r="G112" i="1"/>
  <c r="H112" i="1" s="1"/>
  <c r="G96" i="1"/>
  <c r="H96" i="1" s="1"/>
  <c r="G80" i="1"/>
  <c r="H80" i="1" s="1"/>
  <c r="G64" i="1"/>
  <c r="H64" i="1" s="1"/>
  <c r="G48" i="1"/>
  <c r="H48" i="1" s="1"/>
  <c r="G32" i="1"/>
  <c r="H32" i="1" s="1"/>
  <c r="G16" i="1"/>
  <c r="H16" i="1" s="1"/>
  <c r="F358" i="1"/>
  <c r="I358" i="1" s="1"/>
  <c r="F342" i="1"/>
  <c r="I342" i="1" s="1"/>
  <c r="F326" i="1"/>
  <c r="I326" i="1" s="1"/>
  <c r="F310" i="1"/>
  <c r="I310" i="1" s="1"/>
  <c r="F294" i="1"/>
  <c r="I294" i="1" s="1"/>
  <c r="F278" i="1"/>
  <c r="I278" i="1" s="1"/>
  <c r="F262" i="1"/>
  <c r="I262" i="1" s="1"/>
  <c r="F246" i="1"/>
  <c r="I246" i="1" s="1"/>
  <c r="F230" i="1"/>
  <c r="I230" i="1" s="1"/>
  <c r="F214" i="1"/>
  <c r="I214" i="1" s="1"/>
  <c r="F198" i="1"/>
  <c r="I198" i="1" s="1"/>
  <c r="F182" i="1"/>
  <c r="I182" i="1" s="1"/>
  <c r="F166" i="1"/>
  <c r="I166" i="1" s="1"/>
  <c r="F150" i="1"/>
  <c r="I150" i="1" s="1"/>
  <c r="F134" i="1"/>
  <c r="I134" i="1" s="1"/>
  <c r="F118" i="1"/>
  <c r="I118" i="1" s="1"/>
  <c r="F102" i="1"/>
  <c r="I102" i="1" s="1"/>
  <c r="F86" i="1"/>
  <c r="I86" i="1" s="1"/>
  <c r="F70" i="1"/>
  <c r="I70" i="1" s="1"/>
  <c r="F54" i="1"/>
  <c r="I54" i="1" s="1"/>
  <c r="F38" i="1"/>
  <c r="I38" i="1" s="1"/>
  <c r="F22" i="1"/>
  <c r="I22" i="1" s="1"/>
  <c r="F6" i="1"/>
  <c r="I6" i="1" s="1"/>
  <c r="G351" i="1"/>
  <c r="H351" i="1" s="1"/>
  <c r="G335" i="1"/>
  <c r="H335" i="1" s="1"/>
  <c r="G319" i="1"/>
  <c r="H319" i="1" s="1"/>
  <c r="G303" i="1"/>
  <c r="H303" i="1" s="1"/>
  <c r="G287" i="1"/>
  <c r="H287" i="1" s="1"/>
  <c r="G271" i="1"/>
  <c r="H271" i="1" s="1"/>
  <c r="G255" i="1"/>
  <c r="H255" i="1" s="1"/>
  <c r="G239" i="1"/>
  <c r="H239" i="1" s="1"/>
  <c r="G223" i="1"/>
  <c r="H223" i="1" s="1"/>
  <c r="G207" i="1"/>
  <c r="H207" i="1" s="1"/>
  <c r="G191" i="1"/>
  <c r="H191" i="1" s="1"/>
  <c r="G175" i="1"/>
  <c r="H175" i="1" s="1"/>
  <c r="G159" i="1"/>
  <c r="H159" i="1" s="1"/>
  <c r="G143" i="1"/>
  <c r="H143" i="1" s="1"/>
  <c r="G127" i="1"/>
  <c r="H127" i="1" s="1"/>
  <c r="G111" i="1"/>
  <c r="H111" i="1" s="1"/>
  <c r="G95" i="1"/>
  <c r="H95" i="1" s="1"/>
  <c r="J95" i="1" s="1"/>
  <c r="G79" i="1"/>
  <c r="H79" i="1" s="1"/>
  <c r="J79" i="1" s="1"/>
  <c r="G63" i="1"/>
  <c r="H63" i="1" s="1"/>
  <c r="G47" i="1"/>
  <c r="H47" i="1" s="1"/>
  <c r="G31" i="1"/>
  <c r="H31" i="1" s="1"/>
  <c r="G15" i="1"/>
  <c r="H15" i="1" s="1"/>
  <c r="F357" i="1"/>
  <c r="I357" i="1" s="1"/>
  <c r="F341" i="1"/>
  <c r="I341" i="1" s="1"/>
  <c r="F325" i="1"/>
  <c r="I325" i="1" s="1"/>
  <c r="F309" i="1"/>
  <c r="I309" i="1" s="1"/>
  <c r="F293" i="1"/>
  <c r="I293" i="1" s="1"/>
  <c r="F277" i="1"/>
  <c r="I277" i="1" s="1"/>
  <c r="F261" i="1"/>
  <c r="I261" i="1" s="1"/>
  <c r="F245" i="1"/>
  <c r="I245" i="1" s="1"/>
  <c r="F229" i="1"/>
  <c r="I229" i="1" s="1"/>
  <c r="F213" i="1"/>
  <c r="I213" i="1" s="1"/>
  <c r="F197" i="1"/>
  <c r="I197" i="1" s="1"/>
  <c r="F181" i="1"/>
  <c r="I181" i="1" s="1"/>
  <c r="F165" i="1"/>
  <c r="I165" i="1" s="1"/>
  <c r="F149" i="1"/>
  <c r="I149" i="1" s="1"/>
  <c r="F133" i="1"/>
  <c r="I133" i="1" s="1"/>
  <c r="F117" i="1"/>
  <c r="I117" i="1" s="1"/>
  <c r="F101" i="1"/>
  <c r="I101" i="1" s="1"/>
  <c r="F85" i="1"/>
  <c r="I85" i="1" s="1"/>
  <c r="F69" i="1"/>
  <c r="I69" i="1" s="1"/>
  <c r="F53" i="1"/>
  <c r="I53" i="1" s="1"/>
  <c r="F37" i="1"/>
  <c r="I37" i="1" s="1"/>
  <c r="F21" i="1"/>
  <c r="I21" i="1" s="1"/>
  <c r="F5" i="1"/>
  <c r="I5" i="1" s="1"/>
  <c r="G350" i="1"/>
  <c r="H350" i="1" s="1"/>
  <c r="G334" i="1"/>
  <c r="H334" i="1" s="1"/>
  <c r="G318" i="1"/>
  <c r="H318" i="1" s="1"/>
  <c r="G302" i="1"/>
  <c r="H302" i="1" s="1"/>
  <c r="G286" i="1"/>
  <c r="H286" i="1" s="1"/>
  <c r="G270" i="1"/>
  <c r="H270" i="1" s="1"/>
  <c r="G254" i="1"/>
  <c r="H254" i="1" s="1"/>
  <c r="G238" i="1"/>
  <c r="H238" i="1" s="1"/>
  <c r="J238" i="1" s="1"/>
  <c r="G222" i="1"/>
  <c r="H222" i="1" s="1"/>
  <c r="J222" i="1" s="1"/>
  <c r="G206" i="1"/>
  <c r="H206" i="1" s="1"/>
  <c r="G190" i="1"/>
  <c r="H190" i="1" s="1"/>
  <c r="G174" i="1"/>
  <c r="H174" i="1" s="1"/>
  <c r="G158" i="1"/>
  <c r="H158" i="1" s="1"/>
  <c r="G142" i="1"/>
  <c r="H142" i="1" s="1"/>
  <c r="G126" i="1"/>
  <c r="H126" i="1" s="1"/>
  <c r="G110" i="1"/>
  <c r="H110" i="1" s="1"/>
  <c r="G94" i="1"/>
  <c r="H94" i="1" s="1"/>
  <c r="G78" i="1"/>
  <c r="H78" i="1" s="1"/>
  <c r="G62" i="1"/>
  <c r="H62" i="1" s="1"/>
  <c r="G46" i="1"/>
  <c r="H46" i="1" s="1"/>
  <c r="G30" i="1"/>
  <c r="H30" i="1" s="1"/>
  <c r="G14" i="1"/>
  <c r="H14" i="1" s="1"/>
  <c r="F356" i="1"/>
  <c r="I356" i="1" s="1"/>
  <c r="F340" i="1"/>
  <c r="I340" i="1" s="1"/>
  <c r="F324" i="1"/>
  <c r="I324" i="1" s="1"/>
  <c r="F308" i="1"/>
  <c r="I308" i="1" s="1"/>
  <c r="F292" i="1"/>
  <c r="I292" i="1" s="1"/>
  <c r="F276" i="1"/>
  <c r="I276" i="1" s="1"/>
  <c r="F260" i="1"/>
  <c r="I260" i="1" s="1"/>
  <c r="F244" i="1"/>
  <c r="I244" i="1" s="1"/>
  <c r="F228" i="1"/>
  <c r="I228" i="1" s="1"/>
  <c r="F212" i="1"/>
  <c r="I212" i="1" s="1"/>
  <c r="F196" i="1"/>
  <c r="I196" i="1" s="1"/>
  <c r="F180" i="1"/>
  <c r="I180" i="1" s="1"/>
  <c r="F164" i="1"/>
  <c r="I164" i="1" s="1"/>
  <c r="F148" i="1"/>
  <c r="I148" i="1" s="1"/>
  <c r="F132" i="1"/>
  <c r="I132" i="1" s="1"/>
  <c r="F116" i="1"/>
  <c r="I116" i="1" s="1"/>
  <c r="F100" i="1"/>
  <c r="I100" i="1" s="1"/>
  <c r="F84" i="1"/>
  <c r="I84" i="1" s="1"/>
  <c r="F68" i="1"/>
  <c r="I68" i="1" s="1"/>
  <c r="F52" i="1"/>
  <c r="I52" i="1" s="1"/>
  <c r="F36" i="1"/>
  <c r="I36" i="1" s="1"/>
  <c r="F20" i="1"/>
  <c r="I20" i="1" s="1"/>
  <c r="F4" i="1"/>
  <c r="I4" i="1" s="1"/>
  <c r="G349" i="1"/>
  <c r="H349" i="1" s="1"/>
  <c r="G333" i="1"/>
  <c r="H333" i="1" s="1"/>
  <c r="G317" i="1"/>
  <c r="H317" i="1" s="1"/>
  <c r="G301" i="1"/>
  <c r="H301" i="1" s="1"/>
  <c r="G285" i="1"/>
  <c r="H285" i="1" s="1"/>
  <c r="G269" i="1"/>
  <c r="H269" i="1" s="1"/>
  <c r="G253" i="1"/>
  <c r="H253" i="1" s="1"/>
  <c r="G237" i="1"/>
  <c r="H237" i="1" s="1"/>
  <c r="G221" i="1"/>
  <c r="H221" i="1" s="1"/>
  <c r="G205" i="1"/>
  <c r="H205" i="1" s="1"/>
  <c r="G189" i="1"/>
  <c r="H189" i="1" s="1"/>
  <c r="G173" i="1"/>
  <c r="H173" i="1" s="1"/>
  <c r="G157" i="1"/>
  <c r="H157" i="1" s="1"/>
  <c r="G141" i="1"/>
  <c r="H141" i="1" s="1"/>
  <c r="G125" i="1"/>
  <c r="H125" i="1" s="1"/>
  <c r="J125" i="1" s="1"/>
  <c r="G109" i="1"/>
  <c r="H109" i="1" s="1"/>
  <c r="J109" i="1" s="1"/>
  <c r="G93" i="1"/>
  <c r="H93" i="1" s="1"/>
  <c r="G77" i="1"/>
  <c r="H77" i="1" s="1"/>
  <c r="G61" i="1"/>
  <c r="H61" i="1" s="1"/>
  <c r="G45" i="1"/>
  <c r="H45" i="1" s="1"/>
  <c r="G29" i="1"/>
  <c r="H29" i="1" s="1"/>
  <c r="G13" i="1"/>
  <c r="H13" i="1" s="1"/>
  <c r="F355" i="1"/>
  <c r="I355" i="1" s="1"/>
  <c r="F339" i="1"/>
  <c r="I339" i="1" s="1"/>
  <c r="F323" i="1"/>
  <c r="I323" i="1" s="1"/>
  <c r="F307" i="1"/>
  <c r="I307" i="1" s="1"/>
  <c r="F291" i="1"/>
  <c r="I291" i="1" s="1"/>
  <c r="F275" i="1"/>
  <c r="I275" i="1" s="1"/>
  <c r="F259" i="1"/>
  <c r="I259" i="1" s="1"/>
  <c r="F243" i="1"/>
  <c r="I243" i="1" s="1"/>
  <c r="F227" i="1"/>
  <c r="I227" i="1" s="1"/>
  <c r="F211" i="1"/>
  <c r="I211" i="1" s="1"/>
  <c r="F195" i="1"/>
  <c r="I195" i="1" s="1"/>
  <c r="F179" i="1"/>
  <c r="I179" i="1" s="1"/>
  <c r="F163" i="1"/>
  <c r="I163" i="1" s="1"/>
  <c r="F147" i="1"/>
  <c r="I147" i="1" s="1"/>
  <c r="F131" i="1"/>
  <c r="I131" i="1" s="1"/>
  <c r="F115" i="1"/>
  <c r="I115" i="1" s="1"/>
  <c r="F99" i="1"/>
  <c r="I99" i="1" s="1"/>
  <c r="F83" i="1"/>
  <c r="I83" i="1" s="1"/>
  <c r="F67" i="1"/>
  <c r="I67" i="1" s="1"/>
  <c r="F51" i="1"/>
  <c r="I51" i="1" s="1"/>
  <c r="F35" i="1"/>
  <c r="I35" i="1" s="1"/>
  <c r="F19" i="1"/>
  <c r="I19" i="1" s="1"/>
  <c r="F3" i="1"/>
  <c r="I3" i="1" s="1"/>
  <c r="G348" i="1"/>
  <c r="H348" i="1" s="1"/>
  <c r="G332" i="1"/>
  <c r="H332" i="1" s="1"/>
  <c r="G316" i="1"/>
  <c r="H316" i="1" s="1"/>
  <c r="G300" i="1"/>
  <c r="H300" i="1" s="1"/>
  <c r="G284" i="1"/>
  <c r="H284" i="1" s="1"/>
  <c r="G268" i="1"/>
  <c r="H268" i="1" s="1"/>
  <c r="G252" i="1"/>
  <c r="H252" i="1" s="1"/>
  <c r="G236" i="1"/>
  <c r="H236" i="1" s="1"/>
  <c r="G220" i="1"/>
  <c r="H220" i="1" s="1"/>
  <c r="G204" i="1"/>
  <c r="H204" i="1" s="1"/>
  <c r="G188" i="1"/>
  <c r="H188" i="1" s="1"/>
  <c r="G172" i="1"/>
  <c r="H172" i="1" s="1"/>
  <c r="G156" i="1"/>
  <c r="H156" i="1" s="1"/>
  <c r="G140" i="1"/>
  <c r="H140" i="1" s="1"/>
  <c r="G124" i="1"/>
  <c r="H124" i="1" s="1"/>
  <c r="G108" i="1"/>
  <c r="H108" i="1" s="1"/>
  <c r="G92" i="1"/>
  <c r="H92" i="1" s="1"/>
  <c r="G76" i="1"/>
  <c r="H76" i="1" s="1"/>
  <c r="G60" i="1"/>
  <c r="H60" i="1" s="1"/>
  <c r="G44" i="1"/>
  <c r="H44" i="1" s="1"/>
  <c r="J44" i="1" s="1"/>
  <c r="G28" i="1"/>
  <c r="H28" i="1" s="1"/>
  <c r="J28" i="1" s="1"/>
  <c r="G12" i="1"/>
  <c r="H12" i="1" s="1"/>
  <c r="G347" i="1"/>
  <c r="H347" i="1" s="1"/>
  <c r="G331" i="1"/>
  <c r="H331" i="1" s="1"/>
  <c r="G315" i="1"/>
  <c r="H315" i="1" s="1"/>
  <c r="G299" i="1"/>
  <c r="H299" i="1" s="1"/>
  <c r="G283" i="1"/>
  <c r="H283" i="1" s="1"/>
  <c r="G267" i="1"/>
  <c r="H267" i="1" s="1"/>
  <c r="G251" i="1"/>
  <c r="H251" i="1" s="1"/>
  <c r="G235" i="1"/>
  <c r="H235" i="1" s="1"/>
  <c r="G219" i="1"/>
  <c r="H219" i="1" s="1"/>
  <c r="G203" i="1"/>
  <c r="H203" i="1" s="1"/>
  <c r="G187" i="1"/>
  <c r="H187" i="1" s="1"/>
  <c r="G171" i="1"/>
  <c r="H171" i="1" s="1"/>
  <c r="G155" i="1"/>
  <c r="H155" i="1" s="1"/>
  <c r="G139" i="1"/>
  <c r="H139" i="1" s="1"/>
  <c r="G123" i="1"/>
  <c r="H123" i="1" s="1"/>
  <c r="G107" i="1"/>
  <c r="H107" i="1" s="1"/>
  <c r="G91" i="1"/>
  <c r="H91" i="1" s="1"/>
  <c r="G75" i="1"/>
  <c r="H75" i="1" s="1"/>
  <c r="G59" i="1"/>
  <c r="H59" i="1" s="1"/>
  <c r="G43" i="1"/>
  <c r="H43" i="1" s="1"/>
  <c r="G27" i="1"/>
  <c r="H27" i="1" s="1"/>
  <c r="G11" i="1"/>
  <c r="H11" i="1" s="1"/>
  <c r="G362" i="1"/>
  <c r="H362" i="1" s="1"/>
  <c r="J362" i="1" s="1"/>
  <c r="G346" i="1"/>
  <c r="H346" i="1" s="1"/>
  <c r="G330" i="1"/>
  <c r="H330" i="1" s="1"/>
  <c r="G314" i="1"/>
  <c r="H314" i="1" s="1"/>
  <c r="G298" i="1"/>
  <c r="H298" i="1" s="1"/>
  <c r="G282" i="1"/>
  <c r="H282" i="1" s="1"/>
  <c r="G266" i="1"/>
  <c r="H266" i="1" s="1"/>
  <c r="G250" i="1"/>
  <c r="H250" i="1" s="1"/>
  <c r="G234" i="1"/>
  <c r="H234" i="1" s="1"/>
  <c r="G218" i="1"/>
  <c r="H218" i="1" s="1"/>
  <c r="G202" i="1"/>
  <c r="H202" i="1" s="1"/>
  <c r="G186" i="1"/>
  <c r="H186" i="1" s="1"/>
  <c r="G170" i="1"/>
  <c r="H170" i="1" s="1"/>
  <c r="G154" i="1"/>
  <c r="H154" i="1" s="1"/>
  <c r="G138" i="1"/>
  <c r="H138" i="1" s="1"/>
  <c r="G122" i="1"/>
  <c r="H122" i="1" s="1"/>
  <c r="J122" i="1" s="1"/>
  <c r="G106" i="1"/>
  <c r="H106" i="1" s="1"/>
  <c r="J106" i="1" s="1"/>
  <c r="G90" i="1"/>
  <c r="H90" i="1" s="1"/>
  <c r="G74" i="1"/>
  <c r="H74" i="1" s="1"/>
  <c r="G58" i="1"/>
  <c r="H58" i="1" s="1"/>
  <c r="G42" i="1"/>
  <c r="H42" i="1" s="1"/>
  <c r="G26" i="1"/>
  <c r="H26" i="1" s="1"/>
  <c r="G10" i="1"/>
  <c r="H10" i="1" s="1"/>
  <c r="P167" i="1" l="1"/>
  <c r="R166" i="1" s="1"/>
  <c r="R14" i="1"/>
  <c r="Q126" i="1"/>
  <c r="S125" i="1" s="1"/>
  <c r="J335" i="1"/>
  <c r="J242" i="1"/>
  <c r="R252" i="1"/>
  <c r="S157" i="1"/>
  <c r="S65" i="1"/>
  <c r="S308" i="1"/>
  <c r="R185" i="1"/>
  <c r="R27" i="1"/>
  <c r="S190" i="1"/>
  <c r="R21" i="1"/>
  <c r="R307" i="1"/>
  <c r="R308" i="1"/>
  <c r="S78" i="1"/>
  <c r="J351" i="1"/>
  <c r="J136" i="1"/>
  <c r="S182" i="1"/>
  <c r="S26" i="1"/>
  <c r="R116" i="1"/>
  <c r="S185" i="1"/>
  <c r="S173" i="1"/>
  <c r="S208" i="1"/>
  <c r="S34" i="1"/>
  <c r="R201" i="1"/>
  <c r="S206" i="1"/>
  <c r="R60" i="1"/>
  <c r="S127" i="1"/>
  <c r="R57" i="1"/>
  <c r="P353" i="1"/>
  <c r="R352" i="1" s="1"/>
  <c r="P331" i="1"/>
  <c r="Q257" i="1"/>
  <c r="J187" i="1"/>
  <c r="J96" i="1"/>
  <c r="R132" i="1"/>
  <c r="S200" i="1"/>
  <c r="Q98" i="1"/>
  <c r="S97" i="1" s="1"/>
  <c r="P155" i="1"/>
  <c r="R154" i="1" s="1"/>
  <c r="S306" i="1"/>
  <c r="Q40" i="1"/>
  <c r="S39" i="1" s="1"/>
  <c r="S222" i="1"/>
  <c r="S68" i="1"/>
  <c r="R25" i="1"/>
  <c r="P125" i="1"/>
  <c r="R124" i="1" s="1"/>
  <c r="S171" i="1"/>
  <c r="S80" i="1"/>
  <c r="P290" i="1"/>
  <c r="P306" i="1"/>
  <c r="P347" i="1"/>
  <c r="J112" i="1"/>
  <c r="S216" i="1"/>
  <c r="S302" i="1"/>
  <c r="Q239" i="1"/>
  <c r="R212" i="1"/>
  <c r="S162" i="1"/>
  <c r="R331" i="1"/>
  <c r="Q227" i="1"/>
  <c r="R108" i="1"/>
  <c r="S46" i="1"/>
  <c r="R314" i="1"/>
  <c r="S120" i="1"/>
  <c r="S134" i="1"/>
  <c r="R101" i="1"/>
  <c r="S292" i="1"/>
  <c r="S230" i="1"/>
  <c r="R164" i="1"/>
  <c r="Q233" i="1"/>
  <c r="S232" i="1" s="1"/>
  <c r="S71" i="1"/>
  <c r="S30" i="1"/>
  <c r="P274" i="1"/>
  <c r="R204" i="1"/>
  <c r="S109" i="1"/>
  <c r="S150" i="1"/>
  <c r="S246" i="1"/>
  <c r="Q249" i="1"/>
  <c r="S248" i="1" s="1"/>
  <c r="Q238" i="1"/>
  <c r="S87" i="1"/>
  <c r="R324" i="1"/>
  <c r="S242" i="1"/>
  <c r="S337" i="1"/>
  <c r="Q9" i="1"/>
  <c r="S8" i="1" s="1"/>
  <c r="R41" i="1"/>
  <c r="S276" i="1"/>
  <c r="J300" i="1"/>
  <c r="J160" i="1"/>
  <c r="P349" i="1"/>
  <c r="R196" i="1"/>
  <c r="Q265" i="1"/>
  <c r="S264" i="1" s="1"/>
  <c r="Q205" i="1"/>
  <c r="S205" i="1" s="1"/>
  <c r="Q99" i="1"/>
  <c r="Q287" i="1"/>
  <c r="S286" i="1" s="1"/>
  <c r="R319" i="1"/>
  <c r="Q211" i="1"/>
  <c r="S210" i="1" s="1"/>
  <c r="R355" i="1"/>
  <c r="R356" i="1"/>
  <c r="R126" i="1"/>
  <c r="Q32" i="1"/>
  <c r="S31" i="1" s="1"/>
  <c r="R172" i="1"/>
  <c r="S102" i="1"/>
  <c r="S244" i="1"/>
  <c r="J171" i="1"/>
  <c r="J284" i="1"/>
  <c r="S278" i="1"/>
  <c r="S361" i="1"/>
  <c r="S362" i="1"/>
  <c r="P18" i="1"/>
  <c r="Q282" i="1"/>
  <c r="S23" i="1"/>
  <c r="S114" i="1"/>
  <c r="S50" i="1"/>
  <c r="R105" i="1"/>
  <c r="R121" i="1"/>
  <c r="S33" i="1"/>
  <c r="S294" i="1"/>
  <c r="P360" i="1"/>
  <c r="R359" i="1" s="1"/>
  <c r="Q139" i="1"/>
  <c r="S138" i="1" s="1"/>
  <c r="P34" i="1"/>
  <c r="R33" i="1" s="1"/>
  <c r="Q298" i="1"/>
  <c r="S285" i="1"/>
  <c r="R344" i="1"/>
  <c r="S130" i="1"/>
  <c r="S356" i="1"/>
  <c r="R148" i="1"/>
  <c r="R292" i="1"/>
  <c r="S14" i="1"/>
  <c r="S141" i="1"/>
  <c r="R49" i="1"/>
  <c r="Q314" i="1"/>
  <c r="P240" i="1"/>
  <c r="R239" i="1" s="1"/>
  <c r="S334" i="1"/>
  <c r="R260" i="1"/>
  <c r="R12" i="1"/>
  <c r="S355" i="1"/>
  <c r="P128" i="1"/>
  <c r="R127" i="1" s="1"/>
  <c r="S290" i="1"/>
  <c r="R238" i="1"/>
  <c r="Q149" i="1"/>
  <c r="S148" i="1" s="1"/>
  <c r="S17" i="1"/>
  <c r="P237" i="1"/>
  <c r="R236" i="1" s="1"/>
  <c r="S49" i="1"/>
  <c r="S82" i="1"/>
  <c r="Q330" i="1"/>
  <c r="Q351" i="1"/>
  <c r="S350" i="1" s="1"/>
  <c r="P298" i="1"/>
  <c r="R340" i="1"/>
  <c r="P135" i="1"/>
  <c r="R134" i="1" s="1"/>
  <c r="Q41" i="1"/>
  <c r="R156" i="1"/>
  <c r="J224" i="1"/>
  <c r="J240" i="1"/>
  <c r="S342" i="1"/>
  <c r="S146" i="1"/>
  <c r="R275" i="1"/>
  <c r="R276" i="1"/>
  <c r="Q346" i="1"/>
  <c r="S345" i="1" s="1"/>
  <c r="S333" i="1"/>
  <c r="R264" i="1"/>
  <c r="R5" i="1"/>
  <c r="S4" i="1"/>
  <c r="J194" i="1"/>
  <c r="P269" i="1"/>
  <c r="R268" i="1" s="1"/>
  <c r="P76" i="1"/>
  <c r="R75" i="1" s="1"/>
  <c r="J12" i="1"/>
  <c r="J268" i="1"/>
  <c r="J258" i="1"/>
  <c r="Q21" i="1"/>
  <c r="Q60" i="1"/>
  <c r="P300" i="1"/>
  <c r="R299" i="1" s="1"/>
  <c r="P91" i="1"/>
  <c r="R90" i="1" s="1"/>
  <c r="P92" i="1"/>
  <c r="R91" i="1" s="1"/>
  <c r="P193" i="1"/>
  <c r="R192" i="1" s="1"/>
  <c r="P123" i="1"/>
  <c r="R122" i="1" s="1"/>
  <c r="J155" i="1"/>
  <c r="P247" i="1"/>
  <c r="R246" i="1" s="1"/>
  <c r="P348" i="1"/>
  <c r="R347" i="1" s="1"/>
  <c r="Q212" i="1"/>
  <c r="S211" i="1" s="1"/>
  <c r="P139" i="1"/>
  <c r="R138" i="1" s="1"/>
  <c r="P178" i="1"/>
  <c r="Q353" i="1"/>
  <c r="S352" i="1" s="1"/>
  <c r="P344" i="1"/>
  <c r="R343" i="1" s="1"/>
  <c r="P171" i="1"/>
  <c r="R170" i="1" s="1"/>
  <c r="P194" i="1"/>
  <c r="R193" i="1" s="1"/>
  <c r="P7" i="1"/>
  <c r="R6" i="1" s="1"/>
  <c r="Q8" i="1"/>
  <c r="Q336" i="1"/>
  <c r="S335" i="1" s="1"/>
  <c r="Q340" i="1"/>
  <c r="S339" i="1" s="1"/>
  <c r="P219" i="1"/>
  <c r="R218" i="1" s="1"/>
  <c r="J349" i="1"/>
  <c r="C336" i="1" s="1"/>
  <c r="K336" i="1" s="1"/>
  <c r="J206" i="1"/>
  <c r="J48" i="1"/>
  <c r="C35" i="1" s="1"/>
  <c r="K35" i="1" s="1"/>
  <c r="Q251" i="1"/>
  <c r="Q316" i="1"/>
  <c r="P210" i="1"/>
  <c r="R209" i="1" s="1"/>
  <c r="Q157" i="1"/>
  <c r="S156" i="1" s="1"/>
  <c r="P23" i="1"/>
  <c r="R22" i="1" s="1"/>
  <c r="Q352" i="1"/>
  <c r="S351" i="1" s="1"/>
  <c r="J93" i="1"/>
  <c r="J320" i="1"/>
  <c r="Q267" i="1"/>
  <c r="Q332" i="1"/>
  <c r="Q173" i="1"/>
  <c r="S172" i="1" s="1"/>
  <c r="Q97" i="1"/>
  <c r="P232" i="1"/>
  <c r="R231" i="1" s="1"/>
  <c r="J90" i="1"/>
  <c r="J346" i="1"/>
  <c r="Q179" i="1"/>
  <c r="Q348" i="1"/>
  <c r="P289" i="1"/>
  <c r="R288" i="1" s="1"/>
  <c r="Q189" i="1"/>
  <c r="S188" i="1" s="1"/>
  <c r="P55" i="1"/>
  <c r="R54" i="1" s="1"/>
  <c r="P248" i="1"/>
  <c r="R247" i="1" s="1"/>
  <c r="Q111" i="1"/>
  <c r="S110" i="1" s="1"/>
  <c r="P263" i="1"/>
  <c r="R262" i="1" s="1"/>
  <c r="J63" i="1"/>
  <c r="J319" i="1"/>
  <c r="Q59" i="1"/>
  <c r="S58" i="1" s="1"/>
  <c r="Q108" i="1"/>
  <c r="S107" i="1" s="1"/>
  <c r="Q154" i="1"/>
  <c r="S153" i="1" s="1"/>
  <c r="P321" i="1"/>
  <c r="R320" i="1" s="1"/>
  <c r="Q221" i="1"/>
  <c r="S221" i="1" s="1"/>
  <c r="Q177" i="1"/>
  <c r="Q52" i="1"/>
  <c r="S51" i="1" s="1"/>
  <c r="P279" i="1"/>
  <c r="R278" i="1" s="1"/>
  <c r="J178" i="1"/>
  <c r="J184" i="1"/>
  <c r="Q75" i="1"/>
  <c r="Q170" i="1"/>
  <c r="P337" i="1"/>
  <c r="R336" i="1" s="1"/>
  <c r="Q193" i="1"/>
  <c r="P312" i="1"/>
  <c r="R311" i="1" s="1"/>
  <c r="P295" i="1"/>
  <c r="R294" i="1" s="1"/>
  <c r="P119" i="1"/>
  <c r="R118" i="1" s="1"/>
  <c r="Q228" i="1"/>
  <c r="P66" i="1"/>
  <c r="R65" i="1" s="1"/>
  <c r="Q244" i="1"/>
  <c r="S243" i="1" s="1"/>
  <c r="P124" i="1"/>
  <c r="R123" i="1" s="1"/>
  <c r="J236" i="1"/>
  <c r="J176" i="1"/>
  <c r="C164" i="1" s="1"/>
  <c r="K164" i="1" s="1"/>
  <c r="J145" i="1"/>
  <c r="P301" i="1"/>
  <c r="R300" i="1" s="1"/>
  <c r="P82" i="1"/>
  <c r="P338" i="1"/>
  <c r="R337" i="1" s="1"/>
  <c r="P151" i="1"/>
  <c r="R150" i="1" s="1"/>
  <c r="Q260" i="1"/>
  <c r="S259" i="1" s="1"/>
  <c r="P251" i="1"/>
  <c r="R250" i="1" s="1"/>
  <c r="P140" i="1"/>
  <c r="R139" i="1" s="1"/>
  <c r="Q256" i="1"/>
  <c r="P317" i="1"/>
  <c r="R316" i="1" s="1"/>
  <c r="Q276" i="1"/>
  <c r="S275" i="1" s="1"/>
  <c r="Q339" i="1"/>
  <c r="S338" i="1" s="1"/>
  <c r="P267" i="1"/>
  <c r="P172" i="1"/>
  <c r="P333" i="1"/>
  <c r="R332" i="1" s="1"/>
  <c r="Q292" i="1"/>
  <c r="S291" i="1" s="1"/>
  <c r="Q355" i="1"/>
  <c r="S354" i="1" s="1"/>
  <c r="P220" i="1"/>
  <c r="J45" i="1"/>
  <c r="J107" i="1"/>
  <c r="C94" i="1" s="1"/>
  <c r="K94" i="1" s="1"/>
  <c r="J317" i="1"/>
  <c r="J123" i="1"/>
  <c r="C110" i="1" s="1"/>
  <c r="K110" i="1" s="1"/>
  <c r="J77" i="1"/>
  <c r="J333" i="1"/>
  <c r="J225" i="1"/>
  <c r="C212" i="1" s="1"/>
  <c r="K212" i="1" s="1"/>
  <c r="Q308" i="1"/>
  <c r="S307" i="1" s="1"/>
  <c r="J252" i="1"/>
  <c r="J139" i="1"/>
  <c r="J142" i="1"/>
  <c r="P146" i="1"/>
  <c r="R145" i="1" s="1"/>
  <c r="P187" i="1"/>
  <c r="R186" i="1" s="1"/>
  <c r="Q324" i="1"/>
  <c r="S323" i="1" s="1"/>
  <c r="P322" i="1"/>
  <c r="R321" i="1" s="1"/>
  <c r="J158" i="1"/>
  <c r="Q203" i="1"/>
  <c r="S202" i="1" s="1"/>
  <c r="P203" i="1"/>
  <c r="R202" i="1" s="1"/>
  <c r="Q54" i="1"/>
  <c r="S53" i="1" s="1"/>
  <c r="Q44" i="1"/>
  <c r="S43" i="1" s="1"/>
  <c r="P11" i="1"/>
  <c r="R10" i="1" s="1"/>
  <c r="J61" i="1"/>
  <c r="J174" i="1"/>
  <c r="Q219" i="1"/>
  <c r="Q284" i="1"/>
  <c r="Q58" i="1"/>
  <c r="Q315" i="1"/>
  <c r="S314" i="1" s="1"/>
  <c r="P225" i="1"/>
  <c r="R224" i="1" s="1"/>
  <c r="Q125" i="1"/>
  <c r="P19" i="1"/>
  <c r="R18" i="1" s="1"/>
  <c r="Q49" i="1"/>
  <c r="S48" i="1" s="1"/>
  <c r="Q274" i="1"/>
  <c r="S273" i="1" s="1"/>
  <c r="P235" i="1"/>
  <c r="Q310" i="1"/>
  <c r="S309" i="1" s="1"/>
  <c r="P206" i="1"/>
  <c r="P27" i="1"/>
  <c r="R26" i="1" s="1"/>
  <c r="P285" i="1"/>
  <c r="R284" i="1" s="1"/>
  <c r="J301" i="1"/>
  <c r="J42" i="1"/>
  <c r="J298" i="1"/>
  <c r="J190" i="1"/>
  <c r="J288" i="1"/>
  <c r="C275" i="1" s="1"/>
  <c r="K275" i="1" s="1"/>
  <c r="Q235" i="1"/>
  <c r="S234" i="1" s="1"/>
  <c r="Q300" i="1"/>
  <c r="S299" i="1" s="1"/>
  <c r="Q74" i="1"/>
  <c r="S73" i="1" s="1"/>
  <c r="Q331" i="1"/>
  <c r="S330" i="1" s="1"/>
  <c r="P241" i="1"/>
  <c r="Q141" i="1"/>
  <c r="P35" i="1"/>
  <c r="Q65" i="1"/>
  <c r="Q290" i="1"/>
  <c r="S289" i="1" s="1"/>
  <c r="P156" i="1"/>
  <c r="P43" i="1"/>
  <c r="R42" i="1" s="1"/>
  <c r="Q255" i="1"/>
  <c r="S254" i="1" s="1"/>
  <c r="P257" i="1"/>
  <c r="R256" i="1" s="1"/>
  <c r="P12" i="1"/>
  <c r="R11" i="1" s="1"/>
  <c r="J314" i="1"/>
  <c r="J330" i="1"/>
  <c r="J15" i="1"/>
  <c r="J271" i="1"/>
  <c r="J64" i="1"/>
  <c r="Q11" i="1"/>
  <c r="Q106" i="1"/>
  <c r="S105" i="1" s="1"/>
  <c r="P273" i="1"/>
  <c r="R272" i="1" s="1"/>
  <c r="Q345" i="1"/>
  <c r="S344" i="1" s="1"/>
  <c r="J58" i="1"/>
  <c r="J74" i="1"/>
  <c r="J287" i="1"/>
  <c r="C274" i="1" s="1"/>
  <c r="K274" i="1" s="1"/>
  <c r="Q145" i="1"/>
  <c r="S144" i="1" s="1"/>
  <c r="P44" i="1"/>
  <c r="R43" i="1" s="1"/>
  <c r="J220" i="1"/>
  <c r="J31" i="1"/>
  <c r="C18" i="1" s="1"/>
  <c r="K18" i="1" s="1"/>
  <c r="J47" i="1"/>
  <c r="J303" i="1"/>
  <c r="Q195" i="1"/>
  <c r="P2" i="1"/>
  <c r="P258" i="1"/>
  <c r="Q138" i="1"/>
  <c r="P305" i="1"/>
  <c r="R304" i="1" s="1"/>
  <c r="P99" i="1"/>
  <c r="R98" i="1" s="1"/>
  <c r="Q161" i="1"/>
  <c r="P268" i="1"/>
  <c r="R267" i="1" s="1"/>
  <c r="Q48" i="1"/>
  <c r="S47" i="1" s="1"/>
  <c r="P107" i="1"/>
  <c r="R106" i="1" s="1"/>
  <c r="P60" i="1"/>
  <c r="R59" i="1" s="1"/>
  <c r="P179" i="1"/>
  <c r="P184" i="1"/>
  <c r="R183" i="1" s="1"/>
  <c r="P185" i="1"/>
  <c r="R184" i="1" s="1"/>
  <c r="Q38" i="1"/>
  <c r="S37" i="1" s="1"/>
  <c r="Q294" i="1"/>
  <c r="S293" i="1" s="1"/>
  <c r="P190" i="1"/>
  <c r="Q73" i="1"/>
  <c r="S72" i="1" s="1"/>
  <c r="Q329" i="1"/>
  <c r="S328" i="1" s="1"/>
  <c r="P211" i="1"/>
  <c r="R210" i="1" s="1"/>
  <c r="Q90" i="1"/>
  <c r="S89" i="1" s="1"/>
  <c r="Q347" i="1"/>
  <c r="S346" i="1" s="1"/>
  <c r="P51" i="1"/>
  <c r="R50" i="1" s="1"/>
  <c r="P216" i="1"/>
  <c r="R215" i="1" s="1"/>
  <c r="P217" i="1"/>
  <c r="R216" i="1" s="1"/>
  <c r="Q70" i="1"/>
  <c r="S69" i="1" s="1"/>
  <c r="Q326" i="1"/>
  <c r="S325" i="1" s="1"/>
  <c r="P222" i="1"/>
  <c r="Q105" i="1"/>
  <c r="S104" i="1" s="1"/>
  <c r="Q361" i="1"/>
  <c r="S360" i="1" s="1"/>
  <c r="Q76" i="1"/>
  <c r="Q64" i="1"/>
  <c r="S63" i="1" s="1"/>
  <c r="Q113" i="1"/>
  <c r="S112" i="1" s="1"/>
  <c r="P226" i="1"/>
  <c r="R225" i="1" s="1"/>
  <c r="P227" i="1"/>
  <c r="R226" i="1" s="1"/>
  <c r="P17" i="1"/>
  <c r="R16" i="1" s="1"/>
  <c r="P67" i="1"/>
  <c r="Q86" i="1"/>
  <c r="S85" i="1" s="1"/>
  <c r="Q342" i="1"/>
  <c r="S341" i="1" s="1"/>
  <c r="P238" i="1"/>
  <c r="Q80" i="1"/>
  <c r="S79" i="1" s="1"/>
  <c r="Q129" i="1"/>
  <c r="S128" i="1" s="1"/>
  <c r="P242" i="1"/>
  <c r="R241" i="1" s="1"/>
  <c r="P243" i="1"/>
  <c r="R242" i="1" s="1"/>
  <c r="Q122" i="1"/>
  <c r="S121" i="1" s="1"/>
  <c r="P33" i="1"/>
  <c r="R32" i="1" s="1"/>
  <c r="P83" i="1"/>
  <c r="Q82" i="1"/>
  <c r="S81" i="1" s="1"/>
  <c r="Q102" i="1"/>
  <c r="S101" i="1" s="1"/>
  <c r="Q358" i="1"/>
  <c r="S357" i="1" s="1"/>
  <c r="P254" i="1"/>
  <c r="Q137" i="1"/>
  <c r="S136" i="1" s="1"/>
  <c r="Q140" i="1"/>
  <c r="S139" i="1" s="1"/>
  <c r="Q96" i="1"/>
  <c r="S95" i="1" s="1"/>
  <c r="Q7" i="1"/>
  <c r="S6" i="1" s="1"/>
  <c r="P200" i="1"/>
  <c r="R199" i="1" s="1"/>
  <c r="P201" i="1"/>
  <c r="P259" i="1"/>
  <c r="R258" i="1" s="1"/>
  <c r="P49" i="1"/>
  <c r="R48" i="1" s="1"/>
  <c r="P280" i="1"/>
  <c r="R279" i="1" s="1"/>
  <c r="P281" i="1"/>
  <c r="R280" i="1" s="1"/>
  <c r="Q118" i="1"/>
  <c r="S117" i="1" s="1"/>
  <c r="P14" i="1"/>
  <c r="R13" i="1" s="1"/>
  <c r="P270" i="1"/>
  <c r="Q153" i="1"/>
  <c r="S152" i="1" s="1"/>
  <c r="Q144" i="1"/>
  <c r="S143" i="1" s="1"/>
  <c r="P275" i="1"/>
  <c r="R274" i="1" s="1"/>
  <c r="P65" i="1"/>
  <c r="R64" i="1" s="1"/>
  <c r="P24" i="1"/>
  <c r="R23" i="1" s="1"/>
  <c r="P25" i="1"/>
  <c r="R24" i="1" s="1"/>
  <c r="P296" i="1"/>
  <c r="R295" i="1" s="1"/>
  <c r="P297" i="1"/>
  <c r="R296" i="1" s="1"/>
  <c r="Q36" i="1"/>
  <c r="S35" i="1" s="1"/>
  <c r="Q134" i="1"/>
  <c r="S133" i="1" s="1"/>
  <c r="P30" i="1"/>
  <c r="P286" i="1"/>
  <c r="Q169" i="1"/>
  <c r="S168" i="1" s="1"/>
  <c r="P84" i="1"/>
  <c r="Q160" i="1"/>
  <c r="S159" i="1" s="1"/>
  <c r="Q124" i="1"/>
  <c r="S123" i="1" s="1"/>
  <c r="P291" i="1"/>
  <c r="R290" i="1" s="1"/>
  <c r="P81" i="1"/>
  <c r="R80" i="1" s="1"/>
  <c r="Q237" i="1"/>
  <c r="S236" i="1" s="1"/>
  <c r="P103" i="1"/>
  <c r="R102" i="1" s="1"/>
  <c r="P40" i="1"/>
  <c r="R39" i="1" s="1"/>
  <c r="P41" i="1"/>
  <c r="R40" i="1" s="1"/>
  <c r="Q150" i="1"/>
  <c r="P46" i="1"/>
  <c r="P302" i="1"/>
  <c r="Q185" i="1"/>
  <c r="S184" i="1" s="1"/>
  <c r="Q127" i="1"/>
  <c r="Q176" i="1"/>
  <c r="S175" i="1" s="1"/>
  <c r="P307" i="1"/>
  <c r="R306" i="1" s="1"/>
  <c r="P97" i="1"/>
  <c r="R96" i="1" s="1"/>
  <c r="Q253" i="1"/>
  <c r="Q146" i="1"/>
  <c r="P56" i="1"/>
  <c r="P57" i="1"/>
  <c r="R56" i="1" s="1"/>
  <c r="P233" i="1"/>
  <c r="R232" i="1" s="1"/>
  <c r="Q84" i="1"/>
  <c r="S83" i="1" s="1"/>
  <c r="P234" i="1"/>
  <c r="R233" i="1" s="1"/>
  <c r="Q166" i="1"/>
  <c r="S165" i="1" s="1"/>
  <c r="P236" i="1"/>
  <c r="R235" i="1" s="1"/>
  <c r="P62" i="1"/>
  <c r="P318" i="1"/>
  <c r="R317" i="1" s="1"/>
  <c r="P5" i="1"/>
  <c r="R4" i="1" s="1"/>
  <c r="Q192" i="1"/>
  <c r="S191" i="1" s="1"/>
  <c r="Q107" i="1"/>
  <c r="S106" i="1" s="1"/>
  <c r="P323" i="1"/>
  <c r="R322" i="1" s="1"/>
  <c r="Q202" i="1"/>
  <c r="S201" i="1" s="1"/>
  <c r="P113" i="1"/>
  <c r="R112" i="1" s="1"/>
  <c r="Q269" i="1"/>
  <c r="S268" i="1" s="1"/>
  <c r="P20" i="1"/>
  <c r="Q162" i="1"/>
  <c r="P72" i="1"/>
  <c r="R71" i="1" s="1"/>
  <c r="P73" i="1"/>
  <c r="R72" i="1" s="1"/>
  <c r="P249" i="1"/>
  <c r="Q100" i="1"/>
  <c r="S99" i="1" s="1"/>
  <c r="P250" i="1"/>
  <c r="R249" i="1" s="1"/>
  <c r="Q182" i="1"/>
  <c r="S181" i="1" s="1"/>
  <c r="P78" i="1"/>
  <c r="P334" i="1"/>
  <c r="P21" i="1"/>
  <c r="R20" i="1" s="1"/>
  <c r="Q208" i="1"/>
  <c r="S207" i="1" s="1"/>
  <c r="Q123" i="1"/>
  <c r="P339" i="1"/>
  <c r="R339" i="1" s="1"/>
  <c r="Q218" i="1"/>
  <c r="S217" i="1" s="1"/>
  <c r="P129" i="1"/>
  <c r="R128" i="1" s="1"/>
  <c r="Q285" i="1"/>
  <c r="S284" i="1" s="1"/>
  <c r="P36" i="1"/>
  <c r="R35" i="1" s="1"/>
  <c r="Q178" i="1"/>
  <c r="S177" i="1" s="1"/>
  <c r="P88" i="1"/>
  <c r="R87" i="1" s="1"/>
  <c r="P89" i="1"/>
  <c r="R88" i="1" s="1"/>
  <c r="Q116" i="1"/>
  <c r="S115" i="1" s="1"/>
  <c r="P266" i="1"/>
  <c r="R265" i="1" s="1"/>
  <c r="Q198" i="1"/>
  <c r="S197" i="1" s="1"/>
  <c r="P94" i="1"/>
  <c r="P350" i="1"/>
  <c r="R349" i="1" s="1"/>
  <c r="P37" i="1"/>
  <c r="R36" i="1" s="1"/>
  <c r="Q224" i="1"/>
  <c r="S223" i="1" s="1"/>
  <c r="Q204" i="1"/>
  <c r="P98" i="1"/>
  <c r="P354" i="1"/>
  <c r="P355" i="1"/>
  <c r="R354" i="1" s="1"/>
  <c r="Q234" i="1"/>
  <c r="S233" i="1" s="1"/>
  <c r="P145" i="1"/>
  <c r="R144" i="1" s="1"/>
  <c r="Q301" i="1"/>
  <c r="S301" i="1" s="1"/>
  <c r="P52" i="1"/>
  <c r="Q273" i="1"/>
  <c r="Q194" i="1"/>
  <c r="S193" i="1" s="1"/>
  <c r="P104" i="1"/>
  <c r="P105" i="1"/>
  <c r="R104" i="1" s="1"/>
  <c r="P313" i="1"/>
  <c r="R312" i="1" s="1"/>
  <c r="Q132" i="1"/>
  <c r="S131" i="1" s="1"/>
  <c r="P314" i="1"/>
  <c r="R313" i="1" s="1"/>
  <c r="Q214" i="1"/>
  <c r="S213" i="1" s="1"/>
  <c r="P110" i="1"/>
  <c r="P180" i="1"/>
  <c r="P53" i="1"/>
  <c r="R52" i="1" s="1"/>
  <c r="Q240" i="1"/>
  <c r="S239" i="1" s="1"/>
  <c r="Q155" i="1"/>
  <c r="Q220" i="1"/>
  <c r="S219" i="1" s="1"/>
  <c r="P114" i="1"/>
  <c r="P115" i="1"/>
  <c r="R114" i="1" s="1"/>
  <c r="Q250" i="1"/>
  <c r="S249" i="1" s="1"/>
  <c r="P161" i="1"/>
  <c r="R160" i="1" s="1"/>
  <c r="Q61" i="1"/>
  <c r="S60" i="1" s="1"/>
  <c r="Q317" i="1"/>
  <c r="S316" i="1" s="1"/>
  <c r="P68" i="1"/>
  <c r="Q289" i="1"/>
  <c r="Q210" i="1"/>
  <c r="S209" i="1" s="1"/>
  <c r="P120" i="1"/>
  <c r="P121" i="1"/>
  <c r="R120" i="1" s="1"/>
  <c r="Q148" i="1"/>
  <c r="S147" i="1" s="1"/>
  <c r="P330" i="1"/>
  <c r="R329" i="1" s="1"/>
  <c r="Q230" i="1"/>
  <c r="S229" i="1" s="1"/>
  <c r="P126" i="1"/>
  <c r="P69" i="1"/>
  <c r="R68" i="1" s="1"/>
  <c r="Q272" i="1"/>
  <c r="S271" i="1" s="1"/>
  <c r="P359" i="1"/>
  <c r="R358" i="1" s="1"/>
  <c r="Q171" i="1"/>
  <c r="S170" i="1" s="1"/>
  <c r="Q236" i="1"/>
  <c r="P130" i="1"/>
  <c r="P131" i="1"/>
  <c r="R130" i="1" s="1"/>
  <c r="Q10" i="1"/>
  <c r="Q266" i="1"/>
  <c r="S265" i="1" s="1"/>
  <c r="P177" i="1"/>
  <c r="R176" i="1" s="1"/>
  <c r="Q333" i="1"/>
  <c r="S332" i="1" s="1"/>
  <c r="P100" i="1"/>
  <c r="R99" i="1" s="1"/>
  <c r="Q305" i="1"/>
  <c r="S304" i="1" s="1"/>
  <c r="Q226" i="1"/>
  <c r="S225" i="1" s="1"/>
  <c r="P136" i="1"/>
  <c r="R135" i="1" s="1"/>
  <c r="P137" i="1"/>
  <c r="R136" i="1" s="1"/>
  <c r="Q20" i="1"/>
  <c r="S19" i="1" s="1"/>
  <c r="Q164" i="1"/>
  <c r="S163" i="1" s="1"/>
  <c r="P346" i="1"/>
  <c r="R345" i="1" s="1"/>
  <c r="Q246" i="1"/>
  <c r="S245" i="1" s="1"/>
  <c r="P142" i="1"/>
  <c r="Q281" i="1"/>
  <c r="S280" i="1" s="1"/>
  <c r="P212" i="1"/>
  <c r="P101" i="1"/>
  <c r="Q288" i="1"/>
  <c r="S287" i="1" s="1"/>
  <c r="P8" i="1"/>
  <c r="R8" i="1" s="1"/>
  <c r="P195" i="1"/>
  <c r="Q187" i="1"/>
  <c r="S186" i="1" s="1"/>
  <c r="Q252" i="1"/>
  <c r="S251" i="1" s="1"/>
  <c r="P147" i="1"/>
  <c r="Q26" i="1"/>
  <c r="S25" i="1" s="1"/>
  <c r="Q283" i="1"/>
  <c r="S282" i="1" s="1"/>
  <c r="Q93" i="1"/>
  <c r="S92" i="1" s="1"/>
  <c r="Q349" i="1"/>
  <c r="Q17" i="1"/>
  <c r="Q321" i="1"/>
  <c r="S321" i="1" s="1"/>
  <c r="Q242" i="1"/>
  <c r="S241" i="1" s="1"/>
  <c r="P152" i="1"/>
  <c r="P153" i="1"/>
  <c r="R152" i="1" s="1"/>
  <c r="Q68" i="1"/>
  <c r="S67" i="1" s="1"/>
  <c r="Q180" i="1"/>
  <c r="S179" i="1" s="1"/>
  <c r="Q6" i="1"/>
  <c r="S5" i="1" s="1"/>
  <c r="Q262" i="1"/>
  <c r="S261" i="1" s="1"/>
  <c r="P158" i="1"/>
  <c r="Q297" i="1"/>
  <c r="S296" i="1" s="1"/>
  <c r="Q12" i="1"/>
  <c r="S11" i="1" s="1"/>
  <c r="P228" i="1"/>
  <c r="P361" i="1"/>
  <c r="Q304" i="1"/>
  <c r="S303" i="1" s="1"/>
  <c r="P264" i="1"/>
  <c r="Q268" i="1"/>
  <c r="S267" i="1" s="1"/>
  <c r="P162" i="1"/>
  <c r="P163" i="1"/>
  <c r="R162" i="1" s="1"/>
  <c r="Q42" i="1"/>
  <c r="S41" i="1" s="1"/>
  <c r="Q299" i="1"/>
  <c r="Q109" i="1"/>
  <c r="P3" i="1"/>
  <c r="R2" i="1" s="1"/>
  <c r="Q33" i="1"/>
  <c r="Q337" i="1"/>
  <c r="Q258" i="1"/>
  <c r="S257" i="1" s="1"/>
  <c r="P168" i="1"/>
  <c r="R167" i="1" s="1"/>
  <c r="P169" i="1"/>
  <c r="R168" i="1" s="1"/>
  <c r="Q196" i="1"/>
  <c r="S195" i="1" s="1"/>
  <c r="Q22" i="1"/>
  <c r="S21" i="1" s="1"/>
  <c r="Q278" i="1"/>
  <c r="S277" i="1" s="1"/>
  <c r="P174" i="1"/>
  <c r="Q57" i="1"/>
  <c r="S56" i="1" s="1"/>
  <c r="Q313" i="1"/>
  <c r="S312" i="1" s="1"/>
  <c r="Q28" i="1"/>
  <c r="S27" i="1" s="1"/>
  <c r="P244" i="1"/>
  <c r="Q16" i="1"/>
  <c r="S15" i="1" s="1"/>
  <c r="Q320" i="1"/>
  <c r="S319" i="1" s="1"/>
  <c r="P328" i="1"/>
  <c r="R327" i="1" s="1"/>
  <c r="J141" i="1"/>
  <c r="C129" i="1" s="1"/>
  <c r="K129" i="1" s="1"/>
  <c r="J32" i="1"/>
  <c r="C19" i="1" s="1"/>
  <c r="K19" i="1" s="1"/>
  <c r="J316" i="1"/>
  <c r="J157" i="1"/>
  <c r="J2" i="1"/>
  <c r="J177" i="1"/>
  <c r="C165" i="1" s="1"/>
  <c r="K165" i="1" s="1"/>
  <c r="J173" i="1"/>
  <c r="J209" i="1"/>
  <c r="J254" i="1"/>
  <c r="J348" i="1"/>
  <c r="J138" i="1"/>
  <c r="J30" i="1"/>
  <c r="J286" i="1"/>
  <c r="J60" i="1"/>
  <c r="J219" i="1"/>
  <c r="J235" i="1"/>
  <c r="J92" i="1"/>
  <c r="C80" i="1" s="1"/>
  <c r="K80" i="1" s="1"/>
  <c r="J170" i="1"/>
  <c r="J111" i="1"/>
  <c r="C99" i="1" s="1"/>
  <c r="K99" i="1" s="1"/>
  <c r="J216" i="1"/>
  <c r="J203" i="1"/>
  <c r="J143" i="1"/>
  <c r="J192" i="1"/>
  <c r="J66" i="1"/>
  <c r="J322" i="1"/>
  <c r="J108" i="1"/>
  <c r="C95" i="1" s="1"/>
  <c r="K95" i="1" s="1"/>
  <c r="C51" i="1"/>
  <c r="K51" i="1" s="1"/>
  <c r="C307" i="1"/>
  <c r="K307" i="1" s="1"/>
  <c r="J257" i="1"/>
  <c r="C245" i="1" s="1"/>
  <c r="K245" i="1" s="1"/>
  <c r="J189" i="1"/>
  <c r="C177" i="1" s="1"/>
  <c r="K177" i="1" s="1"/>
  <c r="C83" i="1"/>
  <c r="K83" i="1" s="1"/>
  <c r="J273" i="1"/>
  <c r="J65" i="1"/>
  <c r="J251" i="1"/>
  <c r="J46" i="1"/>
  <c r="C33" i="1" s="1"/>
  <c r="K33" i="1" s="1"/>
  <c r="J302" i="1"/>
  <c r="J159" i="1"/>
  <c r="C147" i="1" s="1"/>
  <c r="K147" i="1" s="1"/>
  <c r="J186" i="1"/>
  <c r="C174" i="1" s="1"/>
  <c r="K174" i="1" s="1"/>
  <c r="J50" i="1"/>
  <c r="J306" i="1"/>
  <c r="J336" i="1"/>
  <c r="J270" i="1"/>
  <c r="J237" i="1"/>
  <c r="C225" i="1" s="1"/>
  <c r="K225" i="1" s="1"/>
  <c r="J14" i="1"/>
  <c r="C2" i="1" s="1"/>
  <c r="K2" i="1" s="1"/>
  <c r="J154" i="1"/>
  <c r="C142" i="1" s="1"/>
  <c r="K142" i="1" s="1"/>
  <c r="J80" i="1"/>
  <c r="C67" i="1" s="1"/>
  <c r="K67" i="1" s="1"/>
  <c r="J127" i="1"/>
  <c r="J234" i="1"/>
  <c r="J34" i="1"/>
  <c r="J290" i="1"/>
  <c r="J129" i="1"/>
  <c r="J76" i="1"/>
  <c r="J332" i="1"/>
  <c r="J188" i="1"/>
  <c r="J75" i="1"/>
  <c r="C62" i="1" s="1"/>
  <c r="K62" i="1" s="1"/>
  <c r="J256" i="1"/>
  <c r="J331" i="1"/>
  <c r="J239" i="1"/>
  <c r="J130" i="1"/>
  <c r="J172" i="1"/>
  <c r="J253" i="1"/>
  <c r="J144" i="1"/>
  <c r="J315" i="1"/>
  <c r="C302" i="1" s="1"/>
  <c r="K302" i="1" s="1"/>
  <c r="J59" i="1"/>
  <c r="J110" i="1"/>
  <c r="J250" i="1"/>
  <c r="J223" i="1"/>
  <c r="J255" i="1"/>
  <c r="J304" i="1"/>
  <c r="C350" i="1"/>
  <c r="K350" i="1" s="1"/>
  <c r="J156" i="1"/>
  <c r="C143" i="1" s="1"/>
  <c r="K143" i="1" s="1"/>
  <c r="J299" i="1"/>
  <c r="J204" i="1"/>
  <c r="J193" i="1"/>
  <c r="J43" i="1"/>
  <c r="J29" i="1"/>
  <c r="C16" i="1" s="1"/>
  <c r="K16" i="1" s="1"/>
  <c r="J285" i="1"/>
  <c r="J91" i="1"/>
  <c r="J347" i="1"/>
  <c r="C334" i="1" s="1"/>
  <c r="K334" i="1" s="1"/>
  <c r="C32" i="1"/>
  <c r="K32" i="1" s="1"/>
  <c r="J94" i="1"/>
  <c r="C81" i="1" s="1"/>
  <c r="K81" i="1" s="1"/>
  <c r="J350" i="1"/>
  <c r="C130" i="1"/>
  <c r="K130" i="1" s="1"/>
  <c r="J18" i="1"/>
  <c r="J274" i="1"/>
  <c r="J207" i="1"/>
  <c r="J26" i="1"/>
  <c r="J282" i="1"/>
  <c r="J128" i="1"/>
  <c r="J321" i="1"/>
  <c r="C308" i="1" s="1"/>
  <c r="K308" i="1" s="1"/>
  <c r="J175" i="1"/>
  <c r="C162" i="1" s="1"/>
  <c r="K162" i="1" s="1"/>
  <c r="J33" i="1"/>
  <c r="J98" i="1"/>
  <c r="J354" i="1"/>
  <c r="J113" i="1"/>
  <c r="C100" i="1" s="1"/>
  <c r="K100" i="1" s="1"/>
  <c r="J283" i="1"/>
  <c r="J232" i="1"/>
  <c r="J27" i="1"/>
  <c r="C15" i="1" s="1"/>
  <c r="K15" i="1" s="1"/>
  <c r="J289" i="1"/>
  <c r="J82" i="1"/>
  <c r="J338" i="1"/>
  <c r="J88" i="1"/>
  <c r="J344" i="1"/>
  <c r="J221" i="1"/>
  <c r="J162" i="1"/>
  <c r="J168" i="1"/>
  <c r="J13" i="1"/>
  <c r="J269" i="1"/>
  <c r="C256" i="1" s="1"/>
  <c r="K256" i="1" s="1"/>
  <c r="J210" i="1"/>
  <c r="J334" i="1"/>
  <c r="J218" i="1"/>
  <c r="J208" i="1"/>
  <c r="J78" i="1"/>
  <c r="J126" i="1"/>
  <c r="C113" i="1" s="1"/>
  <c r="K113" i="1" s="1"/>
  <c r="J67" i="1"/>
  <c r="J323" i="1"/>
  <c r="J164" i="1"/>
  <c r="J245" i="1"/>
  <c r="J86" i="1"/>
  <c r="J342" i="1"/>
  <c r="J183" i="1"/>
  <c r="J24" i="1"/>
  <c r="J280" i="1"/>
  <c r="J121" i="1"/>
  <c r="J81" i="1"/>
  <c r="J191" i="1"/>
  <c r="J17" i="1"/>
  <c r="J10" i="1"/>
  <c r="J266" i="1"/>
  <c r="J56" i="1"/>
  <c r="J272" i="1"/>
  <c r="J72" i="1"/>
  <c r="J328" i="1"/>
  <c r="J241" i="1"/>
  <c r="C228" i="1" s="1"/>
  <c r="K228" i="1" s="1"/>
  <c r="J97" i="1"/>
  <c r="C84" i="1" s="1"/>
  <c r="K84" i="1" s="1"/>
  <c r="J49" i="1"/>
  <c r="J140" i="1"/>
  <c r="J353" i="1"/>
  <c r="J352" i="1"/>
  <c r="C339" i="1" s="1"/>
  <c r="K339" i="1" s="1"/>
  <c r="J146" i="1"/>
  <c r="J161" i="1"/>
  <c r="C148" i="1" s="1"/>
  <c r="K148" i="1" s="1"/>
  <c r="J83" i="1"/>
  <c r="J339" i="1"/>
  <c r="J180" i="1"/>
  <c r="J5" i="1"/>
  <c r="J261" i="1"/>
  <c r="J102" i="1"/>
  <c r="J358" i="1"/>
  <c r="J199" i="1"/>
  <c r="J40" i="1"/>
  <c r="J296" i="1"/>
  <c r="J137" i="1"/>
  <c r="C124" i="1" s="1"/>
  <c r="K124" i="1" s="1"/>
  <c r="J99" i="1"/>
  <c r="J355" i="1"/>
  <c r="J196" i="1"/>
  <c r="J21" i="1"/>
  <c r="J277" i="1"/>
  <c r="J118" i="1"/>
  <c r="J215" i="1"/>
  <c r="C203" i="1" s="1"/>
  <c r="K203" i="1" s="1"/>
  <c r="J312" i="1"/>
  <c r="J153" i="1"/>
  <c r="J16" i="1"/>
  <c r="C3" i="1" s="1"/>
  <c r="K3" i="1" s="1"/>
  <c r="J115" i="1"/>
  <c r="C102" i="1" s="1"/>
  <c r="K102" i="1" s="1"/>
  <c r="J212" i="1"/>
  <c r="J37" i="1"/>
  <c r="J293" i="1"/>
  <c r="J134" i="1"/>
  <c r="J231" i="1"/>
  <c r="J169" i="1"/>
  <c r="J131" i="1"/>
  <c r="C118" i="1" s="1"/>
  <c r="K118" i="1" s="1"/>
  <c r="J228" i="1"/>
  <c r="J53" i="1"/>
  <c r="J309" i="1"/>
  <c r="J150" i="1"/>
  <c r="J247" i="1"/>
  <c r="J185" i="1"/>
  <c r="C172" i="1" s="1"/>
  <c r="K172" i="1" s="1"/>
  <c r="J147" i="1"/>
  <c r="J244" i="1"/>
  <c r="J69" i="1"/>
  <c r="J325" i="1"/>
  <c r="J166" i="1"/>
  <c r="J7" i="1"/>
  <c r="J263" i="1"/>
  <c r="J104" i="1"/>
  <c r="J360" i="1"/>
  <c r="J201" i="1"/>
  <c r="J124" i="1"/>
  <c r="J163" i="1"/>
  <c r="J4" i="1"/>
  <c r="J260" i="1"/>
  <c r="J85" i="1"/>
  <c r="J341" i="1"/>
  <c r="J182" i="1"/>
  <c r="J23" i="1"/>
  <c r="J279" i="1"/>
  <c r="J120" i="1"/>
  <c r="J217" i="1"/>
  <c r="J337" i="1"/>
  <c r="J179" i="1"/>
  <c r="C166" i="1" s="1"/>
  <c r="K166" i="1" s="1"/>
  <c r="J20" i="1"/>
  <c r="J276" i="1"/>
  <c r="J101" i="1"/>
  <c r="J357" i="1"/>
  <c r="J198" i="1"/>
  <c r="J39" i="1"/>
  <c r="J295" i="1"/>
  <c r="J233" i="1"/>
  <c r="J205" i="1"/>
  <c r="J195" i="1"/>
  <c r="J36" i="1"/>
  <c r="J292" i="1"/>
  <c r="J117" i="1"/>
  <c r="J214" i="1"/>
  <c r="J55" i="1"/>
  <c r="J311" i="1"/>
  <c r="J152" i="1"/>
  <c r="J249" i="1"/>
  <c r="J211" i="1"/>
  <c r="J52" i="1"/>
  <c r="J308" i="1"/>
  <c r="J133" i="1"/>
  <c r="J230" i="1"/>
  <c r="J71" i="1"/>
  <c r="J327" i="1"/>
  <c r="J9" i="1"/>
  <c r="J265" i="1"/>
  <c r="J227" i="1"/>
  <c r="J68" i="1"/>
  <c r="J324" i="1"/>
  <c r="J149" i="1"/>
  <c r="J246" i="1"/>
  <c r="J87" i="1"/>
  <c r="J343" i="1"/>
  <c r="C330" i="1" s="1"/>
  <c r="K330" i="1" s="1"/>
  <c r="J25" i="1"/>
  <c r="C12" i="1" s="1"/>
  <c r="K12" i="1" s="1"/>
  <c r="J281" i="1"/>
  <c r="C268" i="1" s="1"/>
  <c r="K268" i="1" s="1"/>
  <c r="J11" i="1"/>
  <c r="J243" i="1"/>
  <c r="C230" i="1" s="1"/>
  <c r="K230" i="1" s="1"/>
  <c r="J84" i="1"/>
  <c r="J340" i="1"/>
  <c r="J165" i="1"/>
  <c r="J6" i="1"/>
  <c r="J262" i="1"/>
  <c r="C249" i="1" s="1"/>
  <c r="K249" i="1" s="1"/>
  <c r="J103" i="1"/>
  <c r="J359" i="1"/>
  <c r="C346" i="1" s="1"/>
  <c r="K346" i="1" s="1"/>
  <c r="J200" i="1"/>
  <c r="C187" i="1" s="1"/>
  <c r="K187" i="1" s="1"/>
  <c r="J41" i="1"/>
  <c r="C28" i="1" s="1"/>
  <c r="K28" i="1" s="1"/>
  <c r="J297" i="1"/>
  <c r="C284" i="1" s="1"/>
  <c r="K284" i="1" s="1"/>
  <c r="J62" i="1"/>
  <c r="J318" i="1"/>
  <c r="J259" i="1"/>
  <c r="C246" i="1" s="1"/>
  <c r="K246" i="1" s="1"/>
  <c r="J100" i="1"/>
  <c r="J356" i="1"/>
  <c r="J181" i="1"/>
  <c r="J22" i="1"/>
  <c r="J278" i="1"/>
  <c r="J119" i="1"/>
  <c r="J57" i="1"/>
  <c r="J313" i="1"/>
  <c r="J226" i="1"/>
  <c r="J19" i="1"/>
  <c r="J275" i="1"/>
  <c r="J116" i="1"/>
  <c r="J197" i="1"/>
  <c r="J38" i="1"/>
  <c r="J294" i="1"/>
  <c r="J135" i="1"/>
  <c r="J73" i="1"/>
  <c r="J329" i="1"/>
  <c r="J305" i="1"/>
  <c r="J267" i="1"/>
  <c r="C255" i="1" s="1"/>
  <c r="K255" i="1" s="1"/>
  <c r="J202" i="1"/>
  <c r="C190" i="1" s="1"/>
  <c r="K190" i="1" s="1"/>
  <c r="J35" i="1"/>
  <c r="C22" i="1" s="1"/>
  <c r="K22" i="1" s="1"/>
  <c r="J291" i="1"/>
  <c r="C278" i="1" s="1"/>
  <c r="K278" i="1" s="1"/>
  <c r="J132" i="1"/>
  <c r="J213" i="1"/>
  <c r="J54" i="1"/>
  <c r="J310" i="1"/>
  <c r="J151" i="1"/>
  <c r="J248" i="1"/>
  <c r="J89" i="1"/>
  <c r="J345" i="1"/>
  <c r="J51" i="1"/>
  <c r="C38" i="1" s="1"/>
  <c r="K38" i="1" s="1"/>
  <c r="J307" i="1"/>
  <c r="J148" i="1"/>
  <c r="J229" i="1"/>
  <c r="J70" i="1"/>
  <c r="J326" i="1"/>
  <c r="J167" i="1"/>
  <c r="J8" i="1"/>
  <c r="J264" i="1"/>
  <c r="J105" i="1"/>
  <c r="J361" i="1"/>
  <c r="C349" i="1" s="1"/>
  <c r="K349" i="1" s="1"/>
  <c r="J3" i="1"/>
  <c r="S326" i="1" l="1"/>
  <c r="S111" i="1"/>
  <c r="S116" i="1"/>
  <c r="S348" i="1"/>
  <c r="S227" i="1"/>
  <c r="R55" i="1"/>
  <c r="S336" i="1"/>
  <c r="S145" i="1"/>
  <c r="R237" i="1"/>
  <c r="R178" i="1"/>
  <c r="S96" i="1"/>
  <c r="S40" i="1"/>
  <c r="R281" i="1"/>
  <c r="S100" i="1"/>
  <c r="R328" i="1"/>
  <c r="R273" i="1"/>
  <c r="R187" i="1"/>
  <c r="S42" i="1"/>
  <c r="S86" i="1"/>
  <c r="C178" i="1"/>
  <c r="K178" i="1" s="1"/>
  <c r="S178" i="1"/>
  <c r="C211" i="1"/>
  <c r="K211" i="1" s="1"/>
  <c r="S32" i="1"/>
  <c r="R146" i="1"/>
  <c r="R103" i="1"/>
  <c r="S252" i="1"/>
  <c r="S124" i="1"/>
  <c r="S192" i="1"/>
  <c r="S274" i="1"/>
  <c r="R291" i="1"/>
  <c r="S36" i="1"/>
  <c r="S113" i="1"/>
  <c r="S198" i="1"/>
  <c r="S12" i="1"/>
  <c r="R254" i="1"/>
  <c r="R253" i="1"/>
  <c r="S297" i="1"/>
  <c r="R189" i="1"/>
  <c r="R190" i="1"/>
  <c r="S235" i="1"/>
  <c r="S212" i="1"/>
  <c r="R334" i="1"/>
  <c r="R333" i="1"/>
  <c r="R219" i="1"/>
  <c r="S331" i="1"/>
  <c r="S258" i="1"/>
  <c r="R3" i="1"/>
  <c r="S196" i="1"/>
  <c r="S240" i="1"/>
  <c r="R169" i="1"/>
  <c r="S54" i="1"/>
  <c r="R113" i="1"/>
  <c r="R81" i="1"/>
  <c r="S154" i="1"/>
  <c r="S324" i="1"/>
  <c r="R30" i="1"/>
  <c r="R29" i="1"/>
  <c r="S226" i="1"/>
  <c r="C158" i="1"/>
  <c r="K158" i="1" s="1"/>
  <c r="C126" i="1"/>
  <c r="K126" i="1" s="1"/>
  <c r="S108" i="1"/>
  <c r="R125" i="1"/>
  <c r="S272" i="1"/>
  <c r="R77" i="1"/>
  <c r="R78" i="1"/>
  <c r="R66" i="1"/>
  <c r="S169" i="1"/>
  <c r="S266" i="1"/>
  <c r="S52" i="1"/>
  <c r="S358" i="1"/>
  <c r="S98" i="1"/>
  <c r="S155" i="1"/>
  <c r="R153" i="1"/>
  <c r="S260" i="1"/>
  <c r="R350" i="1"/>
  <c r="S9" i="1"/>
  <c r="R234" i="1"/>
  <c r="S238" i="1"/>
  <c r="S122" i="1"/>
  <c r="C290" i="1"/>
  <c r="K290" i="1" s="1"/>
  <c r="S298" i="1"/>
  <c r="R194" i="1"/>
  <c r="R51" i="1"/>
  <c r="R269" i="1"/>
  <c r="R270" i="1"/>
  <c r="S57" i="1"/>
  <c r="S74" i="1"/>
  <c r="S313" i="1"/>
  <c r="S253" i="1"/>
  <c r="R220" i="1"/>
  <c r="S84" i="1"/>
  <c r="S164" i="1"/>
  <c r="R217" i="1"/>
  <c r="R179" i="1"/>
  <c r="R180" i="1"/>
  <c r="R206" i="1"/>
  <c r="R205" i="1"/>
  <c r="S90" i="1"/>
  <c r="R115" i="1"/>
  <c r="R7" i="1"/>
  <c r="S300" i="1"/>
  <c r="S126" i="1"/>
  <c r="S160" i="1"/>
  <c r="S283" i="1"/>
  <c r="S340" i="1"/>
  <c r="S204" i="1"/>
  <c r="S353" i="1"/>
  <c r="R147" i="1"/>
  <c r="S256" i="1"/>
  <c r="S132" i="1"/>
  <c r="R92" i="1"/>
  <c r="R227" i="1"/>
  <c r="R228" i="1"/>
  <c r="R94" i="1"/>
  <c r="R93" i="1"/>
  <c r="R244" i="1"/>
  <c r="R243" i="1"/>
  <c r="R89" i="1"/>
  <c r="C288" i="1"/>
  <c r="K288" i="1" s="1"/>
  <c r="R151" i="1"/>
  <c r="R109" i="1"/>
  <c r="R110" i="1"/>
  <c r="S16" i="1"/>
  <c r="R131" i="1"/>
  <c r="C239" i="1"/>
  <c r="K239" i="1" s="1"/>
  <c r="R155" i="1"/>
  <c r="S218" i="1"/>
  <c r="R171" i="1"/>
  <c r="R37" i="1"/>
  <c r="S310" i="1"/>
  <c r="R323" i="1"/>
  <c r="S214" i="1"/>
  <c r="R330" i="1"/>
  <c r="S28" i="1"/>
  <c r="R69" i="1"/>
  <c r="S7" i="1"/>
  <c r="S61" i="1"/>
  <c r="S180" i="1"/>
  <c r="C204" i="1"/>
  <c r="K204" i="1" s="1"/>
  <c r="C240" i="1"/>
  <c r="K240" i="1" s="1"/>
  <c r="R161" i="1"/>
  <c r="R100" i="1"/>
  <c r="R248" i="1"/>
  <c r="R302" i="1"/>
  <c r="R301" i="1"/>
  <c r="R266" i="1"/>
  <c r="S59" i="1"/>
  <c r="R297" i="1"/>
  <c r="S118" i="1"/>
  <c r="S349" i="1"/>
  <c r="C272" i="1"/>
  <c r="K272" i="1" s="1"/>
  <c r="R285" i="1"/>
  <c r="R286" i="1"/>
  <c r="S237" i="1"/>
  <c r="S224" i="1"/>
  <c r="R177" i="1"/>
  <c r="R46" i="1"/>
  <c r="R45" i="1"/>
  <c r="S137" i="1"/>
  <c r="S64" i="1"/>
  <c r="S20" i="1"/>
  <c r="R137" i="1"/>
  <c r="S269" i="1"/>
  <c r="R195" i="1"/>
  <c r="S129" i="1"/>
  <c r="R346" i="1"/>
  <c r="S44" i="1"/>
  <c r="S22" i="1"/>
  <c r="R107" i="1"/>
  <c r="R221" i="1"/>
  <c r="R222" i="1"/>
  <c r="R157" i="1"/>
  <c r="R158" i="1"/>
  <c r="R83" i="1"/>
  <c r="R84" i="1"/>
  <c r="R61" i="1"/>
  <c r="R62" i="1"/>
  <c r="C276" i="1"/>
  <c r="K276" i="1" s="1"/>
  <c r="S320" i="1"/>
  <c r="S10" i="1"/>
  <c r="S189" i="1"/>
  <c r="C323" i="1"/>
  <c r="K323" i="1" s="1"/>
  <c r="C194" i="1"/>
  <c r="K194" i="1" s="1"/>
  <c r="C87" i="1"/>
  <c r="K87" i="1" s="1"/>
  <c r="R263" i="1"/>
  <c r="R353" i="1"/>
  <c r="S149" i="1"/>
  <c r="S75" i="1"/>
  <c r="R257" i="1"/>
  <c r="R34" i="1"/>
  <c r="S176" i="1"/>
  <c r="S317" i="1"/>
  <c r="R298" i="1"/>
  <c r="S281" i="1"/>
  <c r="R348" i="1"/>
  <c r="S76" i="1"/>
  <c r="S228" i="1"/>
  <c r="R76" i="1"/>
  <c r="R318" i="1"/>
  <c r="R44" i="1"/>
  <c r="R173" i="1"/>
  <c r="R174" i="1"/>
  <c r="S166" i="1"/>
  <c r="C182" i="1"/>
  <c r="K182" i="1" s="1"/>
  <c r="R129" i="1"/>
  <c r="C291" i="1"/>
  <c r="K291" i="1" s="1"/>
  <c r="S38" i="1"/>
  <c r="R119" i="1"/>
  <c r="C146" i="1"/>
  <c r="K146" i="1" s="1"/>
  <c r="C227" i="1"/>
  <c r="K227" i="1" s="1"/>
  <c r="C145" i="1"/>
  <c r="K145" i="1" s="1"/>
  <c r="R141" i="1"/>
  <c r="R142" i="1"/>
  <c r="S288" i="1"/>
  <c r="R97" i="1"/>
  <c r="S161" i="1"/>
  <c r="S140" i="1"/>
  <c r="S220" i="1"/>
  <c r="S315" i="1"/>
  <c r="S329" i="1"/>
  <c r="R73" i="1"/>
  <c r="R17" i="1"/>
  <c r="S262" i="1"/>
  <c r="R305" i="1"/>
  <c r="S187" i="1"/>
  <c r="S305" i="1"/>
  <c r="R251" i="1"/>
  <c r="R140" i="1"/>
  <c r="R82" i="1"/>
  <c r="C286" i="1"/>
  <c r="K286" i="1" s="1"/>
  <c r="S347" i="1"/>
  <c r="R338" i="1"/>
  <c r="S93" i="1"/>
  <c r="C52" i="1"/>
  <c r="K52" i="1" s="1"/>
  <c r="R211" i="1"/>
  <c r="C305" i="1"/>
  <c r="K305" i="1" s="1"/>
  <c r="C127" i="1"/>
  <c r="K127" i="1" s="1"/>
  <c r="C197" i="1"/>
  <c r="K197" i="1" s="1"/>
  <c r="C318" i="1"/>
  <c r="K318" i="1" s="1"/>
  <c r="R361" i="1"/>
  <c r="R360" i="1"/>
  <c r="R67" i="1"/>
  <c r="S203" i="1"/>
  <c r="R19" i="1"/>
  <c r="R200" i="1"/>
  <c r="S194" i="1"/>
  <c r="R240" i="1"/>
  <c r="S255" i="1"/>
  <c r="S250" i="1"/>
  <c r="R259" i="1"/>
  <c r="R163" i="1"/>
  <c r="R289" i="1"/>
  <c r="S70" i="1"/>
  <c r="R53" i="1"/>
  <c r="R203" i="1"/>
  <c r="C133" i="1"/>
  <c r="K133" i="1" s="1"/>
  <c r="C337" i="1"/>
  <c r="K337" i="1" s="1"/>
  <c r="C294" i="1"/>
  <c r="K294" i="1" s="1"/>
  <c r="C36" i="1"/>
  <c r="K36" i="1" s="1"/>
  <c r="C78" i="1"/>
  <c r="K78" i="1" s="1"/>
  <c r="C303" i="1"/>
  <c r="K303" i="1" s="1"/>
  <c r="C161" i="1"/>
  <c r="K161" i="1" s="1"/>
  <c r="C160" i="1"/>
  <c r="K160" i="1" s="1"/>
  <c r="C259" i="1"/>
  <c r="K259" i="1" s="1"/>
  <c r="C54" i="1"/>
  <c r="K54" i="1" s="1"/>
  <c r="C47" i="1"/>
  <c r="K47" i="1" s="1"/>
  <c r="C191" i="1"/>
  <c r="K191" i="1" s="1"/>
  <c r="C258" i="1"/>
  <c r="K258" i="1" s="1"/>
  <c r="C233" i="1"/>
  <c r="K233" i="1" s="1"/>
  <c r="C207" i="1"/>
  <c r="K207" i="1" s="1"/>
  <c r="C208" i="1"/>
  <c r="K208" i="1" s="1"/>
  <c r="C244" i="1"/>
  <c r="K244" i="1" s="1"/>
  <c r="C222" i="1"/>
  <c r="K222" i="1" s="1"/>
  <c r="C213" i="1"/>
  <c r="K213" i="1" s="1"/>
  <c r="C304" i="1"/>
  <c r="K304" i="1" s="1"/>
  <c r="C65" i="1"/>
  <c r="K65" i="1" s="1"/>
  <c r="C111" i="1"/>
  <c r="K111" i="1" s="1"/>
  <c r="C320" i="1"/>
  <c r="K320" i="1" s="1"/>
  <c r="C53" i="1"/>
  <c r="K53" i="1" s="1"/>
  <c r="C221" i="1"/>
  <c r="K221" i="1" s="1"/>
  <c r="C64" i="1"/>
  <c r="K64" i="1" s="1"/>
  <c r="C49" i="1"/>
  <c r="K49" i="1" s="1"/>
  <c r="C321" i="1"/>
  <c r="K321" i="1" s="1"/>
  <c r="C96" i="1"/>
  <c r="K96" i="1" s="1"/>
  <c r="C98" i="1"/>
  <c r="K98" i="1" s="1"/>
  <c r="C30" i="1"/>
  <c r="K30" i="1" s="1"/>
  <c r="C46" i="1"/>
  <c r="K46" i="1" s="1"/>
  <c r="C262" i="1"/>
  <c r="K262" i="1" s="1"/>
  <c r="C150" i="1"/>
  <c r="K150" i="1" s="1"/>
  <c r="C20" i="1"/>
  <c r="K20" i="1" s="1"/>
  <c r="C180" i="1"/>
  <c r="K180" i="1" s="1"/>
  <c r="C226" i="1"/>
  <c r="K226" i="1" s="1"/>
  <c r="C68" i="1"/>
  <c r="K68" i="1" s="1"/>
  <c r="C90" i="1"/>
  <c r="K90" i="1" s="1"/>
  <c r="C343" i="1"/>
  <c r="K343" i="1" s="1"/>
  <c r="C8" i="1"/>
  <c r="K8" i="1" s="1"/>
  <c r="C176" i="1"/>
  <c r="K176" i="1" s="1"/>
  <c r="C319" i="1"/>
  <c r="K319" i="1" s="1"/>
  <c r="C131" i="1"/>
  <c r="K131" i="1" s="1"/>
  <c r="C292" i="1"/>
  <c r="K292" i="1" s="1"/>
  <c r="C48" i="1"/>
  <c r="K48" i="1" s="1"/>
  <c r="C289" i="1"/>
  <c r="K289" i="1" s="1"/>
  <c r="C242" i="1"/>
  <c r="K242" i="1" s="1"/>
  <c r="C243" i="1"/>
  <c r="K243" i="1" s="1"/>
  <c r="C224" i="1"/>
  <c r="K224" i="1" s="1"/>
  <c r="C103" i="1"/>
  <c r="K103" i="1" s="1"/>
  <c r="C324" i="1"/>
  <c r="K324" i="1" s="1"/>
  <c r="C223" i="1"/>
  <c r="K223" i="1" s="1"/>
  <c r="C206" i="1"/>
  <c r="K206" i="1" s="1"/>
  <c r="C55" i="1"/>
  <c r="K55" i="1" s="1"/>
  <c r="C310" i="1"/>
  <c r="K310" i="1" s="1"/>
  <c r="C238" i="1"/>
  <c r="K238" i="1" s="1"/>
  <c r="C34" i="1"/>
  <c r="K34" i="1" s="1"/>
  <c r="C71" i="1"/>
  <c r="K71" i="1" s="1"/>
  <c r="C115" i="1"/>
  <c r="K115" i="1" s="1"/>
  <c r="C327" i="1"/>
  <c r="K327" i="1" s="1"/>
  <c r="C261" i="1"/>
  <c r="K261" i="1" s="1"/>
  <c r="C311" i="1"/>
  <c r="K311" i="1" s="1"/>
  <c r="C241" i="1"/>
  <c r="K241" i="1" s="1"/>
  <c r="C144" i="1"/>
  <c r="K144" i="1" s="1"/>
  <c r="C97" i="1"/>
  <c r="K97" i="1" s="1"/>
  <c r="C141" i="1"/>
  <c r="K141" i="1" s="1"/>
  <c r="C175" i="1"/>
  <c r="K175" i="1" s="1"/>
  <c r="C117" i="1"/>
  <c r="K117" i="1" s="1"/>
  <c r="C298" i="1"/>
  <c r="K298" i="1" s="1"/>
  <c r="C250" i="1"/>
  <c r="K250" i="1" s="1"/>
  <c r="C73" i="1"/>
  <c r="K73" i="1" s="1"/>
  <c r="C44" i="1"/>
  <c r="K44" i="1" s="1"/>
  <c r="C235" i="1"/>
  <c r="K235" i="1" s="1"/>
  <c r="C201" i="1"/>
  <c r="K201" i="1" s="1"/>
  <c r="C59" i="1"/>
  <c r="K59" i="1" s="1"/>
  <c r="C40" i="1"/>
  <c r="K40" i="1" s="1"/>
  <c r="C283" i="1"/>
  <c r="K283" i="1" s="1"/>
  <c r="C63" i="1"/>
  <c r="K63" i="1" s="1"/>
  <c r="C159" i="1"/>
  <c r="K159" i="1" s="1"/>
  <c r="C138" i="1"/>
  <c r="K138" i="1" s="1"/>
  <c r="C135" i="1"/>
  <c r="K135" i="1" s="1"/>
  <c r="C106" i="1"/>
  <c r="K106" i="1" s="1"/>
  <c r="C195" i="1"/>
  <c r="K195" i="1" s="1"/>
  <c r="C287" i="1"/>
  <c r="K287" i="1" s="1"/>
  <c r="C322" i="1"/>
  <c r="K322" i="1" s="1"/>
  <c r="C273" i="1"/>
  <c r="K273" i="1" s="1"/>
  <c r="C152" i="1"/>
  <c r="K152" i="1" s="1"/>
  <c r="C314" i="1"/>
  <c r="K314" i="1" s="1"/>
  <c r="C192" i="1"/>
  <c r="K192" i="1" s="1"/>
  <c r="C328" i="1"/>
  <c r="K328" i="1" s="1"/>
  <c r="C270" i="1"/>
  <c r="K270" i="1" s="1"/>
  <c r="C132" i="1"/>
  <c r="K132" i="1" s="1"/>
  <c r="C154" i="1"/>
  <c r="K154" i="1" s="1"/>
  <c r="C295" i="1"/>
  <c r="K295" i="1" s="1"/>
  <c r="C185" i="1"/>
  <c r="K185" i="1" s="1"/>
  <c r="C108" i="1"/>
  <c r="K108" i="1" s="1"/>
  <c r="C39" i="1"/>
  <c r="K39" i="1" s="1"/>
  <c r="C215" i="1"/>
  <c r="K215" i="1" s="1"/>
  <c r="C183" i="1"/>
  <c r="K183" i="1" s="1"/>
  <c r="C267" i="1"/>
  <c r="K267" i="1" s="1"/>
  <c r="C122" i="1"/>
  <c r="K122" i="1" s="1"/>
  <c r="C188" i="1"/>
  <c r="K188" i="1" s="1"/>
  <c r="C342" i="1"/>
  <c r="K342" i="1" s="1"/>
  <c r="C11" i="1"/>
  <c r="K11" i="1" s="1"/>
  <c r="C57" i="1"/>
  <c r="K57" i="1" s="1"/>
  <c r="C332" i="1"/>
  <c r="K332" i="1" s="1"/>
  <c r="C281" i="1"/>
  <c r="K281" i="1" s="1"/>
  <c r="C236" i="1"/>
  <c r="K236" i="1" s="1"/>
  <c r="C263" i="1"/>
  <c r="K263" i="1" s="1"/>
  <c r="C347" i="1"/>
  <c r="K347" i="1" s="1"/>
  <c r="C170" i="1"/>
  <c r="K170" i="1" s="1"/>
  <c r="C316" i="1"/>
  <c r="K316" i="1" s="1"/>
  <c r="C76" i="1"/>
  <c r="K76" i="1" s="1"/>
  <c r="C25" i="1"/>
  <c r="K25" i="1" s="1"/>
  <c r="C74" i="1"/>
  <c r="K74" i="1" s="1"/>
  <c r="C139" i="1"/>
  <c r="K139" i="1" s="1"/>
  <c r="C7" i="1"/>
  <c r="K7" i="1" s="1"/>
  <c r="C91" i="1"/>
  <c r="K91" i="1" s="1"/>
  <c r="C218" i="1"/>
  <c r="K218" i="1" s="1"/>
  <c r="C155" i="1"/>
  <c r="K155" i="1" s="1"/>
  <c r="C329" i="1"/>
  <c r="K329" i="1" s="1"/>
  <c r="C209" i="1"/>
  <c r="K209" i="1" s="1"/>
  <c r="C116" i="1"/>
  <c r="K116" i="1" s="1"/>
  <c r="C280" i="1"/>
  <c r="K280" i="1" s="1"/>
  <c r="C232" i="1"/>
  <c r="K232" i="1" s="1"/>
  <c r="C210" i="1"/>
  <c r="K210" i="1" s="1"/>
  <c r="C114" i="1"/>
  <c r="K114" i="1" s="1"/>
  <c r="C153" i="1"/>
  <c r="K153" i="1" s="1"/>
  <c r="C24" i="1"/>
  <c r="K24" i="1" s="1"/>
  <c r="C229" i="1"/>
  <c r="K229" i="1" s="1"/>
  <c r="C125" i="1"/>
  <c r="K125" i="1" s="1"/>
  <c r="C300" i="1"/>
  <c r="K300" i="1" s="1"/>
  <c r="C248" i="1"/>
  <c r="K248" i="1" s="1"/>
  <c r="C14" i="1"/>
  <c r="K14" i="1" s="1"/>
  <c r="C179" i="1"/>
  <c r="K179" i="1" s="1"/>
  <c r="C333" i="1"/>
  <c r="K333" i="1" s="1"/>
  <c r="C60" i="1"/>
  <c r="K60" i="1" s="1"/>
  <c r="C6" i="1"/>
  <c r="K6" i="1" s="1"/>
  <c r="C104" i="1"/>
  <c r="K104" i="1" s="1"/>
  <c r="C10" i="1"/>
  <c r="K10" i="1" s="1"/>
  <c r="C253" i="1"/>
  <c r="K253" i="1" s="1"/>
  <c r="C101" i="1"/>
  <c r="K101" i="1" s="1"/>
  <c r="C31" i="1"/>
  <c r="K31" i="1" s="1"/>
  <c r="C21" i="1"/>
  <c r="K21" i="1" s="1"/>
  <c r="C216" i="1"/>
  <c r="K216" i="1" s="1"/>
  <c r="C168" i="1"/>
  <c r="K168" i="1" s="1"/>
  <c r="C120" i="1"/>
  <c r="K120" i="1" s="1"/>
  <c r="C26" i="1"/>
  <c r="K26" i="1" s="1"/>
  <c r="C296" i="1"/>
  <c r="K296" i="1" s="1"/>
  <c r="C264" i="1"/>
  <c r="K264" i="1" s="1"/>
  <c r="C85" i="1"/>
  <c r="K85" i="1" s="1"/>
  <c r="C156" i="1"/>
  <c r="K156" i="1" s="1"/>
  <c r="C86" i="1"/>
  <c r="K86" i="1" s="1"/>
  <c r="C149" i="1"/>
  <c r="K149" i="1" s="1"/>
  <c r="C237" i="1"/>
  <c r="K237" i="1" s="1"/>
  <c r="C306" i="1"/>
  <c r="K306" i="1" s="1"/>
  <c r="C61" i="1"/>
  <c r="K61" i="1" s="1"/>
  <c r="C50" i="1"/>
  <c r="K50" i="1" s="1"/>
  <c r="C344" i="1"/>
  <c r="K344" i="1" s="1"/>
  <c r="C88" i="1"/>
  <c r="K88" i="1" s="1"/>
  <c r="C331" i="1"/>
  <c r="K331" i="1" s="1"/>
  <c r="C293" i="1"/>
  <c r="K293" i="1" s="1"/>
  <c r="C257" i="1"/>
  <c r="K257" i="1" s="1"/>
  <c r="C193" i="1"/>
  <c r="K193" i="1" s="1"/>
  <c r="C121" i="1"/>
  <c r="K121" i="1" s="1"/>
  <c r="C136" i="1"/>
  <c r="K136" i="1" s="1"/>
  <c r="C42" i="1"/>
  <c r="K42" i="1" s="1"/>
  <c r="C27" i="1"/>
  <c r="K27" i="1" s="1"/>
  <c r="C75" i="1"/>
  <c r="K75" i="1" s="1"/>
  <c r="C309" i="1"/>
  <c r="K309" i="1" s="1"/>
  <c r="C37" i="1"/>
  <c r="K37" i="1" s="1"/>
  <c r="C29" i="1"/>
  <c r="K29" i="1" s="1"/>
  <c r="C186" i="1"/>
  <c r="K186" i="1" s="1"/>
  <c r="C315" i="1"/>
  <c r="K315" i="1" s="1"/>
  <c r="C151" i="1"/>
  <c r="K151" i="1" s="1"/>
  <c r="C325" i="1"/>
  <c r="K325" i="1" s="1"/>
  <c r="C66" i="1"/>
  <c r="K66" i="1" s="1"/>
  <c r="C109" i="1"/>
  <c r="K109" i="1" s="1"/>
  <c r="C340" i="1"/>
  <c r="K340" i="1" s="1"/>
  <c r="C184" i="1"/>
  <c r="K184" i="1" s="1"/>
  <c r="C41" i="1"/>
  <c r="K41" i="1" s="1"/>
  <c r="C312" i="1"/>
  <c r="K312" i="1" s="1"/>
  <c r="C199" i="1"/>
  <c r="K199" i="1" s="1"/>
  <c r="C345" i="1"/>
  <c r="K345" i="1" s="1"/>
  <c r="C69" i="1"/>
  <c r="K69" i="1" s="1"/>
  <c r="C17" i="1"/>
  <c r="K17" i="1" s="1"/>
  <c r="C348" i="1"/>
  <c r="K348" i="1" s="1"/>
  <c r="C107" i="1"/>
  <c r="K107" i="1" s="1"/>
  <c r="C92" i="1"/>
  <c r="K92" i="1" s="1"/>
  <c r="C200" i="1"/>
  <c r="K200" i="1" s="1"/>
  <c r="C214" i="1"/>
  <c r="K214" i="1" s="1"/>
  <c r="C279" i="1"/>
  <c r="K279" i="1" s="1"/>
  <c r="C266" i="1"/>
  <c r="K266" i="1" s="1"/>
  <c r="C56" i="1"/>
  <c r="K56" i="1" s="1"/>
  <c r="C89" i="1"/>
  <c r="K89" i="1" s="1"/>
  <c r="C112" i="1"/>
  <c r="K112" i="1" s="1"/>
  <c r="C5" i="1"/>
  <c r="K5" i="1" s="1"/>
  <c r="C173" i="1"/>
  <c r="K173" i="1" s="1"/>
  <c r="C317" i="1"/>
  <c r="K317" i="1" s="1"/>
  <c r="C93" i="1"/>
  <c r="K93" i="1" s="1"/>
  <c r="C301" i="1"/>
  <c r="K301" i="1" s="1"/>
  <c r="C297" i="1"/>
  <c r="K297" i="1" s="1"/>
  <c r="C251" i="1"/>
  <c r="K251" i="1" s="1"/>
  <c r="C119" i="1"/>
  <c r="K119" i="1" s="1"/>
  <c r="C252" i="1"/>
  <c r="K252" i="1" s="1"/>
  <c r="C23" i="1"/>
  <c r="K23" i="1" s="1"/>
  <c r="C231" i="1"/>
  <c r="K231" i="1" s="1"/>
  <c r="C43" i="1"/>
  <c r="K43" i="1" s="1"/>
  <c r="C271" i="1"/>
  <c r="K271" i="1" s="1"/>
  <c r="C181" i="1"/>
  <c r="K181" i="1" s="1"/>
  <c r="C123" i="1"/>
  <c r="K123" i="1" s="1"/>
  <c r="C45" i="1"/>
  <c r="K45" i="1" s="1"/>
  <c r="C198" i="1"/>
  <c r="K198" i="1" s="1"/>
  <c r="C163" i="1"/>
  <c r="K163" i="1" s="1"/>
  <c r="C169" i="1"/>
  <c r="K169" i="1" s="1"/>
  <c r="C134" i="1"/>
  <c r="K134" i="1" s="1"/>
  <c r="C140" i="1"/>
  <c r="K140" i="1" s="1"/>
  <c r="C219" i="1"/>
  <c r="K219" i="1" s="1"/>
  <c r="C338" i="1"/>
  <c r="K338" i="1" s="1"/>
  <c r="C77" i="1"/>
  <c r="K77" i="1" s="1"/>
  <c r="C299" i="1"/>
  <c r="K299" i="1" s="1"/>
  <c r="C167" i="1"/>
  <c r="K167" i="1" s="1"/>
  <c r="C82" i="1"/>
  <c r="K82" i="1" s="1"/>
  <c r="C128" i="1"/>
  <c r="K128" i="1" s="1"/>
  <c r="C313" i="1"/>
  <c r="K313" i="1" s="1"/>
  <c r="C189" i="1"/>
  <c r="K189" i="1" s="1"/>
  <c r="C265" i="1"/>
  <c r="K265" i="1" s="1"/>
  <c r="C58" i="1"/>
  <c r="K58" i="1" s="1"/>
  <c r="C220" i="1"/>
  <c r="K220" i="1" s="1"/>
  <c r="C72" i="1"/>
  <c r="K72" i="1" s="1"/>
  <c r="C234" i="1"/>
  <c r="K234" i="1" s="1"/>
  <c r="C202" i="1"/>
  <c r="K202" i="1" s="1"/>
  <c r="C326" i="1"/>
  <c r="K326" i="1" s="1"/>
  <c r="C4" i="1"/>
  <c r="K4" i="1" s="1"/>
  <c r="C205" i="1"/>
  <c r="K205" i="1" s="1"/>
  <c r="C269" i="1"/>
  <c r="K269" i="1" s="1"/>
  <c r="C157" i="1"/>
  <c r="K157" i="1" s="1"/>
  <c r="C196" i="1"/>
  <c r="K196" i="1" s="1"/>
  <c r="C260" i="1"/>
  <c r="K260" i="1" s="1"/>
  <c r="C335" i="1"/>
  <c r="K335" i="1" s="1"/>
  <c r="C254" i="1"/>
  <c r="K254" i="1" s="1"/>
  <c r="C9" i="1"/>
  <c r="K9" i="1" s="1"/>
  <c r="C217" i="1"/>
  <c r="K217" i="1" s="1"/>
  <c r="C282" i="1"/>
  <c r="K282" i="1" s="1"/>
  <c r="C247" i="1"/>
  <c r="K247" i="1" s="1"/>
  <c r="C137" i="1"/>
  <c r="K137" i="1" s="1"/>
  <c r="C105" i="1"/>
  <c r="K105" i="1" s="1"/>
  <c r="C70" i="1"/>
  <c r="K70" i="1" s="1"/>
  <c r="C341" i="1"/>
  <c r="K341" i="1" s="1"/>
  <c r="C13" i="1"/>
  <c r="K13" i="1" s="1"/>
  <c r="C277" i="1"/>
  <c r="K277" i="1" s="1"/>
  <c r="C171" i="1"/>
  <c r="K171" i="1" s="1"/>
  <c r="C285" i="1"/>
  <c r="K285" i="1" s="1"/>
  <c r="C79" i="1"/>
  <c r="K79" i="1" s="1"/>
  <c r="Y6" i="1" l="1"/>
  <c r="Y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tc={AA7D1C63-CE3D-4E5E-AE44-5123998D698E}</author>
  </authors>
  <commentList>
    <comment ref="J15" authorId="0" shapeId="0" xr:uid="{AA7D1C63-CE3D-4E5E-AE44-5123998D698E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<sst xmlns="http://schemas.openxmlformats.org/spreadsheetml/2006/main" count="171" uniqueCount="130">
  <si>
    <t>Degree Of Rotation</t>
  </si>
  <si>
    <t>Rads Of Rotation</t>
  </si>
  <si>
    <t>Velocity Pre Degree</t>
  </si>
  <si>
    <t>Inlet</t>
  </si>
  <si>
    <t>Exhaust</t>
  </si>
  <si>
    <t>Sin(θ)</t>
  </si>
  <si>
    <t>Cos(θ)</t>
  </si>
  <si>
    <t>Crank Motion</t>
  </si>
  <si>
    <t xml:space="preserve">Rod-Angle </t>
  </si>
  <si>
    <t xml:space="preserve">Pistion Position </t>
  </si>
  <si>
    <t>Piston Velocity</t>
  </si>
  <si>
    <t>Cam Lobe Lift - Intake</t>
  </si>
  <si>
    <t>Cam Lobe Lift - Exhaust</t>
  </si>
  <si>
    <t>Valve Velocity Intake</t>
  </si>
  <si>
    <t>Valve Velocity Exhaust</t>
  </si>
  <si>
    <t>Valve Acceleration Intake</t>
  </si>
  <si>
    <t>Valve Acceleration Exhaust</t>
  </si>
  <si>
    <t>Intake Jerk</t>
  </si>
  <si>
    <t>Exhaust Jerk</t>
  </si>
  <si>
    <t>Inlet Weight 2.13kg</t>
  </si>
  <si>
    <t>Exhaust Weight 2.1kg</t>
  </si>
  <si>
    <t xml:space="preserve">Crank Radius </t>
  </si>
  <si>
    <t>Angle into Radians</t>
  </si>
  <si>
    <t xml:space="preserve">Piston Position </t>
  </si>
  <si>
    <t>lobe lift for each in mm at each degree of rotation</t>
  </si>
  <si>
    <r>
      <t xml:space="preserve">                                            </t>
    </r>
    <r>
      <rPr>
        <b/>
        <sz val="10"/>
        <color rgb="FF000000"/>
        <rFont val="Arial"/>
        <family val="2"/>
        <scheme val="minor"/>
      </rPr>
      <t xml:space="preserve"> ENGINE SPECIFICATIONS</t>
    </r>
  </si>
  <si>
    <t>Unit</t>
  </si>
  <si>
    <t>Pistion Velocity</t>
  </si>
  <si>
    <t>M/s</t>
  </si>
  <si>
    <t>Stoke:</t>
  </si>
  <si>
    <t>mm</t>
  </si>
  <si>
    <t>Max Velocity</t>
  </si>
  <si>
    <t>Bore:</t>
  </si>
  <si>
    <t>Min Velocity</t>
  </si>
  <si>
    <t>Compression Ratio:</t>
  </si>
  <si>
    <t>10.8:1</t>
  </si>
  <si>
    <t>N/A</t>
  </si>
  <si>
    <t>Mean Piston Speed</t>
  </si>
  <si>
    <t>Connecting Rod:</t>
  </si>
  <si>
    <t>m</t>
  </si>
  <si>
    <t xml:space="preserve">Spring </t>
  </si>
  <si>
    <t xml:space="preserve">Crank Radius: </t>
  </si>
  <si>
    <t>Stiffness</t>
  </si>
  <si>
    <t>Kg</t>
  </si>
  <si>
    <t xml:space="preserve">Float Speed </t>
  </si>
  <si>
    <t>Standard Vavletrain</t>
  </si>
  <si>
    <t>Rad/s</t>
  </si>
  <si>
    <t>RPMCam</t>
  </si>
  <si>
    <t>RPMEngine</t>
  </si>
  <si>
    <t>LightWeight Vavletrain</t>
  </si>
  <si>
    <t>RPMcam</t>
  </si>
  <si>
    <t xml:space="preserve">RPMEngine </t>
  </si>
  <si>
    <t xml:space="preserve">Diameter Intake </t>
  </si>
  <si>
    <t xml:space="preserve">Diameter exhaust </t>
  </si>
  <si>
    <t>Ideal Flow - Intake</t>
  </si>
  <si>
    <t>Ideal Flow - Exhaust</t>
  </si>
  <si>
    <t>Flow Coefficient  - Intake</t>
  </si>
  <si>
    <t>Flow Coefficient  - Exhaust</t>
  </si>
  <si>
    <t>SuperFlow SF-110 Test Data</t>
  </si>
  <si>
    <t>Test Description:</t>
  </si>
  <si>
    <t>Test Number</t>
  </si>
  <si>
    <t>Head Description:</t>
  </si>
  <si>
    <t>2 Litre Duratec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</si>
  <si>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</si>
  <si>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</si>
  <si>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</si>
  <si>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</si>
  <si>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</si>
  <si>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</si>
  <si>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</si>
  <si>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</si>
  <si>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</si>
  <si>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Exhaust Valve:</t>
  </si>
  <si>
    <t>Exhaust Seat Angle</t>
  </si>
  <si>
    <t>Intake Manifold:</t>
  </si>
  <si>
    <t>Runner Length</t>
  </si>
  <si>
    <t>Cylinder Bore:</t>
  </si>
  <si>
    <t>87.5mm</t>
  </si>
  <si>
    <t>Stroke</t>
  </si>
  <si>
    <t>Test Operator:</t>
  </si>
  <si>
    <t xml:space="preserve">Ryan Williams 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</si>
  <si>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</si>
  <si>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</si>
  <si>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</si>
  <si>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</si>
  <si>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</si>
  <si>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</si>
  <si>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</si>
  <si>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</si>
  <si>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</si>
  <si>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</si>
  <si>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</si>
  <si>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</si>
  <si>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</si>
  <si>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</si>
  <si>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</si>
  <si>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</si>
  <si>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</si>
  <si>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</si>
  <si>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</si>
  <si>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</si>
  <si>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</si>
  <si>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</si>
  <si>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</si>
  <si>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</si>
  <si>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</si>
  <si>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</si>
  <si>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</si>
  <si>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</si>
  <si>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</si>
  <si>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</si>
  <si>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</si>
  <si>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</si>
  <si>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</si>
  <si>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</si>
  <si>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</si>
  <si>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</si>
  <si>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</si>
  <si>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</si>
  <si>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</si>
  <si>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</si>
  <si>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</si>
  <si>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 xml:space="preserve">Ideal Flow </t>
  </si>
  <si>
    <t>Valve Area</t>
  </si>
  <si>
    <t>9.62 X 10-4</t>
  </si>
  <si>
    <t xml:space="preserve">Effective Area </t>
  </si>
  <si>
    <t>2.12 X 10-4 M^2</t>
  </si>
  <si>
    <t>Airflow Velocity</t>
  </si>
  <si>
    <t>Engine Maximum Power</t>
  </si>
  <si>
    <t xml:space="preserve">RPM Convertion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</si>
</sst>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000"/>
    <numFmt numFmtId="166" formatCode="0.00000"/>
    <numFmt numFmtId="167" formatCode="[$-F800]dddd\,\ mmmm\ dd\,\ yyyy"/>
    <numFmt numFmtId="168" formatCode="0.0000000"/>
  </numFmts>
  <fonts count="10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1"/>
      <color theme="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i/>
      <sz val="8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0" fillId="4" borderId="0" xfId="0" applyFill="1"/>
    <xf numFmtId="0" fontId="1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5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2" borderId="0" xfId="0" applyFill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2" borderId="1" xfId="0" applyFont="1" applyFill="1" applyBorder="1"/>
    <xf numFmtId="164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3" borderId="1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0" fillId="5" borderId="0" xfId="0" applyFill="1"/>
    <xf numFmtId="0" fontId="0" fillId="6" borderId="7" xfId="0" applyFill="1" applyBorder="1"/>
    <xf numFmtId="0" fontId="0" fillId="7" borderId="8" xfId="0" applyFill="1" applyBorder="1"/>
    <xf numFmtId="0" fontId="3" fillId="7" borderId="8" xfId="0" applyFont="1" applyFill="1" applyBorder="1"/>
    <xf numFmtId="0" fontId="0" fillId="6" borderId="8" xfId="0" applyFill="1" applyBorder="1"/>
    <xf numFmtId="0" fontId="3" fillId="6" borderId="8" xfId="0" applyFont="1" applyFill="1" applyBorder="1" applyAlignment="1">
      <alignment horizontal="center"/>
    </xf>
    <xf numFmtId="0" fontId="0" fillId="6" borderId="9" xfId="0" applyFill="1" applyBorder="1"/>
    <xf numFmtId="0" fontId="7" fillId="5" borderId="0" xfId="0" applyFont="1" applyFill="1" applyAlignment="1">
      <alignment horizontal="right"/>
    </xf>
    <xf numFmtId="167" fontId="7" fillId="5" borderId="0" xfId="0" applyNumberFormat="1" applyFont="1" applyFill="1"/>
    <xf numFmtId="0" fontId="0" fillId="3" borderId="10" xfId="0" applyFill="1" applyBorder="1"/>
    <xf numFmtId="0" fontId="8" fillId="3" borderId="11" xfId="0" applyFont="1" applyFill="1" applyBorder="1" applyAlignment="1">
      <alignment horizontal="right"/>
    </xf>
    <xf numFmtId="0" fontId="8" fillId="3" borderId="15" xfId="0" applyFont="1" applyFill="1" applyBorder="1" applyAlignment="1">
      <alignment horizontal="righ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3" borderId="16" xfId="0" applyFill="1" applyBorder="1"/>
    <xf numFmtId="0" fontId="8" fillId="3" borderId="0" xfId="0" applyFont="1" applyFill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3" borderId="22" xfId="0" applyFill="1" applyBorder="1"/>
    <xf numFmtId="0" fontId="0" fillId="5" borderId="23" xfId="0" applyFill="1" applyBorder="1"/>
    <xf numFmtId="0" fontId="0" fillId="3" borderId="2" xfId="0" applyFill="1" applyBorder="1"/>
    <xf numFmtId="0" fontId="0" fillId="5" borderId="20" xfId="0" applyFill="1" applyBorder="1"/>
    <xf numFmtId="0" fontId="0" fillId="0" borderId="24" xfId="0" applyBorder="1"/>
    <xf numFmtId="0" fontId="0" fillId="3" borderId="3" xfId="0" applyFill="1" applyBorder="1"/>
    <xf numFmtId="0" fontId="0" fillId="5" borderId="25" xfId="0" applyFill="1" applyBorder="1"/>
    <xf numFmtId="0" fontId="0" fillId="3" borderId="26" xfId="0" applyFill="1" applyBorder="1"/>
    <xf numFmtId="0" fontId="8" fillId="3" borderId="27" xfId="0" applyFont="1" applyFill="1" applyBorder="1" applyAlignment="1">
      <alignment horizontal="right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6" borderId="10" xfId="0" applyFill="1" applyBorder="1"/>
    <xf numFmtId="0" fontId="0" fillId="6" borderId="11" xfId="0" applyFill="1" applyBorder="1"/>
    <xf numFmtId="0" fontId="3" fillId="6" borderId="11" xfId="0" applyFont="1" applyFill="1" applyBorder="1"/>
    <xf numFmtId="0" fontId="3" fillId="6" borderId="11" xfId="0" applyFont="1" applyFill="1" applyBorder="1" applyAlignment="1">
      <alignment horizontal="center"/>
    </xf>
    <xf numFmtId="0" fontId="0" fillId="6" borderId="15" xfId="0" applyFill="1" applyBorder="1"/>
    <xf numFmtId="0" fontId="0" fillId="5" borderId="16" xfId="0" applyFill="1" applyBorder="1"/>
    <xf numFmtId="0" fontId="8" fillId="5" borderId="0" xfId="0" applyFont="1" applyFill="1"/>
    <xf numFmtId="0" fontId="8" fillId="3" borderId="0" xfId="0" applyFont="1" applyFill="1"/>
    <xf numFmtId="0" fontId="8" fillId="3" borderId="20" xfId="0" applyFont="1" applyFill="1" applyBorder="1"/>
    <xf numFmtId="0" fontId="0" fillId="0" borderId="32" xfId="0" applyBorder="1"/>
    <xf numFmtId="0" fontId="8" fillId="3" borderId="27" xfId="0" applyFont="1" applyFill="1" applyBorder="1"/>
    <xf numFmtId="0" fontId="8" fillId="3" borderId="31" xfId="0" applyFont="1" applyFill="1" applyBorder="1"/>
    <xf numFmtId="0" fontId="8" fillId="5" borderId="0" xfId="0" applyFont="1" applyFill="1" applyAlignment="1">
      <alignment horizontal="right"/>
    </xf>
    <xf numFmtId="2" fontId="8" fillId="3" borderId="33" xfId="0" applyNumberFormat="1" applyFont="1" applyFill="1" applyBorder="1"/>
    <xf numFmtId="2" fontId="8" fillId="3" borderId="34" xfId="0" applyNumberFormat="1" applyFont="1" applyFill="1" applyBorder="1"/>
    <xf numFmtId="0" fontId="8" fillId="3" borderId="34" xfId="0" applyFont="1" applyFill="1" applyBorder="1"/>
    <xf numFmtId="0" fontId="8" fillId="3" borderId="35" xfId="0" applyFont="1" applyFill="1" applyBorder="1"/>
    <xf numFmtId="0" fontId="0" fillId="0" borderId="36" xfId="0" applyBorder="1"/>
    <xf numFmtId="0" fontId="8" fillId="0" borderId="1" xfId="0" applyFont="1" applyBorder="1"/>
    <xf numFmtId="0" fontId="8" fillId="0" borderId="37" xfId="0" applyFont="1" applyBorder="1"/>
    <xf numFmtId="0" fontId="0" fillId="0" borderId="38" xfId="0" applyBorder="1"/>
    <xf numFmtId="0" fontId="8" fillId="5" borderId="39" xfId="0" applyFont="1" applyFill="1" applyBorder="1"/>
    <xf numFmtId="0" fontId="8" fillId="3" borderId="15" xfId="0" applyFont="1" applyFill="1" applyBorder="1"/>
    <xf numFmtId="0" fontId="0" fillId="3" borderId="33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20" xfId="0" applyFill="1" applyBorder="1"/>
    <xf numFmtId="0" fontId="0" fillId="5" borderId="36" xfId="0" applyFill="1" applyBorder="1"/>
    <xf numFmtId="0" fontId="0" fillId="5" borderId="1" xfId="0" applyFill="1" applyBorder="1"/>
    <xf numFmtId="0" fontId="0" fillId="5" borderId="41" xfId="0" applyFill="1" applyBorder="1"/>
    <xf numFmtId="0" fontId="0" fillId="3" borderId="31" xfId="0" applyFill="1" applyBorder="1"/>
    <xf numFmtId="0" fontId="0" fillId="5" borderId="38" xfId="0" applyFill="1" applyBorder="1"/>
    <xf numFmtId="0" fontId="0" fillId="5" borderId="32" xfId="0" applyFill="1" applyBorder="1"/>
    <xf numFmtId="0" fontId="0" fillId="5" borderId="42" xfId="0" applyFill="1" applyBorder="1"/>
    <xf numFmtId="0" fontId="8" fillId="3" borderId="43" xfId="0" applyFont="1" applyFill="1" applyBorder="1"/>
    <xf numFmtId="0" fontId="8" fillId="3" borderId="4" xfId="0" applyFont="1" applyFill="1" applyBorder="1"/>
    <xf numFmtId="0" fontId="8" fillId="3" borderId="37" xfId="0" applyFont="1" applyFill="1" applyBorder="1"/>
    <xf numFmtId="0" fontId="8" fillId="3" borderId="36" xfId="0" applyFont="1" applyFill="1" applyBorder="1"/>
    <xf numFmtId="0" fontId="8" fillId="3" borderId="1" xfId="0" applyFont="1" applyFill="1" applyBorder="1"/>
    <xf numFmtId="0" fontId="0" fillId="0" borderId="44" xfId="0" applyBorder="1"/>
    <xf numFmtId="0" fontId="8" fillId="3" borderId="6" xfId="0" applyFont="1" applyFill="1" applyBorder="1"/>
    <xf numFmtId="0" fontId="8" fillId="3" borderId="38" xfId="0" applyFont="1" applyFill="1" applyBorder="1"/>
    <xf numFmtId="0" fontId="8" fillId="3" borderId="32" xfId="0" applyFont="1" applyFill="1" applyBorder="1"/>
    <xf numFmtId="0" fontId="0" fillId="0" borderId="39" xfId="0" applyBorder="1"/>
    <xf numFmtId="0" fontId="9" fillId="5" borderId="0" xfId="0" applyFont="1" applyFill="1" applyAlignment="1">
      <alignment horizontal="right"/>
    </xf>
    <xf numFmtId="0" fontId="8" fillId="5" borderId="5" xfId="0" applyFont="1" applyFill="1" applyBorder="1"/>
    <xf numFmtId="0" fontId="8" fillId="5" borderId="18" xfId="0" applyFont="1" applyFill="1" applyBorder="1"/>
    <xf numFmtId="2" fontId="1" fillId="3" borderId="4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5" fontId="0" fillId="4" borderId="0" xfId="0" applyNumberFormat="1" applyFill="1"/>
    <xf numFmtId="165" fontId="5" fillId="3" borderId="4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" fontId="0" fillId="3" borderId="1" xfId="0" applyNumberFormat="1" applyFill="1" applyBorder="1"/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8" fillId="3" borderId="10" xfId="0" applyFont="1" applyFill="1" applyBorder="1" applyAlignment="1">
      <alignment horizontal="right"/>
    </xf>
    <xf numFmtId="0" fontId="8" fillId="3" borderId="15" xfId="0" applyFont="1" applyFill="1" applyBorder="1" applyAlignment="1">
      <alignment horizontal="right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8" fillId="3" borderId="16" xfId="0" applyFont="1" applyFill="1" applyBorder="1" applyAlignment="1">
      <alignment horizontal="right"/>
    </xf>
    <xf numFmtId="0" fontId="8" fillId="3" borderId="20" xfId="0" applyFont="1" applyFill="1" applyBorder="1" applyAlignment="1">
      <alignment horizontal="right"/>
    </xf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8" fillId="3" borderId="26" xfId="0" applyFont="1" applyFill="1" applyBorder="1" applyAlignment="1">
      <alignment horizontal="right"/>
    </xf>
    <xf numFmtId="0" fontId="8" fillId="3" borderId="31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168" fontId="0" fillId="3" borderId="1" xfId="0" applyNumberFormat="1" applyFill="1" applyBorder="1"/>
    <xf numFmtId="2" fontId="4" fillId="3" borderId="1" xfId="0" applyNumberFormat="1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right"/>
    </xf>
    <xf numFmtId="2" fontId="6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Crank Angle  Vs Pistion Position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'!$J$2:$J$362</c:f>
              <c:numCache>
                <c:formatCode>0.0000</c:formatCode>
                <c:ptCount val="361"/>
                <c:pt idx="0">
                  <c:v>0</c:v>
                </c:pt>
                <c:pt idx="1">
                  <c:v>8.1208556513289958E-6</c:v>
                </c:pt>
                <c:pt idx="2">
                  <c:v>3.2479442187794327E-5</c:v>
                </c:pt>
                <c:pt idx="3">
                  <c:v>1.2985410199721779E-4</c:v>
                </c:pt>
                <c:pt idx="4">
                  <c:v>2.0282245758355489E-4</c:v>
                </c:pt>
                <c:pt idx="5">
                  <c:v>2.9193313856906928E-4</c:v>
                </c:pt>
                <c:pt idx="6">
                  <c:v>3.9714249734505057E-4</c:v>
                </c:pt>
                <c:pt idx="7">
                  <c:v>5.1839901512477015E-4</c:v>
                </c:pt>
                <c:pt idx="8">
                  <c:v>6.5564333431433102E-4</c:v>
                </c:pt>
                <c:pt idx="9">
                  <c:v>8.0880829585925262E-4</c:v>
                </c:pt>
                <c:pt idx="10">
                  <c:v>9.7781898156540717E-4</c:v>
                </c:pt>
                <c:pt idx="11">
                  <c:v>1.1625927613903742E-3</c:v>
                </c:pt>
                <c:pt idx="12">
                  <c:v>1.363039345702565E-3</c:v>
                </c:pt>
                <c:pt idx="13">
                  <c:v>1.5790608425030731E-3</c:v>
                </c:pt>
                <c:pt idx="14">
                  <c:v>1.8105518196050261E-3</c:v>
                </c:pt>
                <c:pt idx="15">
                  <c:v>2.0573993717637523E-3</c:v>
                </c:pt>
                <c:pt idx="16">
                  <c:v>2.3194831927495154E-3</c:v>
                </c:pt>
                <c:pt idx="17">
                  <c:v>2.5966756523535077E-3</c:v>
                </c:pt>
                <c:pt idx="18">
                  <c:v>2.8888418783157921E-3</c:v>
                </c:pt>
                <c:pt idx="19">
                  <c:v>3.1958398431615521E-3</c:v>
                </c:pt>
                <c:pt idx="20">
                  <c:v>3.5175204559305655E-3</c:v>
                </c:pt>
                <c:pt idx="21">
                  <c:v>3.8537276587820137E-3</c:v>
                </c:pt>
                <c:pt idx="22">
                  <c:v>4.204298528453684E-3</c:v>
                </c:pt>
                <c:pt idx="23">
                  <c:v>4.5690633825525972E-3</c:v>
                </c:pt>
                <c:pt idx="24">
                  <c:v>4.9478458906501016E-3</c:v>
                </c:pt>
                <c:pt idx="25">
                  <c:v>5.3404631901514017E-3</c:v>
                </c:pt>
                <c:pt idx="26">
                  <c:v>5.7467260069058281E-3</c:v>
                </c:pt>
                <c:pt idx="27">
                  <c:v>6.1664387805194093E-3</c:v>
                </c:pt>
                <c:pt idx="28">
                  <c:v>6.5993997943285402E-3</c:v>
                </c:pt>
                <c:pt idx="29">
                  <c:v>7.045401309986701E-3</c:v>
                </c:pt>
                <c:pt idx="30">
                  <c:v>7.5042297066134703E-3</c:v>
                </c:pt>
                <c:pt idx="31">
                  <c:v>7.9756656244482672E-3</c:v>
                </c:pt>
                <c:pt idx="32">
                  <c:v>8.4594841129463673E-3</c:v>
                </c:pt>
                <c:pt idx="33">
                  <c:v>8.9554547832491789E-3</c:v>
                </c:pt>
                <c:pt idx="34">
                  <c:v>9.4633419649534783E-3</c:v>
                </c:pt>
                <c:pt idx="35">
                  <c:v>9.9829048670996307E-3</c:v>
                </c:pt>
                <c:pt idx="36">
                  <c:v>1.0513897743290276E-2</c:v>
                </c:pt>
                <c:pt idx="37">
                  <c:v>1.1056070060845018E-2</c:v>
                </c:pt>
                <c:pt idx="38">
                  <c:v>1.1609166673889691E-2</c:v>
                </c:pt>
                <c:pt idx="39">
                  <c:v>1.2172928000269574E-2</c:v>
                </c:pt>
                <c:pt idx="40">
                  <c:v>1.2747090202170228E-2</c:v>
                </c:pt>
                <c:pt idx="41">
                  <c:v>1.3331385370320244E-2</c:v>
                </c:pt>
                <c:pt idx="42">
                  <c:v>1.3925541711642347E-2</c:v>
                </c:pt>
                <c:pt idx="43">
                  <c:v>1.4529283740211075E-2</c:v>
                </c:pt>
                <c:pt idx="44">
                  <c:v>1.5142332471366407E-2</c:v>
                </c:pt>
                <c:pt idx="45">
                  <c:v>1.5764405618824515E-2</c:v>
                </c:pt>
                <c:pt idx="46">
                  <c:v>1.639521779461732E-2</c:v>
                </c:pt>
                <c:pt idx="47">
                  <c:v>1.7034480711684348E-2</c:v>
                </c:pt>
                <c:pt idx="48">
                  <c:v>1.7681903388931351E-2</c:v>
                </c:pt>
                <c:pt idx="49">
                  <c:v>1.8337192358560787E-2</c:v>
                </c:pt>
                <c:pt idx="50">
                  <c:v>1.9000051875471335E-2</c:v>
                </c:pt>
                <c:pt idx="51">
                  <c:v>1.9670184128513932E-2</c:v>
                </c:pt>
                <c:pt idx="52">
                  <c:v>2.0347289453384113E-2</c:v>
                </c:pt>
                <c:pt idx="53">
                  <c:v>2.1031066546921159E-2</c:v>
                </c:pt>
                <c:pt idx="54">
                  <c:v>2.1721212682576912E-2</c:v>
                </c:pt>
                <c:pt idx="55">
                  <c:v>2.2417423926809284E-2</c:v>
                </c:pt>
                <c:pt idx="56">
                  <c:v>2.3119395356147234E-2</c:v>
                </c:pt>
                <c:pt idx="57">
                  <c:v>2.3826821274667301E-2</c:v>
                </c:pt>
                <c:pt idx="58">
                  <c:v>2.4539395431615089E-2</c:v>
                </c:pt>
                <c:pt idx="59">
                  <c:v>2.5256811238898152E-2</c:v>
                </c:pt>
                <c:pt idx="60">
                  <c:v>2.5978761988171426E-2</c:v>
                </c:pt>
                <c:pt idx="61">
                  <c:v>2.6704941067231092E-2</c:v>
                </c:pt>
                <c:pt idx="62">
                  <c:v>2.7435042175427988E-2</c:v>
                </c:pt>
                <c:pt idx="63">
                  <c:v>2.8168759537807904E-2</c:v>
                </c:pt>
                <c:pt idx="64">
                  <c:v>2.8905788117682751E-2</c:v>
                </c:pt>
                <c:pt idx="65">
                  <c:v>2.9645823827334446E-2</c:v>
                </c:pt>
                <c:pt idx="66">
                  <c:v>3.0388563736551411E-2</c:v>
                </c:pt>
                <c:pt idx="67">
                  <c:v>3.1133706278697344E-2</c:v>
                </c:pt>
                <c:pt idx="68">
                  <c:v>3.1880951454011153E-2</c:v>
                </c:pt>
                <c:pt idx="69">
                  <c:v>3.2630001029839227E-2</c:v>
                </c:pt>
                <c:pt idx="70">
                  <c:v>3.3380558737501828E-2</c:v>
                </c:pt>
                <c:pt idx="71">
                  <c:v>3.4132330465499627E-2</c:v>
                </c:pt>
                <c:pt idx="72">
                  <c:v>3.488502444876955E-2</c:v>
                </c:pt>
                <c:pt idx="73">
                  <c:v>3.563835145370408E-2</c:v>
                </c:pt>
                <c:pt idx="74">
                  <c:v>3.6392024958654505E-2</c:v>
                </c:pt>
                <c:pt idx="75">
                  <c:v>3.7145761329645414E-2</c:v>
                </c:pt>
                <c:pt idx="76">
                  <c:v>3.7899279991035088E-2</c:v>
                </c:pt>
                <c:pt idx="77">
                  <c:v>3.8652303590866452E-2</c:v>
                </c:pt>
                <c:pt idx="78">
                  <c:v>3.9404558160662254E-2</c:v>
                </c:pt>
                <c:pt idx="79">
                  <c:v>4.015577326942911E-2</c:v>
                </c:pt>
                <c:pt idx="80">
                  <c:v>4.0905682171647334E-2</c:v>
                </c:pt>
                <c:pt idx="81">
                  <c:v>4.1654021949035377E-2</c:v>
                </c:pt>
                <c:pt idx="82">
                  <c:v>4.2400533645891733E-2</c:v>
                </c:pt>
                <c:pt idx="83">
                  <c:v>4.3144962397831041E-2</c:v>
                </c:pt>
                <c:pt idx="84">
                  <c:v>4.3887057553746049E-2</c:v>
                </c:pt>
                <c:pt idx="85">
                  <c:v>4.4626572790843318E-2</c:v>
                </c:pt>
                <c:pt idx="86">
                  <c:v>4.5363266222615793E-2</c:v>
                </c:pt>
                <c:pt idx="87">
                  <c:v>4.6096900499633164E-2</c:v>
                </c:pt>
                <c:pt idx="88">
                  <c:v>4.6827242903047316E-2</c:v>
                </c:pt>
                <c:pt idx="89">
                  <c:v>4.7554065430728279E-2</c:v>
                </c:pt>
                <c:pt idx="90">
                  <c:v>4.8277144875963934E-2</c:v>
                </c:pt>
                <c:pt idx="91">
                  <c:v>4.89962628986748E-2</c:v>
                </c:pt>
                <c:pt idx="92">
                  <c:v>4.9711206089113086E-2</c:v>
                </c:pt>
                <c:pt idx="93">
                  <c:v>5.0421766024034573E-2</c:v>
                </c:pt>
                <c:pt idx="94">
                  <c:v>5.1127739315348808E-2</c:v>
                </c:pt>
                <c:pt idx="95">
                  <c:v>5.182892765127288E-2</c:v>
                </c:pt>
                <c:pt idx="96">
                  <c:v>5.2525137830029739E-2</c:v>
                </c:pt>
                <c:pt idx="97">
                  <c:v>5.3216181786152755E-2</c:v>
                </c:pt>
                <c:pt idx="98">
                  <c:v>5.3901876609472384E-2</c:v>
                </c:pt>
                <c:pt idx="99">
                  <c:v>5.4582044556880115E-2</c:v>
                </c:pt>
                <c:pt idx="100">
                  <c:v>5.5256513056979886E-2</c:v>
                </c:pt>
                <c:pt idx="101">
                  <c:v>5.5925114707753409E-2</c:v>
                </c:pt>
                <c:pt idx="102">
                  <c:v>5.6587687267381073E-2</c:v>
                </c:pt>
                <c:pt idx="103">
                  <c:v>5.7244073638374075E-2</c:v>
                </c:pt>
                <c:pt idx="104">
                  <c:v>5.7894121845187857E-2</c:v>
                </c:pt>
                <c:pt idx="105">
                  <c:v>5.8537685005498649E-2</c:v>
                </c:pt>
                <c:pt idx="106">
                  <c:v>5.9174621295338348E-2</c:v>
                </c:pt>
                <c:pt idx="107">
                  <c:v>5.9804793908292429E-2</c:v>
                </c:pt>
                <c:pt idx="108">
                  <c:v>6.0428071008977458E-2</c:v>
                </c:pt>
                <c:pt idx="109">
                  <c:v>6.1044325681022298E-2</c:v>
                </c:pt>
                <c:pt idx="110">
                  <c:v>6.1653435869786645E-2</c:v>
                </c:pt>
                <c:pt idx="111">
                  <c:v>6.2255284320057315E-2</c:v>
                </c:pt>
                <c:pt idx="112">
                  <c:v>6.2849758508968512E-2</c:v>
                </c:pt>
                <c:pt idx="113">
                  <c:v>6.343675057439857E-2</c:v>
                </c:pt>
                <c:pt idx="114">
                  <c:v>6.401615723909887E-2</c:v>
                </c:pt>
                <c:pt idx="115">
                  <c:v>6.4587879730815034E-2</c:v>
                </c:pt>
                <c:pt idx="116">
                  <c:v>6.5151823698661501E-2</c:v>
                </c:pt>
                <c:pt idx="117">
                  <c:v>6.5707899126013741E-2</c:v>
                </c:pt>
                <c:pt idx="118">
                  <c:v>6.6256020240180874E-2</c:v>
                </c:pt>
                <c:pt idx="119">
                  <c:v>6.6796105419123328E-2</c:v>
                </c:pt>
                <c:pt idx="120">
                  <c:v>6.7328077095476724E-2</c:v>
                </c:pt>
                <c:pt idx="121">
                  <c:v>6.7851861658142623E-2</c:v>
                </c:pt>
                <c:pt idx="122">
                  <c:v>6.8367389351703972E-2</c:v>
                </c:pt>
                <c:pt idx="123">
                  <c:v>6.8874594173918571E-2</c:v>
                </c:pt>
                <c:pt idx="124">
                  <c:v>6.9373413771540771E-2</c:v>
                </c:pt>
                <c:pt idx="125">
                  <c:v>6.9863789334716236E-2</c:v>
                </c:pt>
                <c:pt idx="126">
                  <c:v>7.0345665490189571E-2</c:v>
                </c:pt>
                <c:pt idx="127">
                  <c:v>7.0818990193558473E-2</c:v>
                </c:pt>
                <c:pt idx="128">
                  <c:v>7.1283714620801783E-2</c:v>
                </c:pt>
                <c:pt idx="129">
                  <c:v>7.173979305930224E-2</c:v>
                </c:pt>
                <c:pt idx="130">
                  <c:v>7.2187182798577276E-2</c:v>
                </c:pt>
                <c:pt idx="131">
                  <c:v>7.262584402092391E-2</c:v>
                </c:pt>
                <c:pt idx="132">
                  <c:v>7.3055739692176144E-2</c:v>
                </c:pt>
                <c:pt idx="133">
                  <c:v>7.3476835452765038E-2</c:v>
                </c:pt>
                <c:pt idx="134">
                  <c:v>7.3889099509263853E-2</c:v>
                </c:pt>
                <c:pt idx="135">
                  <c:v>7.4292502526592141E-2</c:v>
                </c:pt>
                <c:pt idx="136">
                  <c:v>7.4687017521044424E-2</c:v>
                </c:pt>
                <c:pt idx="137">
                  <c:v>7.5072619754300837E-2</c:v>
                </c:pt>
                <c:pt idx="138">
                  <c:v>7.5449286628568521E-2</c:v>
                </c:pt>
                <c:pt idx="139">
                  <c:v>7.5816997582994372E-2</c:v>
                </c:pt>
                <c:pt idx="140">
                  <c:v>7.6175733991481448E-2</c:v>
                </c:pt>
                <c:pt idx="141">
                  <c:v>7.6525479062033247E-2</c:v>
                </c:pt>
                <c:pt idx="142">
                  <c:v>7.6866217737741854E-2</c:v>
                </c:pt>
                <c:pt idx="143">
                  <c:v>7.7197936599528227E-2</c:v>
                </c:pt>
                <c:pt idx="144">
                  <c:v>7.7520623770735431E-2</c:v>
                </c:pt>
                <c:pt idx="145">
                  <c:v>7.7834268823667424E-2</c:v>
                </c:pt>
                <c:pt idx="146">
                  <c:v>7.8138862688160157E-2</c:v>
                </c:pt>
                <c:pt idx="147">
                  <c:v>7.8434397562262767E-2</c:v>
                </c:pt>
                <c:pt idx="148">
                  <c:v>7.8720866825101862E-2</c:v>
                </c:pt>
                <c:pt idx="149">
                  <c:v>7.8998264951994746E-2</c:v>
                </c:pt>
                <c:pt idx="150">
                  <c:v>7.9266587431870109E-2</c:v>
                </c:pt>
                <c:pt idx="151">
                  <c:v>7.9525830687051213E-2</c:v>
                </c:pt>
                <c:pt idx="152">
                  <c:v>7.9775991995448742E-2</c:v>
                </c:pt>
                <c:pt idx="153">
                  <c:v>8.001706941520681E-2</c:v>
                </c:pt>
                <c:pt idx="154">
                  <c:v>8.0249061711839653E-2</c:v>
                </c:pt>
                <c:pt idx="155">
                  <c:v>8.0471968287892673E-2</c:v>
                </c:pt>
                <c:pt idx="156">
                  <c:v>8.06857891151566E-2</c:v>
                </c:pt>
                <c:pt idx="157">
                  <c:v>8.0890524669459882E-2</c:v>
                </c:pt>
                <c:pt idx="158">
                  <c:v>8.1086175868060634E-2</c:v>
                </c:pt>
                <c:pt idx="159">
                  <c:v>8.1272744009655659E-2</c:v>
                </c:pt>
                <c:pt idx="160">
                  <c:v>8.1450230717021885E-2</c:v>
                </c:pt>
                <c:pt idx="161">
                  <c:v>8.1618637882301656E-2</c:v>
                </c:pt>
                <c:pt idx="162">
                  <c:v>8.1777967614941396E-2</c:v>
                </c:pt>
                <c:pt idx="163">
                  <c:v>8.1928222192290942E-2</c:v>
                </c:pt>
                <c:pt idx="164">
                  <c:v>8.2069404012868385E-2</c:v>
                </c:pt>
                <c:pt idx="165">
                  <c:v>8.2201515552293936E-2</c:v>
                </c:pt>
                <c:pt idx="166">
                  <c:v>8.2324559321894447E-2</c:v>
                </c:pt>
                <c:pt idx="167">
                  <c:v>8.2438537829979341E-2</c:v>
                </c:pt>
                <c:pt idx="168">
                  <c:v>8.2543453545787182E-2</c:v>
                </c:pt>
                <c:pt idx="169">
                  <c:v>8.263930886610163E-2</c:v>
                </c:pt>
                <c:pt idx="170">
                  <c:v>8.2726106084534401E-2</c:v>
                </c:pt>
                <c:pt idx="171">
                  <c:v>8.2803847363472988E-2</c:v>
                </c:pt>
                <c:pt idx="172">
                  <c:v>8.2872534708689938E-2</c:v>
                </c:pt>
                <c:pt idx="173">
                  <c:v>8.2932169946610415E-2</c:v>
                </c:pt>
                <c:pt idx="174">
                  <c:v>8.2982754704235412E-2</c:v>
                </c:pt>
                <c:pt idx="175">
                  <c:v>8.3024290391716785E-2</c:v>
                </c:pt>
                <c:pt idx="176">
                  <c:v>8.3056778187581712E-2</c:v>
                </c:pt>
                <c:pt idx="177">
                  <c:v>8.3080219026603785E-2</c:v>
                </c:pt>
                <c:pt idx="178">
                  <c:v>8.3094613590318223E-2</c:v>
                </c:pt>
                <c:pt idx="179">
                  <c:v>8.3099962300179742E-2</c:v>
                </c:pt>
                <c:pt idx="180">
                  <c:v>8.309626531336127E-2</c:v>
                </c:pt>
                <c:pt idx="181">
                  <c:v>8.308352252119322E-2</c:v>
                </c:pt>
                <c:pt idx="182">
                  <c:v>8.3061733550242059E-2</c:v>
                </c:pt>
                <c:pt idx="183">
                  <c:v>8.3030897766029663E-2</c:v>
                </c:pt>
                <c:pt idx="184">
                  <c:v>8.2991014279393052E-2</c:v>
                </c:pt>
                <c:pt idx="185">
                  <c:v>8.2942081955486413E-2</c:v>
                </c:pt>
                <c:pt idx="186">
                  <c:v>8.2884099425427155E-2</c:v>
                </c:pt>
                <c:pt idx="187">
                  <c:v>8.2817065100587908E-2</c:v>
                </c:pt>
                <c:pt idx="188">
                  <c:v>8.274097718953756E-2</c:v>
                </c:pt>
                <c:pt idx="189">
                  <c:v>8.2655833717633603E-2</c:v>
                </c:pt>
                <c:pt idx="190">
                  <c:v>8.2561632549269418E-2</c:v>
                </c:pt>
                <c:pt idx="191">
                  <c:v>8.2458371412779327E-2</c:v>
                </c:pt>
                <c:pt idx="192">
                  <c:v>8.2346047928004595E-2</c:v>
                </c:pt>
                <c:pt idx="193">
                  <c:v>8.2224659636523964E-2</c:v>
                </c:pt>
                <c:pt idx="194">
                  <c:v>8.2094204034550103E-2</c:v>
                </c:pt>
                <c:pt idx="195">
                  <c:v>8.1954678608495854E-2</c:v>
                </c:pt>
                <c:pt idx="196">
                  <c:v>8.1806080873210438E-2</c:v>
                </c:pt>
                <c:pt idx="197">
                  <c:v>8.1648408412887091E-2</c:v>
                </c:pt>
                <c:pt idx="198">
                  <c:v>8.1481658924641778E-2</c:v>
                </c:pt>
                <c:pt idx="199">
                  <c:v>8.1305830264760987E-2</c:v>
                </c:pt>
                <c:pt idx="200">
                  <c:v>8.1120920497616308E-2</c:v>
                </c:pt>
                <c:pt idx="201">
                  <c:v>8.0926927947240102E-2</c:v>
                </c:pt>
                <c:pt idx="202">
                  <c:v>8.0723851251556497E-2</c:v>
                </c:pt>
                <c:pt idx="203">
                  <c:v>8.0511689419258084E-2</c:v>
                </c:pt>
                <c:pt idx="204">
                  <c:v>8.0290441889316999E-2</c:v>
                </c:pt>
                <c:pt idx="205">
                  <c:v>8.0060108593116561E-2</c:v>
                </c:pt>
                <c:pt idx="206">
                  <c:v>7.9820690019185569E-2</c:v>
                </c:pt>
                <c:pt idx="207">
                  <c:v>7.9572187280515128E-2</c:v>
                </c:pt>
                <c:pt idx="208">
                  <c:v>7.9314602184433605E-2</c:v>
                </c:pt>
                <c:pt idx="209">
                  <c:v>7.9047937305011112E-2</c:v>
                </c:pt>
                <c:pt idx="210">
                  <c:v>7.8772196057961499E-2</c:v>
                </c:pt>
                <c:pt idx="211">
                  <c:v>7.8487382778004738E-2</c:v>
                </c:pt>
                <c:pt idx="212">
                  <c:v>7.8193502798647049E-2</c:v>
                </c:pt>
                <c:pt idx="213">
                  <c:v>7.7890562534332602E-2</c:v>
                </c:pt>
                <c:pt idx="214">
                  <c:v>7.7578569564913338E-2</c:v>
                </c:pt>
                <c:pt idx="215">
                  <c:v>7.7257532722378758E-2</c:v>
                </c:pt>
                <c:pt idx="216">
                  <c:v>7.6927462179781289E-2</c:v>
                </c:pt>
                <c:pt idx="217">
                  <c:v>7.6588369542285498E-2</c:v>
                </c:pt>
                <c:pt idx="218">
                  <c:v>7.6240267940264408E-2</c:v>
                </c:pt>
                <c:pt idx="219">
                  <c:v>7.5883172124357898E-2</c:v>
                </c:pt>
                <c:pt idx="220">
                  <c:v>7.5517098562401283E-2</c:v>
                </c:pt>
                <c:pt idx="221">
                  <c:v>7.5142065538124886E-2</c:v>
                </c:pt>
                <c:pt idx="222">
                  <c:v>7.4758093251518359E-2</c:v>
                </c:pt>
                <c:pt idx="223">
                  <c:v>7.4365203920744097E-2</c:v>
                </c:pt>
                <c:pt idx="224">
                  <c:v>7.3963421885477887E-2</c:v>
                </c:pt>
                <c:pt idx="225">
                  <c:v>7.3552773711545602E-2</c:v>
                </c:pt>
                <c:pt idx="226">
                  <c:v>7.3133288296716933E-2</c:v>
                </c:pt>
                <c:pt idx="227">
                  <c:v>7.2704996977508901E-2</c:v>
                </c:pt>
                <c:pt idx="228">
                  <c:v>7.2267933636843418E-2</c:v>
                </c:pt>
                <c:pt idx="229">
                  <c:v>7.1822134812394384E-2</c:v>
                </c:pt>
                <c:pt idx="230">
                  <c:v>7.1367639805452576E-2</c:v>
                </c:pt>
                <c:pt idx="231">
                  <c:v>7.0904490790126742E-2</c:v>
                </c:pt>
                <c:pt idx="232">
                  <c:v>7.0432732922692975E-2</c:v>
                </c:pt>
                <c:pt idx="233">
                  <c:v>6.9952414450894562E-2</c:v>
                </c:pt>
                <c:pt idx="234">
                  <c:v>6.9463586822988352E-2</c:v>
                </c:pt>
                <c:pt idx="235">
                  <c:v>6.8966304796325192E-2</c:v>
                </c:pt>
                <c:pt idx="236">
                  <c:v>6.8460626545245151E-2</c:v>
                </c:pt>
                <c:pt idx="237">
                  <c:v>6.7946613768061354E-2</c:v>
                </c:pt>
                <c:pt idx="238">
                  <c:v>6.74243317928995E-2</c:v>
                </c:pt>
                <c:pt idx="239">
                  <c:v>6.6893849682155004E-2</c:v>
                </c:pt>
                <c:pt idx="240">
                  <c:v>6.635524033532321E-2</c:v>
                </c:pt>
                <c:pt idx="241">
                  <c:v>6.5808580589953855E-2</c:v>
                </c:pt>
                <c:pt idx="242">
                  <c:v>6.5253951320476636E-2</c:v>
                </c:pt>
                <c:pt idx="243">
                  <c:v>6.4691437534640683E-2</c:v>
                </c:pt>
                <c:pt idx="244">
                  <c:v>6.4121128467308719E-2</c:v>
                </c:pt>
                <c:pt idx="245">
                  <c:v>6.3543117671343324E-2</c:v>
                </c:pt>
                <c:pt idx="246">
                  <c:v>6.2957503105322485E-2</c:v>
                </c:pt>
                <c:pt idx="247">
                  <c:v>6.2364387217820443E-2</c:v>
                </c:pt>
                <c:pt idx="248">
                  <c:v>6.1763877027990313E-2</c:v>
                </c:pt>
                <c:pt idx="249">
                  <c:v>6.1156084202186267E-2</c:v>
                </c:pt>
                <c:pt idx="250">
                  <c:v>6.0541125126365572E-2</c:v>
                </c:pt>
                <c:pt idx="251">
                  <c:v>5.9919120974012974E-2</c:v>
                </c:pt>
                <c:pt idx="252">
                  <c:v>5.9290197769335348E-2</c:v>
                </c:pt>
                <c:pt idx="253">
                  <c:v>5.865448644547807E-2</c:v>
                </c:pt>
                <c:pt idx="254">
                  <c:v>5.8012122897522528E-2</c:v>
                </c:pt>
                <c:pt idx="255">
                  <c:v>5.7363248030029249E-2</c:v>
                </c:pt>
                <c:pt idx="256">
                  <c:v>5.6708007798900936E-2</c:v>
                </c:pt>
                <c:pt idx="257">
                  <c:v>5.6046553247347287E-2</c:v>
                </c:pt>
                <c:pt idx="258">
                  <c:v>5.5379040535744641E-2</c:v>
                </c:pt>
                <c:pt idx="259">
                  <c:v>5.4705630965193791E-2</c:v>
                </c:pt>
                <c:pt idx="260">
                  <c:v>5.4026490994591107E-2</c:v>
                </c:pt>
                <c:pt idx="261">
                  <c:v>5.3341792251041055E-2</c:v>
                </c:pt>
                <c:pt idx="262">
                  <c:v>5.2651711533451641E-2</c:v>
                </c:pt>
                <c:pt idx="263">
                  <c:v>5.1956430809168466E-2</c:v>
                </c:pt>
                <c:pt idx="264">
                  <c:v>5.1256137203518314E-2</c:v>
                </c:pt>
                <c:pt idx="265">
                  <c:v>5.055102298214878E-2</c:v>
                </c:pt>
                <c:pt idx="266">
                  <c:v>4.9841285526066433E-2</c:v>
                </c:pt>
                <c:pt idx="267">
                  <c:v>4.9127127299293145E-2</c:v>
                </c:pt>
                <c:pt idx="268">
                  <c:v>4.8408755809077705E-2</c:v>
                </c:pt>
                <c:pt idx="269">
                  <c:v>4.7686383558616735E-2</c:v>
                </c:pt>
                <c:pt idx="270">
                  <c:v>4.6960227992257166E-2</c:v>
                </c:pt>
                <c:pt idx="271">
                  <c:v>4.6230511433171292E-2</c:v>
                </c:pt>
                <c:pt idx="272">
                  <c:v>4.5497461013512604E-2</c:v>
                </c:pt>
                <c:pt idx="273">
                  <c:v>4.4761308597079719E-2</c:v>
                </c:pt>
                <c:pt idx="274">
                  <c:v>4.4022290694533769E-2</c:v>
                </c:pt>
                <c:pt idx="275">
                  <c:v>4.3280648371232994E-2</c:v>
                </c:pt>
                <c:pt idx="276">
                  <c:v>4.2536627147765113E-2</c:v>
                </c:pt>
                <c:pt idx="277">
                  <c:v>4.1790476893278104E-2</c:v>
                </c:pt>
                <c:pt idx="278">
                  <c:v>4.1042451711724388E-2</c:v>
                </c:pt>
                <c:pt idx="279">
                  <c:v>4.029280982115261E-2</c:v>
                </c:pt>
                <c:pt idx="280">
                  <c:v>3.9541813426196511E-2</c:v>
                </c:pt>
                <c:pt idx="281">
                  <c:v>3.8789728583925868E-2</c:v>
                </c:pt>
                <c:pt idx="282">
                  <c:v>3.8036825063240541E-2</c:v>
                </c:pt>
                <c:pt idx="283">
                  <c:v>3.7283376198001983E-2</c:v>
                </c:pt>
                <c:pt idx="284">
                  <c:v>3.6529658734111133E-2</c:v>
                </c:pt>
                <c:pt idx="285">
                  <c:v>3.5775952670753369E-2</c:v>
                </c:pt>
                <c:pt idx="286">
                  <c:v>3.5022541096044059E-2</c:v>
                </c:pt>
                <c:pt idx="287">
                  <c:v>3.4269710017318739E-2</c:v>
                </c:pt>
                <c:pt idx="288">
                  <c:v>3.3517748186321958E-2</c:v>
                </c:pt>
                <c:pt idx="289">
                  <c:v>3.2766946919558601E-2</c:v>
                </c:pt>
                <c:pt idx="290">
                  <c:v>3.2017599914078043E-2</c:v>
                </c:pt>
                <c:pt idx="291">
                  <c:v>3.1270003058971083E-2</c:v>
                </c:pt>
                <c:pt idx="292">
                  <c:v>3.0524454242863031E-2</c:v>
                </c:pt>
                <c:pt idx="293">
                  <c:v>2.9781253157694004E-2</c:v>
                </c:pt>
                <c:pt idx="294">
                  <c:v>2.9040701099078692E-2</c:v>
                </c:pt>
                <c:pt idx="295">
                  <c:v>2.8303100763544694E-2</c:v>
                </c:pt>
                <c:pt idx="296">
                  <c:v>2.756875604294658E-2</c:v>
                </c:pt>
                <c:pt idx="297">
                  <c:v>2.6837971816357834E-2</c:v>
                </c:pt>
                <c:pt idx="298">
                  <c:v>2.6111053739739973E-2</c:v>
                </c:pt>
                <c:pt idx="299">
                  <c:v>2.5388308033690493E-2</c:v>
                </c:pt>
                <c:pt idx="300">
                  <c:v>2.4670041269566359E-2</c:v>
                </c:pt>
                <c:pt idx="301">
                  <c:v>2.3956560154281579E-2</c:v>
                </c:pt>
                <c:pt idx="302">
                  <c:v>2.3248171314070507E-2</c:v>
                </c:pt>
                <c:pt idx="303">
                  <c:v>2.2545181077507231E-2</c:v>
                </c:pt>
                <c:pt idx="304">
                  <c:v>2.1847895258066404E-2</c:v>
                </c:pt>
                <c:pt idx="305">
                  <c:v>2.1156618936504331E-2</c:v>
                </c:pt>
                <c:pt idx="306">
                  <c:v>2.0471656243336103E-2</c:v>
                </c:pt>
                <c:pt idx="307">
                  <c:v>1.9793310141675687E-2</c:v>
                </c:pt>
                <c:pt idx="308">
                  <c:v>1.9121882210700929E-2</c:v>
                </c:pt>
                <c:pt idx="309">
                  <c:v>1.8457672429997199E-2</c:v>
                </c:pt>
                <c:pt idx="310">
                  <c:v>1.7800978965026769E-2</c:v>
                </c:pt>
                <c:pt idx="311">
                  <c:v>1.7152097953962251E-2</c:v>
                </c:pt>
                <c:pt idx="312">
                  <c:v>1.6511323296114967E-2</c:v>
                </c:pt>
                <c:pt idx="313">
                  <c:v>1.5878946442180665E-2</c:v>
                </c:pt>
                <c:pt idx="314">
                  <c:v>1.5255256186515399E-2</c:v>
                </c:pt>
                <c:pt idx="315">
                  <c:v>1.4640538461647524E-2</c:v>
                </c:pt>
                <c:pt idx="316">
                  <c:v>1.4035076135221322E-2</c:v>
                </c:pt>
                <c:pt idx="317">
                  <c:v>1.34391488095596E-2</c:v>
                </c:pt>
                <c:pt idx="318">
                  <c:v>1.2853032624023646E-2</c:v>
                </c:pt>
                <c:pt idx="319">
                  <c:v>1.2277000060340265E-2</c:v>
                </c:pt>
                <c:pt idx="320">
                  <c:v>1.1711319751056219E-2</c:v>
                </c:pt>
                <c:pt idx="321">
                  <c:v>1.1156256291272587E-2</c:v>
                </c:pt>
                <c:pt idx="322">
                  <c:v>1.0612070053802129E-2</c:v>
                </c:pt>
                <c:pt idx="323">
                  <c:v>1.0079017007885004E-2</c:v>
                </c:pt>
                <c:pt idx="324">
                  <c:v>9.5573485415891678E-3</c:v>
                </c:pt>
                <c:pt idx="325">
                  <c:v>9.0473112880147272E-3</c:v>
                </c:pt>
                <c:pt idx="326">
                  <c:v>8.5491469554130825E-3</c:v>
                </c:pt>
                <c:pt idx="327">
                  <c:v>8.0630921613236463E-3</c:v>
                </c:pt>
                <c:pt idx="328">
                  <c:v>7.5893782708251357E-3</c:v>
                </c:pt>
                <c:pt idx="329">
                  <c:v>7.1282312389892143E-3</c:v>
                </c:pt>
                <c:pt idx="330">
                  <c:v>6.6798714576198253E-3</c:v>
                </c:pt>
                <c:pt idx="331">
                  <c:v>6.24451360635319E-3</c:v>
                </c:pt>
                <c:pt idx="332">
                  <c:v>5.8223665081878206E-3</c:v>
                </c:pt>
                <c:pt idx="333">
                  <c:v>5.4136329895088584E-3</c:v>
                </c:pt>
                <c:pt idx="334">
                  <c:v>5.0185097446638887E-3</c:v>
                </c:pt>
                <c:pt idx="335">
                  <c:v>4.6371872051437979E-3</c:v>
                </c:pt>
                <c:pt idx="336">
                  <c:v>4.2698494134154113E-3</c:v>
                </c:pt>
                <c:pt idx="337">
                  <c:v>3.9166739014498408E-3</c:v>
                </c:pt>
                <c:pt idx="338">
                  <c:v>3.577831573984544E-3</c:v>
                </c:pt>
                <c:pt idx="339">
                  <c:v>3.2534865965542347E-3</c:v>
                </c:pt>
                <c:pt idx="340">
                  <c:v>2.9437962883208241E-3</c:v>
                </c:pt>
                <c:pt idx="341">
                  <c:v>2.6489110197300617E-3</c:v>
                </c:pt>
                <c:pt idx="342">
                  <c:v>2.368974115018802E-3</c:v>
                </c:pt>
                <c:pt idx="343">
                  <c:v>2.1041217595940296E-3</c:v>
                </c:pt>
                <c:pt idx="344">
                  <c:v>1.8544829123016892E-3</c:v>
                </c:pt>
                <c:pt idx="345">
                  <c:v>1.6201792226014319E-3</c:v>
                </c:pt>
                <c:pt idx="346">
                  <c:v>1.4013249526612333E-3</c:v>
                </c:pt>
                <c:pt idx="347">
                  <c:v>1.1980269043828839E-3</c:v>
                </c:pt>
                <c:pt idx="348">
                  <c:v>1.0103843513687267E-3</c:v>
                </c:pt>
                <c:pt idx="349">
                  <c:v>8.3848897583784431E-4</c:v>
                </c:pt>
                <c:pt idx="350">
                  <c:v>6.8242481049834828E-4</c:v>
                </c:pt>
                <c:pt idx="351">
                  <c:v>5.4226818538202716E-4</c:v>
                </c:pt>
                <c:pt idx="352">
                  <c:v>4.1808767964524995E-4</c:v>
                </c:pt>
                <c:pt idx="353">
                  <c:v>3.0994407834046176E-4</c:v>
                </c:pt>
                <c:pt idx="354">
                  <c:v>2.1789033416101344E-4</c:v>
                </c:pt>
                <c:pt idx="355">
                  <c:v>1.4197153416164006E-4</c:v>
                </c:pt>
                <c:pt idx="356">
                  <c:v>8.2224871456349687E-5</c:v>
                </c:pt>
                <c:pt idx="357">
                  <c:v>3.8679621895339188E-5</c:v>
                </c:pt>
                <c:pt idx="358">
                  <c:v>1.1357125721599336E-5</c:v>
                </c:pt>
                <c:pt idx="359">
                  <c:v>2.7077420825997178E-7</c:v>
                </c:pt>
                <c:pt idx="360">
                  <c:v>5.4260012768020667E-6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8C-4D4C-B389-8E8511AD4E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9399023"/>
        <c:axId val="1899401423"/>
      </c:scatterChart>
      <c:valAx>
        <c:axId val="18993990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Degree</a:t>
                </a:r>
                <a:r>
                  <a:rPr lang="en-GB" baseline="0"/>
                  <a:t> Of Rotation (</a:t>
                </a:r>
                <a:r>
                  <a:rPr lang="en-GB" sz="1000" b="0" i="0" u="none" strike="noStrike" baseline="0"/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9401423"/>
        <c:crosses val="autoZero"/>
        <c:crossBetween val="midCat"/>
      </c:valAx>
      <c:valAx>
        <c:axId val="189940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Pistion</a:t>
                </a:r>
                <a:r>
                  <a:rPr lang="en-GB" baseline="0"/>
                  <a:t> Position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93990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Crank Angle Vs Velcotiy Pre Degree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'!$C$2:$C$362</c:f>
              <c:numCache>
                <c:formatCode>0.00000</c:formatCode>
                <c:ptCount val="361"/>
                <c:pt idx="0">
                  <c:v>2.1602149680050812E-4</c:v>
                </c:pt>
                <c:pt idx="1">
                  <c:v>2.3149097710195294E-4</c:v>
                </c:pt>
                <c:pt idx="2">
                  <c:v>2.468475521587262E-4</c:v>
                </c:pt>
                <c:pt idx="3">
                  <c:v>2.6208382098576307E-4</c:v>
                </c:pt>
                <c:pt idx="4">
                  <c:v>2.7719245960399234E-4</c:v>
                </c:pt>
                <c:pt idx="5">
                  <c:v>2.9216622596228443E-4</c:v>
                </c:pt>
                <c:pt idx="6">
                  <c:v>3.0699796484575997E-4</c:v>
                </c:pt>
                <c:pt idx="7">
                  <c:v>3.2168061276901345E-4</c:v>
                </c:pt>
                <c:pt idx="8">
                  <c:v>3.3620720285144814E-4</c:v>
                </c:pt>
                <c:pt idx="9">
                  <c:v>3.5057086967167032E-4</c:v>
                </c:pt>
                <c:pt idx="10">
                  <c:v>3.6476485409891318E-4</c:v>
                </c:pt>
                <c:pt idx="11">
                  <c:v>3.7878250809750443E-4</c:v>
                </c:pt>
                <c:pt idx="12">
                  <c:v>3.9261729950130012E-4</c:v>
                </c:pt>
                <c:pt idx="13">
                  <c:v>4.0626281675442636E-4</c:v>
                </c:pt>
                <c:pt idx="14">
                  <c:v>4.1971277361358122E-4</c:v>
                </c:pt>
                <c:pt idx="15">
                  <c:v>4.3296101380913086E-4</c:v>
                </c:pt>
                <c:pt idx="16">
                  <c:v>4.4600151565816083E-4</c:v>
                </c:pt>
                <c:pt idx="17">
                  <c:v>4.5882839662676929E-4</c:v>
                </c:pt>
                <c:pt idx="18">
                  <c:v>4.7143591783479696E-4</c:v>
                </c:pt>
                <c:pt idx="19">
                  <c:v>4.8381848849810005E-4</c:v>
                </c:pt>
                <c:pt idx="20">
                  <c:v>4.9597067030281161E-4</c:v>
                </c:pt>
                <c:pt idx="21">
                  <c:v>5.0788718170429945E-4</c:v>
                </c:pt>
                <c:pt idx="22">
                  <c:v>5.1956290214615237E-4</c:v>
                </c:pt>
                <c:pt idx="23">
                  <c:v>5.3099287619064531E-4</c:v>
                </c:pt>
                <c:pt idx="24">
                  <c:v>5.4217231755474167E-4</c:v>
                </c:pt>
                <c:pt idx="25">
                  <c:v>5.530966130446735E-4</c:v>
                </c:pt>
                <c:pt idx="26">
                  <c:v>5.6376132637988262E-4</c:v>
                </c:pt>
                <c:pt idx="27">
                  <c:v>5.7416220190065377E-4</c:v>
                </c:pt>
                <c:pt idx="28">
                  <c:v>5.8429516815001678E-4</c:v>
                </c:pt>
                <c:pt idx="29">
                  <c:v>5.9415634132210272E-4</c:v>
                </c:pt>
                <c:pt idx="30">
                  <c:v>6.0374202856872811E-4</c:v>
                </c:pt>
                <c:pt idx="31">
                  <c:v>6.1304873115533218E-4</c:v>
                </c:pt>
                <c:pt idx="32">
                  <c:v>6.2207314745810725E-4</c:v>
                </c:pt>
                <c:pt idx="33">
                  <c:v>6.3081217579280535E-4</c:v>
                </c:pt>
                <c:pt idx="34">
                  <c:v>6.3926291706702804E-4</c:v>
                </c:pt>
                <c:pt idx="35">
                  <c:v>6.474226772470032E-4</c:v>
                </c:pt>
                <c:pt idx="36">
                  <c:v>6.5528896962943617E-4</c:v>
                </c:pt>
                <c:pt idx="37">
                  <c:v>6.6285951691054737E-4</c:v>
                </c:pt>
                <c:pt idx="38">
                  <c:v>6.7013225304259766E-4</c:v>
                </c:pt>
                <c:pt idx="39">
                  <c:v>6.7710532487018013E-4</c:v>
                </c:pt>
                <c:pt idx="40">
                  <c:v>6.8377709353704616E-4</c:v>
                </c:pt>
                <c:pt idx="41">
                  <c:v>6.9014613565575311E-4</c:v>
                </c:pt>
                <c:pt idx="42">
                  <c:v>6.9621124423237257E-4</c:v>
                </c:pt>
                <c:pt idx="43">
                  <c:v>7.0197142933794976E-4</c:v>
                </c:pt>
                <c:pt idx="44">
                  <c:v>7.0742591852006667E-4</c:v>
                </c:pt>
                <c:pt idx="45">
                  <c:v>7.1257415694778864E-4</c:v>
                </c:pt>
                <c:pt idx="46">
                  <c:v>7.1741580728306234E-4</c:v>
                </c:pt>
                <c:pt idx="47">
                  <c:v>7.2195074927327435E-4</c:v>
                </c:pt>
                <c:pt idx="48">
                  <c:v>7.2617907905966547E-4</c:v>
                </c:pt>
                <c:pt idx="49">
                  <c:v>7.3010110819689625E-4</c:v>
                </c:pt>
                <c:pt idx="50">
                  <c:v>7.3371736237991605E-4</c:v>
                </c:pt>
                <c:pt idx="51">
                  <c:v>7.3702857987484674E-4</c:v>
                </c:pt>
                <c:pt idx="52">
                  <c:v>7.4003570965169505E-4</c:v>
                </c:pt>
                <c:pt idx="53">
                  <c:v>7.4273990921696481E-4</c:v>
                </c:pt>
                <c:pt idx="54">
                  <c:v>7.4514254214593303E-4</c:v>
                </c:pt>
                <c:pt idx="55">
                  <c:v>7.4724517531380916E-4</c:v>
                </c:pt>
                <c:pt idx="56">
                  <c:v>7.4904957582807435E-4</c:v>
                </c:pt>
                <c:pt idx="57">
                  <c:v>7.5055770766260105E-4</c:v>
                </c:pt>
                <c:pt idx="58">
                  <c:v>7.5177172799779923E-4</c:v>
                </c:pt>
                <c:pt idx="59">
                  <c:v>7.5269398326992254E-4</c:v>
                </c:pt>
                <c:pt idx="60">
                  <c:v>7.5332700493453003E-4</c:v>
                </c:pt>
                <c:pt idx="61">
                  <c:v>7.5367350495042507E-4</c:v>
                </c:pt>
                <c:pt idx="62">
                  <c:v>7.5373637099090951E-4</c:v>
                </c:pt>
                <c:pt idx="63">
                  <c:v>7.5351866138967383E-4</c:v>
                </c:pt>
                <c:pt idx="64">
                  <c:v>7.5302359983136363E-4</c:v>
                </c:pt>
                <c:pt idx="65">
                  <c:v>7.5225456979580163E-4</c:v>
                </c:pt>
                <c:pt idx="66">
                  <c:v>7.5121510876685615E-4</c:v>
                </c:pt>
                <c:pt idx="67">
                  <c:v>7.4990890221822426E-4</c:v>
                </c:pt>
                <c:pt idx="68">
                  <c:v>7.4833977738804347E-4</c:v>
                </c:pt>
                <c:pt idx="69">
                  <c:v>7.4651169685635566E-4</c:v>
                </c:pt>
                <c:pt idx="70">
                  <c:v>7.444287519393078E-4</c:v>
                </c:pt>
                <c:pt idx="71">
                  <c:v>7.4209515591500824E-4</c:v>
                </c:pt>
                <c:pt idx="72">
                  <c:v>7.3951523709726852E-4</c:v>
                </c:pt>
                <c:pt idx="73">
                  <c:v>7.3669343177247548E-4</c:v>
                </c:pt>
                <c:pt idx="74">
                  <c:v>7.3363427701737122E-4</c:v>
                </c:pt>
                <c:pt idx="75">
                  <c:v>7.3034240341415119E-4</c:v>
                </c:pt>
                <c:pt idx="76">
                  <c:v>7.2682252768096339E-4</c:v>
                </c:pt>
                <c:pt idx="77">
                  <c:v>7.2307944523565537E-4</c:v>
                </c:pt>
                <c:pt idx="78">
                  <c:v>7.1911802271086567E-4</c:v>
                </c:pt>
                <c:pt idx="79">
                  <c:v>7.149431904382858E-4</c:v>
                </c:pt>
                <c:pt idx="80">
                  <c:v>7.1055993492148695E-4</c:v>
                </c:pt>
                <c:pt idx="81">
                  <c:v>7.0597329131423525E-4</c:v>
                </c:pt>
                <c:pt idx="82">
                  <c:v>7.011883359240717E-4</c:v>
                </c:pt>
                <c:pt idx="83">
                  <c:v>6.962101787568592E-4</c:v>
                </c:pt>
                <c:pt idx="84">
                  <c:v>6.9104395612301639E-4</c:v>
                </c:pt>
                <c:pt idx="85">
                  <c:v>6.8569482331962833E-4</c:v>
                </c:pt>
                <c:pt idx="86">
                  <c:v>6.8016794740773101E-4</c:v>
                </c:pt>
                <c:pt idx="87">
                  <c:v>6.7446850009977161E-4</c:v>
                </c:pt>
                <c:pt idx="88">
                  <c:v>6.6860165077352318E-4</c:v>
                </c:pt>
                <c:pt idx="89">
                  <c:v>6.6257255962766382E-4</c:v>
                </c:pt>
                <c:pt idx="90">
                  <c:v>6.5638637099300207E-4</c:v>
                </c:pt>
                <c:pt idx="91">
                  <c:v>6.5004820681378167E-4</c:v>
                </c:pt>
                <c:pt idx="92">
                  <c:v>6.4356316031079219E-4</c:v>
                </c:pt>
                <c:pt idx="93">
                  <c:v>6.3693628983969852E-4</c:v>
                </c:pt>
                <c:pt idx="94">
                  <c:v>6.3017261295408161E-4</c:v>
                </c:pt>
                <c:pt idx="95">
                  <c:v>6.2327710068502823E-4</c:v>
                </c:pt>
                <c:pt idx="96">
                  <c:v>6.1625467204484002E-4</c:v>
                </c:pt>
                <c:pt idx="97">
                  <c:v>6.0911018876434742E-4</c:v>
                </c:pt>
                <c:pt idx="98">
                  <c:v>6.0184845027067002E-4</c:v>
                </c:pt>
                <c:pt idx="99">
                  <c:v>5.944741889111968E-4</c:v>
                </c:pt>
                <c:pt idx="100">
                  <c:v>5.8699206543005866E-4</c:v>
                </c:pt>
                <c:pt idx="101">
                  <c:v>5.7940666470029933E-4</c:v>
                </c:pt>
                <c:pt idx="102">
                  <c:v>5.7172249171616452E-4</c:v>
                </c:pt>
                <c:pt idx="103">
                  <c:v>5.6394396784646694E-4</c:v>
                </c:pt>
                <c:pt idx="104">
                  <c:v>5.5607542735224003E-4</c:v>
                </c:pt>
                <c:pt idx="105">
                  <c:v>5.4812111416713272E-4</c:v>
                </c:pt>
                <c:pt idx="106">
                  <c:v>5.4008517894245378E-4</c:v>
                </c:pt>
                <c:pt idx="107">
                  <c:v>5.3197167635339604E-4</c:v>
                </c:pt>
                <c:pt idx="108">
                  <c:v>5.2378456266589934E-4</c:v>
                </c:pt>
                <c:pt idx="109">
                  <c:v>5.1552769356134898E-4</c:v>
                </c:pt>
                <c:pt idx="110">
                  <c:v>5.0720482221459917E-4</c:v>
                </c:pt>
                <c:pt idx="111">
                  <c:v>4.988195976221993E-4</c:v>
                </c:pt>
                <c:pt idx="112">
                  <c:v>4.9037556317546582E-4</c:v>
                </c:pt>
                <c:pt idx="113">
                  <c:v>4.8187615547333473E-4</c:v>
                </c:pt>
                <c:pt idx="114">
                  <c:v>4.7332470336890198E-4</c:v>
                </c:pt>
                <c:pt idx="115">
                  <c:v>4.6472442724330987E-4</c:v>
                </c:pt>
                <c:pt idx="116">
                  <c:v>4.5607843850045682E-4</c:v>
                </c:pt>
                <c:pt idx="117">
                  <c:v>4.4738973927503645E-4</c:v>
                </c:pt>
                <c:pt idx="118">
                  <c:v>4.3866122234663407E-4</c:v>
                </c:pt>
                <c:pt idx="119">
                  <c:v>4.2989567125223394E-4</c:v>
                </c:pt>
                <c:pt idx="120">
                  <c:v>4.2109576058889375E-4</c:v>
                </c:pt>
                <c:pt idx="121">
                  <c:v>4.1226405649881503E-4</c:v>
                </c:pt>
                <c:pt idx="122">
                  <c:v>4.034030173282882E-4</c:v>
                </c:pt>
                <c:pt idx="123">
                  <c:v>3.94514994452283E-4</c:v>
                </c:pt>
                <c:pt idx="124">
                  <c:v>3.8560223325641296E-4</c:v>
                </c:pt>
                <c:pt idx="125">
                  <c:v>3.7666687426768375E-4</c:v>
                </c:pt>
                <c:pt idx="126">
                  <c:v>3.6771095442585111E-4</c:v>
                </c:pt>
                <c:pt idx="127">
                  <c:v>3.5873640848707589E-4</c:v>
                </c:pt>
                <c:pt idx="128">
                  <c:v>3.4974507055179904E-4</c:v>
                </c:pt>
                <c:pt idx="129">
                  <c:v>3.4073867570860727E-4</c:v>
                </c:pt>
                <c:pt idx="130">
                  <c:v>3.3171886178637311E-4</c:v>
                </c:pt>
                <c:pt idx="131">
                  <c:v>3.2268717120720325E-4</c:v>
                </c:pt>
                <c:pt idx="132">
                  <c:v>3.1364505293199341E-4</c:v>
                </c:pt>
                <c:pt idx="133">
                  <c:v>3.0459386449273318E-4</c:v>
                </c:pt>
                <c:pt idx="134">
                  <c:v>2.9553487410260981E-4</c:v>
                </c:pt>
                <c:pt idx="135">
                  <c:v>2.8646926283909524E-4</c:v>
                </c:pt>
                <c:pt idx="136">
                  <c:v>2.7739812689288323E-4</c:v>
                </c:pt>
                <c:pt idx="137">
                  <c:v>2.6832247987536306E-4</c:v>
                </c:pt>
                <c:pt idx="138">
                  <c:v>2.5924325518110469E-4</c:v>
                </c:pt>
                <c:pt idx="139">
                  <c:v>2.5016130839752848E-4</c:v>
                </c:pt>
                <c:pt idx="140">
                  <c:v>2.4107741975806785E-4</c:v>
                </c:pt>
                <c:pt idx="141">
                  <c:v>2.319922966328436E-4</c:v>
                </c:pt>
                <c:pt idx="142">
                  <c:v>2.2290657605301967E-4</c:v>
                </c:pt>
                <c:pt idx="143">
                  <c:v>2.1382082726392748E-4</c:v>
                </c:pt>
                <c:pt idx="144">
                  <c:v>2.0473555430328139E-4</c:v>
                </c:pt>
                <c:pt idx="145">
                  <c:v>1.9565119860075197E-4</c:v>
                </c:pt>
                <c:pt idx="146">
                  <c:v>1.8656814159502544E-4</c:v>
                </c:pt>
                <c:pt idx="147">
                  <c:v>1.7748670736622563E-4</c:v>
                </c:pt>
                <c:pt idx="148">
                  <c:v>1.684071652797714E-4</c:v>
                </c:pt>
                <c:pt idx="149">
                  <c:v>1.5932973263974026E-4</c:v>
                </c:pt>
                <c:pt idx="150">
                  <c:v>1.5025457734954561E-4</c:v>
                </c:pt>
                <c:pt idx="151">
                  <c:v>1.4118182057744344E-4</c:v>
                </c:pt>
                <c:pt idx="152">
                  <c:v>1.321115394255501E-4</c:v>
                </c:pt>
                <c:pt idx="153">
                  <c:v>1.2304376960051155E-4</c:v>
                </c:pt>
                <c:pt idx="154">
                  <c:v>1.1397850808489429E-4</c:v>
                </c:pt>
                <c:pt idx="155">
                  <c:v>1.0491571580784065E-4</c:v>
                </c:pt>
                <c:pt idx="156">
                  <c:v>9.5855320314447434E-5</c:v>
                </c:pt>
                <c:pt idx="157">
                  <c:v>8.6797218432771439E-5</c:v>
                </c:pt>
                <c:pt idx="158">
                  <c:v>7.7741278938586733E-5</c:v>
                </c:pt>
                <c:pt idx="159">
                  <c:v>6.868734521695008E-5</c:v>
                </c:pt>
                <c:pt idx="160">
                  <c:v>5.9635237920477313E-5</c:v>
                </c:pt>
                <c:pt idx="161">
                  <c:v>5.0584757624996812E-5</c:v>
                </c:pt>
                <c:pt idx="162">
                  <c:v>4.1535687481372707E-5</c:v>
                </c:pt>
                <c:pt idx="163">
                  <c:v>3.2487795864927227E-5</c:v>
                </c:pt>
                <c:pt idx="164">
                  <c:v>2.3440839022073612E-5</c:v>
                </c:pt>
                <c:pt idx="165">
                  <c:v>1.4394563714437147E-5</c:v>
                </c:pt>
                <c:pt idx="166">
                  <c:v>5.3487098615190298E-6</c:v>
                </c:pt>
                <c:pt idx="167">
                  <c:v>-3.696986818471637E-6</c:v>
                </c:pt>
                <c:pt idx="168">
                  <c:v>-1.2742792168049522E-5</c:v>
                </c:pt>
                <c:pt idx="169">
                  <c:v>-2.1788970951161502E-5</c:v>
                </c:pt>
                <c:pt idx="170">
                  <c:v>-3.08357842123963E-5</c:v>
                </c:pt>
                <c:pt idx="171">
                  <c:v>-3.9883486636610455E-5</c:v>
                </c:pt>
                <c:pt idx="172">
                  <c:v>-4.8932323906639152E-5</c:v>
                </c:pt>
                <c:pt idx="173">
                  <c:v>-5.7982530059258464E-5</c:v>
                </c:pt>
                <c:pt idx="174">
                  <c:v>-6.7034324839246318E-5</c:v>
                </c:pt>
                <c:pt idx="175">
                  <c:v>-7.6087911050348733E-5</c:v>
                </c:pt>
                <c:pt idx="176">
                  <c:v>-8.5143471903956214E-5</c:v>
                </c:pt>
                <c:pt idx="177">
                  <c:v>-9.4201168364185794E-5</c:v>
                </c:pt>
                <c:pt idx="178">
                  <c:v>-1.0326113649009039E-4</c:v>
                </c:pt>
                <c:pt idx="179">
                  <c:v>-1.1232348477473175E-4</c:v>
                </c:pt>
                <c:pt idx="180">
                  <c:v>-1.2138829148063135E-4</c:v>
                </c:pt>
                <c:pt idx="181">
                  <c:v>-1.3045560197386119E-4</c:v>
                </c:pt>
                <c:pt idx="182">
                  <c:v>-1.3952542605424889E-4</c:v>
                </c:pt>
                <c:pt idx="183">
                  <c:v>-1.485977352854162E-4</c:v>
                </c:pt>
                <c:pt idx="184">
                  <c:v>-1.5767246032334647E-4</c:v>
                </c:pt>
                <c:pt idx="185">
                  <c:v>-1.6674948824531299E-4</c:v>
                </c:pt>
                <c:pt idx="186">
                  <c:v>-1.7582865988079177E-4</c:v>
                </c:pt>
                <c:pt idx="187">
                  <c:v>-1.8490976714467811E-4</c:v>
                </c:pt>
                <c:pt idx="188">
                  <c:v>-1.9399255037620688E-4</c:v>
                </c:pt>
                <c:pt idx="189">
                  <c:v>-2.0307669568360442E-4</c:v>
                </c:pt>
                <c:pt idx="190">
                  <c:v>-2.1216183229841312E-4</c:v>
                </c:pt>
                <c:pt idx="191">
                  <c:v>-2.2124752994108488E-4</c:v>
                </c:pt>
                <c:pt idx="192">
                  <c:v>-2.3033329620043841E-4</c:v>
                </c:pt>
                <c:pt idx="193">
                  <c:v>-2.394185739309912E-4</c:v>
                </c:pt>
                <c:pt idx="194">
                  <c:v>-2.4850273867044192E-4</c:v>
                </c:pt>
                <c:pt idx="195">
                  <c:v>-2.5758509608152236E-4</c:v>
                </c:pt>
                <c:pt idx="196">
                  <c:v>-2.6666487942249295E-4</c:v>
                </c:pt>
                <c:pt idx="197">
                  <c:v>-2.7574124704961289E-4</c:v>
                </c:pt>
                <c:pt idx="198">
                  <c:v>-2.8481327995676098E-4</c:v>
                </c:pt>
                <c:pt idx="199">
                  <c:v>-2.9387997935768906E-4</c:v>
                </c:pt>
                <c:pt idx="200">
                  <c:v>-3.0294026431444687E-4</c:v>
                </c:pt>
                <c:pt idx="201">
                  <c:v>-3.1199296941926413E-4</c:v>
                </c:pt>
                <c:pt idx="202">
                  <c:v>-3.2103684253458054E-4</c:v>
                </c:pt>
                <c:pt idx="203">
                  <c:v>-3.3007054259746871E-4</c:v>
                </c:pt>
                <c:pt idx="204">
                  <c:v>-3.3909263749579144E-4</c:v>
                </c:pt>
                <c:pt idx="205">
                  <c:v>-3.481016020210892E-4</c:v>
                </c:pt>
                <c:pt idx="206">
                  <c:v>-3.5709581590651074E-4</c:v>
                </c:pt>
                <c:pt idx="207">
                  <c:v>-3.6607356195661467E-4</c:v>
                </c:pt>
                <c:pt idx="208">
                  <c:v>-3.7503302427639718E-4</c:v>
                </c:pt>
                <c:pt idx="209">
                  <c:v>-3.8397228660652649E-4</c:v>
                </c:pt>
                <c:pt idx="210">
                  <c:v>-3.9288933077426258E-4</c:v>
                </c:pt>
                <c:pt idx="211">
                  <c:v>-4.0178203526620992E-4</c:v>
                </c:pt>
                <c:pt idx="212">
                  <c:v>-4.1064817393228481E-4</c:v>
                </c:pt>
                <c:pt idx="213">
                  <c:v>-4.1948541482866863E-4</c:v>
                </c:pt>
                <c:pt idx="214">
                  <c:v>-4.2829131920803232E-4</c:v>
                </c:pt>
                <c:pt idx="215">
                  <c:v>-4.3706334066548336E-4</c:v>
                </c:pt>
                <c:pt idx="216">
                  <c:v>-4.4579882444903407E-4</c:v>
                </c:pt>
                <c:pt idx="217">
                  <c:v>-4.5449500694180744E-4</c:v>
                </c:pt>
                <c:pt idx="218">
                  <c:v>-4.6314901532583386E-4</c:v>
                </c:pt>
                <c:pt idx="219">
                  <c:v>-4.7175786743376691E-4</c:v>
                </c:pt>
                <c:pt idx="220">
                  <c:v>-4.8031847179841325E-4</c:v>
                </c:pt>
                <c:pt idx="221">
                  <c:v>-4.8882762790621037E-4</c:v>
                </c:pt>
                <c:pt idx="222">
                  <c:v>-4.9728202666315946E-4</c:v>
                </c:pt>
                <c:pt idx="223">
                  <c:v>-5.0567825108004116E-4</c:v>
                </c:pt>
                <c:pt idx="224">
                  <c:v>-5.1401277718379768E-4</c:v>
                </c:pt>
                <c:pt idx="225">
                  <c:v>-5.2228197516185348E-4</c:v>
                </c:pt>
                <c:pt idx="226">
                  <c:v>-5.3048211074449569E-4</c:v>
                </c:pt>
                <c:pt idx="227">
                  <c:v>-5.3860934683179484E-4</c:v>
                </c:pt>
                <c:pt idx="228">
                  <c:v>-5.4665974536935447E-4</c:v>
                </c:pt>
                <c:pt idx="229">
                  <c:v>-5.5462926947721924E-4</c:v>
                </c:pt>
                <c:pt idx="230">
                  <c:v>-5.6251378583595246E-4</c:v>
                </c:pt>
                <c:pt idx="231">
                  <c:v>-5.703090673319644E-4</c:v>
                </c:pt>
                <c:pt idx="232">
                  <c:v>-5.7801079596539462E-4</c:v>
                </c:pt>
                <c:pt idx="233">
                  <c:v>-5.856145660208395E-4</c:v>
                </c:pt>
                <c:pt idx="234">
                  <c:v>-5.931158875020423E-4</c:v>
                </c:pt>
                <c:pt idx="235">
                  <c:v>-6.0051018983012933E-4</c:v>
                </c:pt>
                <c:pt idx="236">
                  <c:v>-6.0779282580404603E-4</c:v>
                </c:pt>
                <c:pt idx="237">
                  <c:v>-6.149590758206952E-4</c:v>
                </c:pt>
                <c:pt idx="238">
                  <c:v>-6.2200415235259821E-4</c:v>
                </c:pt>
                <c:pt idx="239">
                  <c:v>-6.2892320467762552E-4</c:v>
                </c:pt>
                <c:pt idx="240">
                  <c:v>-6.3571132385727841E-4</c:v>
                </c:pt>
                <c:pt idx="241">
                  <c:v>-6.4236354795554201E-4</c:v>
                </c:pt>
                <c:pt idx="242">
                  <c:v>-6.4887486749327927E-4</c:v>
                </c:pt>
                <c:pt idx="243">
                  <c:v>-6.5524023112831231E-4</c:v>
                </c:pt>
                <c:pt idx="244">
                  <c:v>-6.614545515536488E-4</c:v>
                </c:pt>
                <c:pt idx="245">
                  <c:v>-6.6751271160264691E-4</c:v>
                </c:pt>
                <c:pt idx="246">
                  <c:v>-6.7340957055084943E-4</c:v>
                </c:pt>
                <c:pt idx="247">
                  <c:v>-6.7913997060268377E-4</c:v>
                </c:pt>
                <c:pt idx="248">
                  <c:v>-6.8469874355005234E-4</c:v>
                </c:pt>
                <c:pt idx="249">
                  <c:v>-6.9008071758941414E-4</c:v>
                </c:pt>
                <c:pt idx="250">
                  <c:v>-6.9528072428317461E-4</c:v>
                </c:pt>
                <c:pt idx="251">
                  <c:v>-7.002936056501527E-4</c:v>
                </c:pt>
                <c:pt idx="252">
                  <c:v>-7.0511422136953356E-4</c:v>
                </c:pt>
                <c:pt idx="253">
                  <c:v>-7.0973745608234745E-4</c:v>
                </c:pt>
                <c:pt idx="254">
                  <c:v>-7.1415822677328711E-4</c:v>
                </c:pt>
                <c:pt idx="255">
                  <c:v>-7.1837149021544006E-4</c:v>
                </c:pt>
                <c:pt idx="256">
                  <c:v>-7.2237225046097031E-4</c:v>
                </c:pt>
                <c:pt idx="257">
                  <c:v>-7.2615556635956952E-4</c:v>
                </c:pt>
                <c:pt idx="258">
                  <c:v>-7.2971655908587313E-4</c:v>
                </c:pt>
                <c:pt idx="259">
                  <c:v>-7.3305041965868872E-4</c:v>
                </c:pt>
                <c:pt idx="260">
                  <c:v>-7.3615241643288504E-4</c:v>
                </c:pt>
                <c:pt idx="261">
                  <c:v>-7.3901790254594923E-4</c:v>
                </c:pt>
                <c:pt idx="262">
                  <c:v>-7.4164232330077573E-4</c:v>
                </c:pt>
                <c:pt idx="263">
                  <c:v>-7.4402122346788058E-4</c:v>
                </c:pt>
                <c:pt idx="264">
                  <c:v>-7.4615025448700883E-4</c:v>
                </c:pt>
                <c:pt idx="265">
                  <c:v>-7.4802518155371589E-4</c:v>
                </c:pt>
                <c:pt idx="266">
                  <c:v>-7.4964189057177832E-4</c:v>
                </c:pt>
                <c:pt idx="267">
                  <c:v>-7.5099639495609938E-4</c:v>
                </c:pt>
                <c:pt idx="268">
                  <c:v>-7.5208484227064221E-4</c:v>
                </c:pt>
                <c:pt idx="269">
                  <c:v>-7.529035206853274E-4</c:v>
                </c:pt>
                <c:pt idx="270">
                  <c:v>-7.534488652385582E-4</c:v>
                </c:pt>
                <c:pt idx="271">
                  <c:v>-7.5371746389085031E-4</c:v>
                </c:pt>
                <c:pt idx="272">
                  <c:v>-7.537060633577633E-4</c:v>
                </c:pt>
                <c:pt idx="273">
                  <c:v>-7.5341157470931036E-4</c:v>
                </c:pt>
                <c:pt idx="274">
                  <c:v>-7.5283107872532035E-4</c:v>
                </c:pt>
                <c:pt idx="275">
                  <c:v>-7.5196183099678071E-4</c:v>
                </c:pt>
                <c:pt idx="276">
                  <c:v>-7.5080126676335679E-4</c:v>
                </c:pt>
                <c:pt idx="277">
                  <c:v>-7.4934700548055788E-4</c:v>
                </c:pt>
                <c:pt idx="278">
                  <c:v>-7.4759685510696061E-4</c:v>
                </c:pt>
                <c:pt idx="279">
                  <c:v>-7.4554881610805132E-4</c:v>
                </c:pt>
                <c:pt idx="280">
                  <c:v>-7.4320108516902697E-4</c:v>
                </c:pt>
                <c:pt idx="281">
                  <c:v>-7.4055205861531248E-4</c:v>
                </c:pt>
                <c:pt idx="282">
                  <c:v>-7.3760033553399787E-4</c:v>
                </c:pt>
                <c:pt idx="283">
                  <c:v>-7.3434472059811379E-4</c:v>
                </c:pt>
                <c:pt idx="284">
                  <c:v>-7.3078422658874598E-4</c:v>
                </c:pt>
                <c:pt idx="285">
                  <c:v>-7.2691807661786137E-4</c:v>
                </c:pt>
                <c:pt idx="286">
                  <c:v>-7.2274570604947963E-4</c:v>
                </c:pt>
                <c:pt idx="287">
                  <c:v>-7.1826676412413415E-4</c:v>
                </c:pt>
                <c:pt idx="288">
                  <c:v>-7.1348111528478017E-4</c:v>
                </c:pt>
                <c:pt idx="289">
                  <c:v>-7.0838884021107162E-4</c:v>
                </c:pt>
                <c:pt idx="290">
                  <c:v>-7.0299023656327647E-4</c:v>
                </c:pt>
                <c:pt idx="291">
                  <c:v>-6.9728581944082657E-4</c:v>
                </c:pt>
                <c:pt idx="292">
                  <c:v>-6.9127632156207319E-4</c:v>
                </c:pt>
                <c:pt idx="293">
                  <c:v>-6.8496269316822844E-4</c:v>
                </c:pt>
                <c:pt idx="294">
                  <c:v>-6.7834610166041601E-4</c:v>
                </c:pt>
                <c:pt idx="295">
                  <c:v>-6.7142793097475784E-4</c:v>
                </c:pt>
                <c:pt idx="296">
                  <c:v>-6.6420978070372977E-4</c:v>
                </c:pt>
                <c:pt idx="297">
                  <c:v>-6.5669346497043007E-4</c:v>
                </c:pt>
                <c:pt idx="298">
                  <c:v>-6.4888101106451782E-4</c:v>
                </c:pt>
                <c:pt idx="299">
                  <c:v>-6.407746578472838E-4</c:v>
                </c:pt>
                <c:pt idx="300">
                  <c:v>-6.3237685393430221E-4</c:v>
                </c:pt>
                <c:pt idx="301">
                  <c:v>-6.236902556652664E-4</c:v>
                </c:pt>
                <c:pt idx="302">
                  <c:v>-6.1471772486787479E-4</c:v>
                </c:pt>
                <c:pt idx="303">
                  <c:v>-6.0546232642620136E-4</c:v>
                </c:pt>
                <c:pt idx="304">
                  <c:v>-5.9592732566172285E-4</c:v>
                </c:pt>
                <c:pt idx="305">
                  <c:v>-5.8611618553595403E-4</c:v>
                </c:pt>
                <c:pt idx="306">
                  <c:v>-5.7603256368338011E-4</c:v>
                </c:pt>
                <c:pt idx="307">
                  <c:v>-5.6568030928404699E-4</c:v>
                </c:pt>
                <c:pt idx="308">
                  <c:v>-5.5506345978363104E-4</c:v>
                </c:pt>
                <c:pt idx="309">
                  <c:v>-5.4418623747045855E-4</c:v>
                </c:pt>
                <c:pt idx="310">
                  <c:v>-5.3305304591712462E-4</c:v>
                </c:pt>
                <c:pt idx="311">
                  <c:v>-5.2166846629583645E-4</c:v>
                </c:pt>
                <c:pt idx="312">
                  <c:v>-5.100372535744406E-4</c:v>
                </c:pt>
                <c:pt idx="313">
                  <c:v>-4.9816433260164474E-4</c:v>
                </c:pt>
                <c:pt idx="314">
                  <c:v>-4.8605479408943622E-4</c:v>
                </c:pt>
                <c:pt idx="315">
                  <c:v>-4.7371389049851061E-4</c:v>
                </c:pt>
                <c:pt idx="316">
                  <c:v>-4.6114703183592134E-4</c:v>
                </c:pt>
                <c:pt idx="317">
                  <c:v>-4.4835978136938907E-4</c:v>
                </c:pt>
                <c:pt idx="318">
                  <c:v>-4.3535785126663524E-4</c:v>
                </c:pt>
                <c:pt idx="319">
                  <c:v>-4.2214709816536938E-4</c:v>
                </c:pt>
                <c:pt idx="320">
                  <c:v>-4.0873351867896229E-4</c:v>
                </c:pt>
                <c:pt idx="321">
                  <c:v>-3.9512324484496965E-4</c:v>
                </c:pt>
                <c:pt idx="322">
                  <c:v>-3.8132253952009084E-4</c:v>
                </c:pt>
                <c:pt idx="323">
                  <c:v>-3.6733779172838654E-4</c:v>
                </c:pt>
                <c:pt idx="324">
                  <c:v>-3.5317551196557048E-4</c:v>
                </c:pt>
                <c:pt idx="325">
                  <c:v>-3.3884232746529686E-4</c:v>
                </c:pt>
                <c:pt idx="326">
                  <c:v>-3.2434497743030928E-4</c:v>
                </c:pt>
                <c:pt idx="327">
                  <c:v>-3.0969030823341064E-4</c:v>
                </c:pt>
                <c:pt idx="328">
                  <c:v>-2.9488526859076242E-4</c:v>
                </c:pt>
                <c:pt idx="329">
                  <c:v>-2.7993690471125963E-4</c:v>
                </c:pt>
                <c:pt idx="330">
                  <c:v>-2.648523554247724E-4</c:v>
                </c:pt>
                <c:pt idx="331">
                  <c:v>-2.496388472923404E-4</c:v>
                </c:pt>
                <c:pt idx="332">
                  <c:v>-2.3430368970025735E-4</c:v>
                </c:pt>
                <c:pt idx="333">
                  <c:v>-2.1885426994019855E-4</c:v>
                </c:pt>
                <c:pt idx="334">
                  <c:v>-2.0329804827834939E-4</c:v>
                </c:pt>
                <c:pt idx="335">
                  <c:v>-1.8764255301415727E-4</c:v>
                </c:pt>
                <c:pt idx="336">
                  <c:v>-1.7189537553088236E-4</c:v>
                </c:pt>
                <c:pt idx="337">
                  <c:v>-1.5606416533949603E-4</c:v>
                </c:pt>
                <c:pt idx="338">
                  <c:v>-1.4015662511632112E-4</c:v>
                </c:pt>
                <c:pt idx="339">
                  <c:v>-1.2418050573677721E-4</c:v>
                </c:pt>
                <c:pt idx="340">
                  <c:v>-1.0814360130478819E-4</c:v>
                </c:pt>
                <c:pt idx="341">
                  <c:v>-9.2053744179448324E-5</c:v>
                </c:pt>
                <c:pt idx="342">
                  <c:v>-7.5918799999373374E-5</c:v>
                </c:pt>
                <c:pt idx="343">
                  <c:v>-5.9746662705290377E-5</c:v>
                </c:pt>
                <c:pt idx="344">
                  <c:v>-4.3545249561010499E-5</c:v>
                </c:pt>
                <c:pt idx="345">
                  <c:v>-2.7322496173739851E-5</c:v>
                </c:pt>
                <c:pt idx="346">
                  <c:v>-1.1086351513339365E-5</c:v>
                </c:pt>
                <c:pt idx="347">
                  <c:v>5.1552270685420949E-6</c:v>
                </c:pt>
                <c:pt idx="348">
                  <c:v>-5.4260012768020667E-6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D4-4DA0-BD91-9D3E7460C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205919"/>
        <c:axId val="1911206399"/>
      </c:scatterChart>
      <c:valAx>
        <c:axId val="1911205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rgbClr val="000000">
                        <a:lumMod val="65000"/>
                        <a:lumOff val="35000"/>
                      </a:srgbClr>
                    </a:solidFill>
                  </a:defRPr>
                </a:pPr>
                <a:r>
                  <a:rPr lang="en-GB"/>
                  <a:t> </a:t>
                </a:r>
              </a:p>
            </c:rich>
          </c:tx>
          <c:layout>
            <c:manualLayout>
              <c:xMode val="edge"/>
              <c:yMode val="edge"/>
              <c:x val="0.51833027121609798"/>
              <c:y val="0.895833333333333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rgbClr val="000000">
                      <a:lumMod val="65000"/>
                      <a:lumOff val="35000"/>
                    </a:srgb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206399"/>
        <c:crosses val="autoZero"/>
        <c:crossBetween val="midCat"/>
      </c:valAx>
      <c:valAx>
        <c:axId val="1911206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Pre Degree M</a:t>
                </a: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/°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205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Piston Velocity Vs Crank Angle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'!$K$2:$K$362</c:f>
              <c:numCache>
                <c:formatCode>0.0000</c:formatCode>
                <c:ptCount val="361"/>
                <c:pt idx="0">
                  <c:v>3.888386942409146</c:v>
                </c:pt>
                <c:pt idx="1">
                  <c:v>4.1668375878351531</c:v>
                </c:pt>
                <c:pt idx="2">
                  <c:v>4.4432559388570718</c:v>
                </c:pt>
                <c:pt idx="3">
                  <c:v>4.7175087777437357</c:v>
                </c:pt>
                <c:pt idx="4">
                  <c:v>4.9894642728718619</c:v>
                </c:pt>
                <c:pt idx="5">
                  <c:v>5.2589920673211195</c:v>
                </c:pt>
                <c:pt idx="6">
                  <c:v>5.5259633672236799</c:v>
                </c:pt>
                <c:pt idx="7">
                  <c:v>5.790251029842242</c:v>
                </c:pt>
                <c:pt idx="8">
                  <c:v>6.0517296513260668</c:v>
                </c:pt>
                <c:pt idx="9">
                  <c:v>6.3102756540900655</c:v>
                </c:pt>
                <c:pt idx="10">
                  <c:v>6.565767373780437</c:v>
                </c:pt>
                <c:pt idx="11">
                  <c:v>6.81808514575508</c:v>
                </c:pt>
                <c:pt idx="12">
                  <c:v>7.0671113910234018</c:v>
                </c:pt>
                <c:pt idx="13">
                  <c:v>7.3127307015796745</c:v>
                </c:pt>
                <c:pt idx="14">
                  <c:v>7.5548299250444622</c:v>
                </c:pt>
                <c:pt idx="15">
                  <c:v>7.7932982485643558</c:v>
                </c:pt>
                <c:pt idx="16">
                  <c:v>8.0280272818468941</c:v>
                </c:pt>
                <c:pt idx="17">
                  <c:v>8.2589111392818477</c:v>
                </c:pt>
                <c:pt idx="18">
                  <c:v>8.4858465210263461</c:v>
                </c:pt>
                <c:pt idx="19">
                  <c:v>8.7087327929658009</c:v>
                </c:pt>
                <c:pt idx="20">
                  <c:v>8.9274720654506083</c:v>
                </c:pt>
                <c:pt idx="21">
                  <c:v>9.1419692706773894</c:v>
                </c:pt>
                <c:pt idx="22">
                  <c:v>9.3521322386307428</c:v>
                </c:pt>
                <c:pt idx="23">
                  <c:v>9.5578717714316159</c:v>
                </c:pt>
                <c:pt idx="24">
                  <c:v>9.7591017159853504</c:v>
                </c:pt>
                <c:pt idx="25">
                  <c:v>9.9557390348041235</c:v>
                </c:pt>
                <c:pt idx="26">
                  <c:v>10.147703874837887</c:v>
                </c:pt>
                <c:pt idx="27">
                  <c:v>10.334919634211769</c:v>
                </c:pt>
                <c:pt idx="28">
                  <c:v>10.517313026700302</c:v>
                </c:pt>
                <c:pt idx="29">
                  <c:v>10.694814143797849</c:v>
                </c:pt>
                <c:pt idx="30">
                  <c:v>10.867356514237105</c:v>
                </c:pt>
                <c:pt idx="31">
                  <c:v>11.034877160795979</c:v>
                </c:pt>
                <c:pt idx="32">
                  <c:v>11.197316654245931</c:v>
                </c:pt>
                <c:pt idx="33">
                  <c:v>11.354619164270495</c:v>
                </c:pt>
                <c:pt idx="34">
                  <c:v>11.506732507206504</c:v>
                </c:pt>
                <c:pt idx="35">
                  <c:v>11.653608190446057</c:v>
                </c:pt>
                <c:pt idx="36">
                  <c:v>11.795201453329851</c:v>
                </c:pt>
                <c:pt idx="37">
                  <c:v>11.931471304389852</c:v>
                </c:pt>
                <c:pt idx="38">
                  <c:v>12.062380554766758</c:v>
                </c:pt>
                <c:pt idx="39">
                  <c:v>12.187895847663242</c:v>
                </c:pt>
                <c:pt idx="40">
                  <c:v>12.30798768366683</c:v>
                </c:pt>
                <c:pt idx="41">
                  <c:v>12.422630441803555</c:v>
                </c:pt>
                <c:pt idx="42">
                  <c:v>12.531802396182707</c:v>
                </c:pt>
                <c:pt idx="43">
                  <c:v>12.635485728083095</c:v>
                </c:pt>
                <c:pt idx="44">
                  <c:v>12.7336665333612</c:v>
                </c:pt>
                <c:pt idx="45">
                  <c:v>12.826334825060195</c:v>
                </c:pt>
                <c:pt idx="46">
                  <c:v>12.913484531095122</c:v>
                </c:pt>
                <c:pt idx="47">
                  <c:v>12.995113486918939</c:v>
                </c:pt>
                <c:pt idx="48">
                  <c:v>13.071223423073979</c:v>
                </c:pt>
                <c:pt idx="49">
                  <c:v>13.141819947544132</c:v>
                </c:pt>
                <c:pt idx="50">
                  <c:v>13.20691252283849</c:v>
                </c:pt>
                <c:pt idx="51">
                  <c:v>13.266514437747242</c:v>
                </c:pt>
                <c:pt idx="52">
                  <c:v>13.32064277373051</c:v>
                </c:pt>
                <c:pt idx="53">
                  <c:v>13.369318365905366</c:v>
                </c:pt>
                <c:pt idx="54">
                  <c:v>13.412565758626794</c:v>
                </c:pt>
                <c:pt idx="55">
                  <c:v>13.450413155648565</c:v>
                </c:pt>
                <c:pt idx="56">
                  <c:v>13.482892364905338</c:v>
                </c:pt>
                <c:pt idx="57">
                  <c:v>13.510038737926818</c:v>
                </c:pt>
                <c:pt idx="58">
                  <c:v>13.531891103960387</c:v>
                </c:pt>
                <c:pt idx="59">
                  <c:v>13.548491698858605</c:v>
                </c:pt>
                <c:pt idx="60">
                  <c:v>13.559886088821541</c:v>
                </c:pt>
                <c:pt idx="61">
                  <c:v>13.566123089107652</c:v>
                </c:pt>
                <c:pt idx="62">
                  <c:v>13.56725467783637</c:v>
                </c:pt>
                <c:pt idx="63">
                  <c:v>13.563335905014128</c:v>
                </c:pt>
                <c:pt idx="64">
                  <c:v>13.554424796964545</c:v>
                </c:pt>
                <c:pt idx="65">
                  <c:v>13.540582256324429</c:v>
                </c:pt>
                <c:pt idx="66">
                  <c:v>13.521871957803411</c:v>
                </c:pt>
                <c:pt idx="67">
                  <c:v>13.498360239928036</c:v>
                </c:pt>
                <c:pt idx="68">
                  <c:v>13.470115992984782</c:v>
                </c:pt>
                <c:pt idx="69">
                  <c:v>13.437210543414402</c:v>
                </c:pt>
                <c:pt idx="70">
                  <c:v>13.399717534907541</c:v>
                </c:pt>
                <c:pt idx="71">
                  <c:v>13.357712806470149</c:v>
                </c:pt>
                <c:pt idx="72">
                  <c:v>13.311274267750834</c:v>
                </c:pt>
                <c:pt idx="73">
                  <c:v>13.260481771904558</c:v>
                </c:pt>
                <c:pt idx="74">
                  <c:v>13.205416986312683</c:v>
                </c:pt>
                <c:pt idx="75">
                  <c:v>13.146163261454721</c:v>
                </c:pt>
                <c:pt idx="76">
                  <c:v>13.082805498257342</c:v>
                </c:pt>
                <c:pt idx="77">
                  <c:v>13.015430014241797</c:v>
                </c:pt>
                <c:pt idx="78">
                  <c:v>12.944124408795583</c:v>
                </c:pt>
                <c:pt idx="79">
                  <c:v>12.868977427889144</c:v>
                </c:pt>
                <c:pt idx="80">
                  <c:v>12.790078828586765</c:v>
                </c:pt>
                <c:pt idx="81">
                  <c:v>12.707519243656234</c:v>
                </c:pt>
                <c:pt idx="82">
                  <c:v>12.621390046633291</c:v>
                </c:pt>
                <c:pt idx="83">
                  <c:v>12.531783217623465</c:v>
                </c:pt>
                <c:pt idx="84">
                  <c:v>12.438791210214294</c:v>
                </c:pt>
                <c:pt idx="85">
                  <c:v>12.342506819753311</c:v>
                </c:pt>
                <c:pt idx="86">
                  <c:v>12.243023053339158</c:v>
                </c:pt>
                <c:pt idx="87">
                  <c:v>12.140433001795889</c:v>
                </c:pt>
                <c:pt idx="88">
                  <c:v>12.034829713923417</c:v>
                </c:pt>
                <c:pt idx="89">
                  <c:v>11.926306073297949</c:v>
                </c:pt>
                <c:pt idx="90">
                  <c:v>11.814954677874038</c:v>
                </c:pt>
                <c:pt idx="91">
                  <c:v>11.70086772264807</c:v>
                </c:pt>
                <c:pt idx="92">
                  <c:v>11.58413688559426</c:v>
                </c:pt>
                <c:pt idx="93">
                  <c:v>11.464853217114573</c:v>
                </c:pt>
                <c:pt idx="94">
                  <c:v>11.343107033173469</c:v>
                </c:pt>
                <c:pt idx="95">
                  <c:v>11.218987812330509</c:v>
                </c:pt>
                <c:pt idx="96">
                  <c:v>11.092584096807121</c:v>
                </c:pt>
                <c:pt idx="97">
                  <c:v>10.963983397758254</c:v>
                </c:pt>
                <c:pt idx="98">
                  <c:v>10.83327210487206</c:v>
                </c:pt>
                <c:pt idx="99">
                  <c:v>10.700535400401542</c:v>
                </c:pt>
                <c:pt idx="100">
                  <c:v>10.565857177741055</c:v>
                </c:pt>
                <c:pt idx="101">
                  <c:v>10.429319964605387</c:v>
                </c:pt>
                <c:pt idx="102">
                  <c:v>10.29100485089096</c:v>
                </c:pt>
                <c:pt idx="103">
                  <c:v>10.150991421236405</c:v>
                </c:pt>
                <c:pt idx="104">
                  <c:v>10.00935769234032</c:v>
                </c:pt>
                <c:pt idx="105">
                  <c:v>9.8661800550083889</c:v>
                </c:pt>
                <c:pt idx="106">
                  <c:v>9.7215332209641687</c:v>
                </c:pt>
                <c:pt idx="107">
                  <c:v>9.5754901743611285</c:v>
                </c:pt>
                <c:pt idx="108">
                  <c:v>9.4281221279861889</c:v>
                </c:pt>
                <c:pt idx="109">
                  <c:v>9.2794984841042822</c:v>
                </c:pt>
                <c:pt idx="110">
                  <c:v>9.1296867998627853</c:v>
                </c:pt>
                <c:pt idx="111">
                  <c:v>8.9787527571995867</c:v>
                </c:pt>
                <c:pt idx="112">
                  <c:v>8.8267601371583844</c:v>
                </c:pt>
                <c:pt idx="113">
                  <c:v>8.6737707985200245</c:v>
                </c:pt>
                <c:pt idx="114">
                  <c:v>8.5198446606402349</c:v>
                </c:pt>
                <c:pt idx="115">
                  <c:v>8.365039690379577</c:v>
                </c:pt>
                <c:pt idx="116">
                  <c:v>8.2094118930082232</c:v>
                </c:pt>
                <c:pt idx="117">
                  <c:v>8.0530153069506554</c:v>
                </c:pt>
                <c:pt idx="118">
                  <c:v>7.8959020022394135</c:v>
                </c:pt>
                <c:pt idx="119">
                  <c:v>7.7381220825402108</c:v>
                </c:pt>
                <c:pt idx="120">
                  <c:v>7.5797236906000878</c:v>
                </c:pt>
                <c:pt idx="121">
                  <c:v>7.4207530169786704</c:v>
                </c:pt>
                <c:pt idx="122">
                  <c:v>7.2612543119091875</c:v>
                </c:pt>
                <c:pt idx="123">
                  <c:v>7.1012699001410944</c:v>
                </c:pt>
                <c:pt idx="124">
                  <c:v>6.9408401986154331</c:v>
                </c:pt>
                <c:pt idx="125">
                  <c:v>6.7800037368183075</c:v>
                </c:pt>
                <c:pt idx="126">
                  <c:v>6.6187971796653198</c:v>
                </c:pt>
                <c:pt idx="127">
                  <c:v>6.4572553527673655</c:v>
                </c:pt>
                <c:pt idx="128">
                  <c:v>6.2954112699323828</c:v>
                </c:pt>
                <c:pt idx="129">
                  <c:v>6.1332961627549309</c:v>
                </c:pt>
                <c:pt idx="130">
                  <c:v>5.9709395121547164</c:v>
                </c:pt>
                <c:pt idx="131">
                  <c:v>5.8083690817296585</c:v>
                </c:pt>
                <c:pt idx="132">
                  <c:v>5.6456109527758809</c:v>
                </c:pt>
                <c:pt idx="133">
                  <c:v>5.482689560869197</c:v>
                </c:pt>
                <c:pt idx="134">
                  <c:v>5.3196277338469766</c:v>
                </c:pt>
                <c:pt idx="135">
                  <c:v>5.1564467311037143</c:v>
                </c:pt>
                <c:pt idx="136">
                  <c:v>4.993166284071898</c:v>
                </c:pt>
                <c:pt idx="137">
                  <c:v>4.8298046377565349</c:v>
                </c:pt>
                <c:pt idx="138">
                  <c:v>4.6663785932598847</c:v>
                </c:pt>
                <c:pt idx="139">
                  <c:v>4.5029035511555122</c:v>
                </c:pt>
                <c:pt idx="140">
                  <c:v>4.3393935556452217</c:v>
                </c:pt>
                <c:pt idx="141">
                  <c:v>4.1758613393911848</c:v>
                </c:pt>
                <c:pt idx="142">
                  <c:v>4.0123183689543538</c:v>
                </c:pt>
                <c:pt idx="143">
                  <c:v>3.8487748907506947</c:v>
                </c:pt>
                <c:pt idx="144">
                  <c:v>3.685239977459065</c:v>
                </c:pt>
                <c:pt idx="145">
                  <c:v>3.5217215748135358</c:v>
                </c:pt>
                <c:pt idx="146">
                  <c:v>3.3582265487104577</c:v>
                </c:pt>
                <c:pt idx="147">
                  <c:v>3.1947607325920613</c:v>
                </c:pt>
                <c:pt idx="148">
                  <c:v>3.0313289750358852</c:v>
                </c:pt>
                <c:pt idx="149">
                  <c:v>2.8679351875153247</c:v>
                </c:pt>
                <c:pt idx="150">
                  <c:v>2.7045823922918211</c:v>
                </c:pt>
                <c:pt idx="151">
                  <c:v>2.5412727703939817</c:v>
                </c:pt>
                <c:pt idx="152">
                  <c:v>2.3780077096599017</c:v>
                </c:pt>
                <c:pt idx="153">
                  <c:v>2.214787852809208</c:v>
                </c:pt>
                <c:pt idx="154">
                  <c:v>2.0516131455280973</c:v>
                </c:pt>
                <c:pt idx="155">
                  <c:v>1.8884828845411317</c:v>
                </c:pt>
                <c:pt idx="156">
                  <c:v>1.7253957656600538</c:v>
                </c:pt>
                <c:pt idx="157">
                  <c:v>1.5623499317898859</c:v>
                </c:pt>
                <c:pt idx="158">
                  <c:v>1.3993430208945612</c:v>
                </c:pt>
                <c:pt idx="159">
                  <c:v>1.2363722139051014</c:v>
                </c:pt>
                <c:pt idx="160">
                  <c:v>1.0734342825685916</c:v>
                </c:pt>
                <c:pt idx="161">
                  <c:v>0.91052563724994262</c:v>
                </c:pt>
                <c:pt idx="162">
                  <c:v>0.74764237466470873</c:v>
                </c:pt>
                <c:pt idx="163">
                  <c:v>0.58478032556869008</c:v>
                </c:pt>
                <c:pt idx="164">
                  <c:v>0.42193510239732501</c:v>
                </c:pt>
                <c:pt idx="165">
                  <c:v>0.25910214685986865</c:v>
                </c:pt>
                <c:pt idx="166">
                  <c:v>9.6276777507342537E-2</c:v>
                </c:pt>
                <c:pt idx="167">
                  <c:v>-6.6545762732489466E-2</c:v>
                </c:pt>
                <c:pt idx="168">
                  <c:v>-0.22937025902489139</c:v>
                </c:pt>
                <c:pt idx="169">
                  <c:v>-0.39220147712090703</c:v>
                </c:pt>
                <c:pt idx="170">
                  <c:v>-0.5550441158231334</c:v>
                </c:pt>
                <c:pt idx="171">
                  <c:v>-0.71790275945898818</c:v>
                </c:pt>
                <c:pt idx="172">
                  <c:v>-0.88078183031950474</c:v>
                </c:pt>
                <c:pt idx="173">
                  <c:v>-1.0436855410666523</c:v>
                </c:pt>
                <c:pt idx="174">
                  <c:v>-1.2066178471064337</c:v>
                </c:pt>
                <c:pt idx="175">
                  <c:v>-1.3695823989062772</c:v>
                </c:pt>
                <c:pt idx="176">
                  <c:v>-1.5325824942712118</c:v>
                </c:pt>
                <c:pt idx="177">
                  <c:v>-1.6956210305553443</c:v>
                </c:pt>
                <c:pt idx="178">
                  <c:v>-1.858700456821627</c:v>
                </c:pt>
                <c:pt idx="179">
                  <c:v>-2.0218227259451718</c:v>
                </c:pt>
                <c:pt idx="180">
                  <c:v>-2.1849892466513641</c:v>
                </c:pt>
                <c:pt idx="181">
                  <c:v>-2.3482008355295014</c:v>
                </c:pt>
                <c:pt idx="182">
                  <c:v>-2.51145766897648</c:v>
                </c:pt>
                <c:pt idx="183">
                  <c:v>-2.6747592351374916</c:v>
                </c:pt>
                <c:pt idx="184">
                  <c:v>-2.8381042858202363</c:v>
                </c:pt>
                <c:pt idx="185">
                  <c:v>-3.0014907884156337</c:v>
                </c:pt>
                <c:pt idx="186">
                  <c:v>-3.1649158778542521</c:v>
                </c:pt>
                <c:pt idx="187">
                  <c:v>-3.3283758086042061</c:v>
                </c:pt>
                <c:pt idx="188">
                  <c:v>-3.4918659067717241</c:v>
                </c:pt>
                <c:pt idx="189">
                  <c:v>-3.6553805223048794</c:v>
                </c:pt>
                <c:pt idx="190">
                  <c:v>-3.8189129813714362</c:v>
                </c:pt>
                <c:pt idx="191">
                  <c:v>-3.9824555389395275</c:v>
                </c:pt>
                <c:pt idx="192">
                  <c:v>-4.1459993316078911</c:v>
                </c:pt>
                <c:pt idx="193">
                  <c:v>-4.3095343307578418</c:v>
                </c:pt>
                <c:pt idx="194">
                  <c:v>-4.4730492960679546</c:v>
                </c:pt>
                <c:pt idx="195">
                  <c:v>-4.6365317294674027</c:v>
                </c:pt>
                <c:pt idx="196">
                  <c:v>-4.7999678296048733</c:v>
                </c:pt>
                <c:pt idx="197">
                  <c:v>-4.9633424468930318</c:v>
                </c:pt>
                <c:pt idx="198">
                  <c:v>-5.1266390392216978</c:v>
                </c:pt>
                <c:pt idx="199">
                  <c:v>-5.2898396284384033</c:v>
                </c:pt>
                <c:pt idx="200">
                  <c:v>-5.4529247576600435</c:v>
                </c:pt>
                <c:pt idx="201">
                  <c:v>-5.6158734495467542</c:v>
                </c:pt>
                <c:pt idx="202">
                  <c:v>-5.7786631656224499</c:v>
                </c:pt>
                <c:pt idx="203">
                  <c:v>-5.941269766754437</c:v>
                </c:pt>
                <c:pt idx="204">
                  <c:v>-6.1036674749242454</c:v>
                </c:pt>
                <c:pt idx="205">
                  <c:v>-6.2658288363796055</c:v>
                </c:pt>
                <c:pt idx="206">
                  <c:v>-6.4277246863171928</c:v>
                </c:pt>
                <c:pt idx="207">
                  <c:v>-6.589324115219064</c:v>
                </c:pt>
                <c:pt idx="208">
                  <c:v>-6.7505944369751489</c:v>
                </c:pt>
                <c:pt idx="209">
                  <c:v>-6.9115011589174769</c:v>
                </c:pt>
                <c:pt idx="210">
                  <c:v>-7.0720079539367262</c:v>
                </c:pt>
                <c:pt idx="211">
                  <c:v>-7.2320766347917784</c:v>
                </c:pt>
                <c:pt idx="212">
                  <c:v>-7.3916671307811264</c:v>
                </c:pt>
                <c:pt idx="213">
                  <c:v>-7.5507374669160354</c:v>
                </c:pt>
                <c:pt idx="214">
                  <c:v>-7.7092437457445815</c:v>
                </c:pt>
                <c:pt idx="215">
                  <c:v>-7.8671401319787009</c:v>
                </c:pt>
                <c:pt idx="216">
                  <c:v>-8.0243788400826137</c:v>
                </c:pt>
                <c:pt idx="217">
                  <c:v>-8.1809101249525344</c:v>
                </c:pt>
                <c:pt idx="218">
                  <c:v>-8.3366822758650088</c:v>
                </c:pt>
                <c:pt idx="219">
                  <c:v>-8.4916416138078041</c:v>
                </c:pt>
                <c:pt idx="220">
                  <c:v>-8.6457324923714385</c:v>
                </c:pt>
                <c:pt idx="221">
                  <c:v>-8.7988973023117865</c:v>
                </c:pt>
                <c:pt idx="222">
                  <c:v>-8.9510764799368694</c:v>
                </c:pt>
                <c:pt idx="223">
                  <c:v>-9.1022085194407403</c:v>
                </c:pt>
                <c:pt idx="224">
                  <c:v>-9.2522299893083577</c:v>
                </c:pt>
                <c:pt idx="225">
                  <c:v>-9.4010755529133618</c:v>
                </c:pt>
                <c:pt idx="226">
                  <c:v>-9.548677993400922</c:v>
                </c:pt>
                <c:pt idx="227">
                  <c:v>-9.6949682429723065</c:v>
                </c:pt>
                <c:pt idx="228">
                  <c:v>-9.8398754166483808</c:v>
                </c:pt>
                <c:pt idx="229">
                  <c:v>-9.9833268505899468</c:v>
                </c:pt>
                <c:pt idx="230">
                  <c:v>-10.125248145047145</c:v>
                </c:pt>
                <c:pt idx="231">
                  <c:v>-10.265563211975358</c:v>
                </c:pt>
                <c:pt idx="232">
                  <c:v>-10.404194327377104</c:v>
                </c:pt>
                <c:pt idx="233">
                  <c:v>-10.541062188375111</c:v>
                </c:pt>
                <c:pt idx="234">
                  <c:v>-10.676085975036761</c:v>
                </c:pt>
                <c:pt idx="235">
                  <c:v>-10.809183416942329</c:v>
                </c:pt>
                <c:pt idx="236">
                  <c:v>-10.940270864472829</c:v>
                </c:pt>
                <c:pt idx="237">
                  <c:v>-11.069263364772514</c:v>
                </c:pt>
                <c:pt idx="238">
                  <c:v>-11.196074742346768</c:v>
                </c:pt>
                <c:pt idx="239">
                  <c:v>-11.320617684197259</c:v>
                </c:pt>
                <c:pt idx="240">
                  <c:v>-11.442803829431011</c:v>
                </c:pt>
                <c:pt idx="241">
                  <c:v>-11.562543863199757</c:v>
                </c:pt>
                <c:pt idx="242">
                  <c:v>-11.679747614879027</c:v>
                </c:pt>
                <c:pt idx="243">
                  <c:v>-11.794324160309621</c:v>
                </c:pt>
                <c:pt idx="244">
                  <c:v>-11.906181927965678</c:v>
                </c:pt>
                <c:pt idx="245">
                  <c:v>-12.015228808847645</c:v>
                </c:pt>
                <c:pt idx="246">
                  <c:v>-12.121372269915289</c:v>
                </c:pt>
                <c:pt idx="247">
                  <c:v>-12.224519470848309</c:v>
                </c:pt>
                <c:pt idx="248">
                  <c:v>-12.324577383900943</c:v>
                </c:pt>
                <c:pt idx="249">
                  <c:v>-12.421452916609454</c:v>
                </c:pt>
                <c:pt idx="250">
                  <c:v>-12.515053037097143</c:v>
                </c:pt>
                <c:pt idx="251">
                  <c:v>-12.605284901702749</c:v>
                </c:pt>
                <c:pt idx="252">
                  <c:v>-12.692055984651605</c:v>
                </c:pt>
                <c:pt idx="253">
                  <c:v>-12.775274209482253</c:v>
                </c:pt>
                <c:pt idx="254">
                  <c:v>-12.854848081919169</c:v>
                </c:pt>
                <c:pt idx="255">
                  <c:v>-12.93068682387792</c:v>
                </c:pt>
                <c:pt idx="256">
                  <c:v>-13.002700508297465</c:v>
                </c:pt>
                <c:pt idx="257">
                  <c:v>-13.070800194472252</c:v>
                </c:pt>
                <c:pt idx="258">
                  <c:v>-13.134898063545716</c:v>
                </c:pt>
                <c:pt idx="259">
                  <c:v>-13.194907553856398</c:v>
                </c:pt>
                <c:pt idx="260">
                  <c:v>-13.25074349579193</c:v>
                </c:pt>
                <c:pt idx="261">
                  <c:v>-13.302322245827087</c:v>
                </c:pt>
                <c:pt idx="262">
                  <c:v>-13.349561819413964</c:v>
                </c:pt>
                <c:pt idx="263">
                  <c:v>-13.392382022421851</c:v>
                </c:pt>
                <c:pt idx="264">
                  <c:v>-13.430704580766159</c:v>
                </c:pt>
                <c:pt idx="265">
                  <c:v>-13.464453267966887</c:v>
                </c:pt>
                <c:pt idx="266">
                  <c:v>-13.49355403029201</c:v>
                </c:pt>
                <c:pt idx="267">
                  <c:v>-13.517935109209789</c:v>
                </c:pt>
                <c:pt idx="268">
                  <c:v>-13.53752716087156</c:v>
                </c:pt>
                <c:pt idx="269">
                  <c:v>-13.552263372335894</c:v>
                </c:pt>
                <c:pt idx="270">
                  <c:v>-13.562079574294048</c:v>
                </c:pt>
                <c:pt idx="271">
                  <c:v>-13.566914350035306</c:v>
                </c:pt>
                <c:pt idx="272">
                  <c:v>-13.566709140439739</c:v>
                </c:pt>
                <c:pt idx="273">
                  <c:v>-13.561408344767587</c:v>
                </c:pt>
                <c:pt idx="274">
                  <c:v>-13.550959417055767</c:v>
                </c:pt>
                <c:pt idx="275">
                  <c:v>-13.535312957942052</c:v>
                </c:pt>
                <c:pt idx="276">
                  <c:v>-13.514422801740423</c:v>
                </c:pt>
                <c:pt idx="277">
                  <c:v>-13.488246098650041</c:v>
                </c:pt>
                <c:pt idx="278">
                  <c:v>-13.456743391925292</c:v>
                </c:pt>
                <c:pt idx="279">
                  <c:v>-13.419878689944923</c:v>
                </c:pt>
                <c:pt idx="280">
                  <c:v>-13.377619533042486</c:v>
                </c:pt>
                <c:pt idx="281">
                  <c:v>-13.329937055075625</c:v>
                </c:pt>
                <c:pt idx="282">
                  <c:v>-13.276806039611962</c:v>
                </c:pt>
                <c:pt idx="283">
                  <c:v>-13.218204970766049</c:v>
                </c:pt>
                <c:pt idx="284">
                  <c:v>-13.154116078597427</c:v>
                </c:pt>
                <c:pt idx="285">
                  <c:v>-13.084525379121505</c:v>
                </c:pt>
                <c:pt idx="286">
                  <c:v>-13.009422708890634</c:v>
                </c:pt>
                <c:pt idx="287">
                  <c:v>-12.928801754234415</c:v>
                </c:pt>
                <c:pt idx="288">
                  <c:v>-12.842660075126043</c:v>
                </c:pt>
                <c:pt idx="289">
                  <c:v>-12.750999123799289</c:v>
                </c:pt>
                <c:pt idx="290">
                  <c:v>-12.653824258138977</c:v>
                </c:pt>
                <c:pt idx="291">
                  <c:v>-12.551144749934878</c:v>
                </c:pt>
                <c:pt idx="292">
                  <c:v>-12.442973788117317</c:v>
                </c:pt>
                <c:pt idx="293">
                  <c:v>-12.329328477028112</c:v>
                </c:pt>
                <c:pt idx="294">
                  <c:v>-12.210229829887489</c:v>
                </c:pt>
                <c:pt idx="295">
                  <c:v>-12.085702757545642</c:v>
                </c:pt>
                <c:pt idx="296">
                  <c:v>-11.955776052667137</c:v>
                </c:pt>
                <c:pt idx="297">
                  <c:v>-11.820482369467742</c:v>
                </c:pt>
                <c:pt idx="298">
                  <c:v>-11.679858199161322</c:v>
                </c:pt>
                <c:pt idx="299">
                  <c:v>-11.533943841251109</c:v>
                </c:pt>
                <c:pt idx="300">
                  <c:v>-11.382783370817439</c:v>
                </c:pt>
                <c:pt idx="301">
                  <c:v>-11.226424601974795</c:v>
                </c:pt>
                <c:pt idx="302">
                  <c:v>-11.064919047621746</c:v>
                </c:pt>
                <c:pt idx="303">
                  <c:v>-10.898321875671625</c:v>
                </c:pt>
                <c:pt idx="304">
                  <c:v>-10.726691861911011</c:v>
                </c:pt>
                <c:pt idx="305">
                  <c:v>-10.550091339647173</c:v>
                </c:pt>
                <c:pt idx="306">
                  <c:v>-10.368586146300842</c:v>
                </c:pt>
                <c:pt idx="307">
                  <c:v>-10.182245567112846</c:v>
                </c:pt>
                <c:pt idx="308">
                  <c:v>-9.991142276105359</c:v>
                </c:pt>
                <c:pt idx="309">
                  <c:v>-9.7953522744682537</c:v>
                </c:pt>
                <c:pt idx="310">
                  <c:v>-9.5949548265082427</c:v>
                </c:pt>
                <c:pt idx="311">
                  <c:v>-9.3900323933250558</c:v>
                </c:pt>
                <c:pt idx="312">
                  <c:v>-9.1806705643399305</c:v>
                </c:pt>
                <c:pt idx="313">
                  <c:v>-8.9669579868296054</c:v>
                </c:pt>
                <c:pt idx="314">
                  <c:v>-8.7489862936098515</c:v>
                </c:pt>
                <c:pt idx="315">
                  <c:v>-8.5268500289731914</c:v>
                </c:pt>
                <c:pt idx="316">
                  <c:v>-8.3006465730465848</c:v>
                </c:pt>
                <c:pt idx="317">
                  <c:v>-8.0704760646490037</c:v>
                </c:pt>
                <c:pt idx="318">
                  <c:v>-7.8364413227994341</c:v>
                </c:pt>
                <c:pt idx="319">
                  <c:v>-7.598647766976649</c:v>
                </c:pt>
                <c:pt idx="320">
                  <c:v>-7.3572033362213212</c:v>
                </c:pt>
                <c:pt idx="321">
                  <c:v>-7.1122184072094541</c:v>
                </c:pt>
                <c:pt idx="322">
                  <c:v>-6.8638057113616355</c:v>
                </c:pt>
                <c:pt idx="323">
                  <c:v>-6.6120802511109575</c:v>
                </c:pt>
                <c:pt idx="324">
                  <c:v>-6.3571592153802685</c:v>
                </c:pt>
                <c:pt idx="325">
                  <c:v>-6.0991618943753432</c:v>
                </c:pt>
                <c:pt idx="326">
                  <c:v>-5.8382095937455674</c:v>
                </c:pt>
                <c:pt idx="327">
                  <c:v>-5.5744255482013916</c:v>
                </c:pt>
                <c:pt idx="328">
                  <c:v>-5.3079348346337234</c:v>
                </c:pt>
                <c:pt idx="329">
                  <c:v>-5.0388642848026732</c:v>
                </c:pt>
                <c:pt idx="330">
                  <c:v>-4.7673423976459031</c:v>
                </c:pt>
                <c:pt idx="331">
                  <c:v>-4.4934992512621275</c:v>
                </c:pt>
                <c:pt idx="332">
                  <c:v>-4.2174664146046323</c:v>
                </c:pt>
                <c:pt idx="333">
                  <c:v>-3.9393768589235738</c:v>
                </c:pt>
                <c:pt idx="334">
                  <c:v>-3.6593648690102891</c:v>
                </c:pt>
                <c:pt idx="335">
                  <c:v>-3.3775659542548309</c:v>
                </c:pt>
                <c:pt idx="336">
                  <c:v>-3.0941167595558823</c:v>
                </c:pt>
                <c:pt idx="337">
                  <c:v>-2.8091549761109285</c:v>
                </c:pt>
                <c:pt idx="338">
                  <c:v>-2.5228192520937802</c:v>
                </c:pt>
                <c:pt idx="339">
                  <c:v>-2.2352491032619897</c:v>
                </c:pt>
                <c:pt idx="340">
                  <c:v>-1.9465848234861873</c:v>
                </c:pt>
                <c:pt idx="341">
                  <c:v>-1.6569673952300696</c:v>
                </c:pt>
                <c:pt idx="342">
                  <c:v>-1.3665383999887208</c:v>
                </c:pt>
                <c:pt idx="343">
                  <c:v>-1.0754399286952268</c:v>
                </c:pt>
                <c:pt idx="344">
                  <c:v>-0.78381449209818899</c:v>
                </c:pt>
                <c:pt idx="345">
                  <c:v>-0.49180493112731732</c:v>
                </c:pt>
                <c:pt idx="346">
                  <c:v>-0.19955432724010855</c:v>
                </c:pt>
                <c:pt idx="347">
                  <c:v>9.2794087233757719E-2</c:v>
                </c:pt>
                <c:pt idx="348">
                  <c:v>-9.7668022982437194E-2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48-4151-B65B-6A8B11A2C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186064"/>
        <c:axId val="1909430847"/>
      </c:scatterChart>
      <c:valAx>
        <c:axId val="11618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layout>
            <c:manualLayout>
              <c:xMode val="edge"/>
              <c:yMode val="edge"/>
              <c:x val="0.43148135918020453"/>
              <c:y val="0.874783330890992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9430847"/>
        <c:crosses val="autoZero"/>
        <c:crossBetween val="midCat"/>
      </c:valAx>
      <c:valAx>
        <c:axId val="1909430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Velocity M/s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282499999999999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18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Intake Lobe Lift Vs Crank Angle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'!$L$2:$L$362</c:f>
              <c:numCache>
                <c:formatCode>0.00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5.5555555555555558E-3</c:v>
                </c:pt>
                <c:pt idx="3">
                  <c:v>5.5555555555555558E-3</c:v>
                </c:pt>
                <c:pt idx="4">
                  <c:v>5.5555555555555558E-3</c:v>
                </c:pt>
                <c:pt idx="5">
                  <c:v>5.5555555555555558E-3</c:v>
                </c:pt>
                <c:pt idx="6">
                  <c:v>1.1111111111111112E-2</c:v>
                </c:pt>
                <c:pt idx="7">
                  <c:v>1.1111111111111112E-2</c:v>
                </c:pt>
                <c:pt idx="8">
                  <c:v>1.1111111111111112E-2</c:v>
                </c:pt>
                <c:pt idx="9">
                  <c:v>1.6666666666666666E-2</c:v>
                </c:pt>
                <c:pt idx="10">
                  <c:v>1.6666666666666666E-2</c:v>
                </c:pt>
                <c:pt idx="11">
                  <c:v>1.6666666666666666E-2</c:v>
                </c:pt>
                <c:pt idx="12">
                  <c:v>2.2222222222222223E-2</c:v>
                </c:pt>
                <c:pt idx="13">
                  <c:v>2.2222222222222223E-2</c:v>
                </c:pt>
                <c:pt idx="14">
                  <c:v>2.2222222222222223E-2</c:v>
                </c:pt>
                <c:pt idx="15">
                  <c:v>2.2222222222222223E-2</c:v>
                </c:pt>
                <c:pt idx="16">
                  <c:v>2.777777777777778E-2</c:v>
                </c:pt>
                <c:pt idx="17">
                  <c:v>2.777777777777778E-2</c:v>
                </c:pt>
                <c:pt idx="18">
                  <c:v>3.3333333333333333E-2</c:v>
                </c:pt>
                <c:pt idx="19">
                  <c:v>3.3333333333333333E-2</c:v>
                </c:pt>
                <c:pt idx="20">
                  <c:v>3.3333333333333333E-2</c:v>
                </c:pt>
                <c:pt idx="21">
                  <c:v>3.888888888888889E-2</c:v>
                </c:pt>
                <c:pt idx="22">
                  <c:v>3.888888888888889E-2</c:v>
                </c:pt>
                <c:pt idx="23">
                  <c:v>3.888888888888889E-2</c:v>
                </c:pt>
                <c:pt idx="24">
                  <c:v>4.4444444444444446E-2</c:v>
                </c:pt>
                <c:pt idx="25">
                  <c:v>4.4444444444444446E-2</c:v>
                </c:pt>
                <c:pt idx="26">
                  <c:v>4.4444444444444446E-2</c:v>
                </c:pt>
                <c:pt idx="27">
                  <c:v>4.9999999999999996E-2</c:v>
                </c:pt>
                <c:pt idx="28">
                  <c:v>4.9999999999999996E-2</c:v>
                </c:pt>
                <c:pt idx="29">
                  <c:v>5.5555555555555559E-2</c:v>
                </c:pt>
                <c:pt idx="30">
                  <c:v>5.5555555555555559E-2</c:v>
                </c:pt>
                <c:pt idx="31">
                  <c:v>6.1111111111111109E-2</c:v>
                </c:pt>
                <c:pt idx="32">
                  <c:v>6.1111111111111109E-2</c:v>
                </c:pt>
                <c:pt idx="33">
                  <c:v>6.1111111111111109E-2</c:v>
                </c:pt>
                <c:pt idx="34">
                  <c:v>6.6666666666666666E-2</c:v>
                </c:pt>
                <c:pt idx="35">
                  <c:v>6.6666666666666666E-2</c:v>
                </c:pt>
                <c:pt idx="36">
                  <c:v>6.6666666666666666E-2</c:v>
                </c:pt>
                <c:pt idx="37">
                  <c:v>7.2222222222222229E-2</c:v>
                </c:pt>
                <c:pt idx="38">
                  <c:v>7.2222222222222229E-2</c:v>
                </c:pt>
                <c:pt idx="39">
                  <c:v>7.2222222222222229E-2</c:v>
                </c:pt>
                <c:pt idx="40">
                  <c:v>7.7777777777777779E-2</c:v>
                </c:pt>
                <c:pt idx="41">
                  <c:v>7.7777777777777779E-2</c:v>
                </c:pt>
                <c:pt idx="42">
                  <c:v>7.7777777777777779E-2</c:v>
                </c:pt>
                <c:pt idx="43">
                  <c:v>8.3333333333333329E-2</c:v>
                </c:pt>
                <c:pt idx="44">
                  <c:v>8.3333333333333329E-2</c:v>
                </c:pt>
                <c:pt idx="45">
                  <c:v>8.3333333333333329E-2</c:v>
                </c:pt>
                <c:pt idx="46">
                  <c:v>8.8888888888888892E-2</c:v>
                </c:pt>
                <c:pt idx="47">
                  <c:v>8.8888888888888892E-2</c:v>
                </c:pt>
                <c:pt idx="48">
                  <c:v>9.4444444444444442E-2</c:v>
                </c:pt>
                <c:pt idx="49">
                  <c:v>9.4444444444444442E-2</c:v>
                </c:pt>
                <c:pt idx="50">
                  <c:v>9.9999999999999992E-2</c:v>
                </c:pt>
                <c:pt idx="51">
                  <c:v>9.9999999999999992E-2</c:v>
                </c:pt>
                <c:pt idx="52">
                  <c:v>9.9999999999999992E-2</c:v>
                </c:pt>
                <c:pt idx="53">
                  <c:v>0.10555555555555556</c:v>
                </c:pt>
                <c:pt idx="54">
                  <c:v>0.10555555555555556</c:v>
                </c:pt>
                <c:pt idx="55">
                  <c:v>0.10555555555555556</c:v>
                </c:pt>
                <c:pt idx="56">
                  <c:v>0.10555555555555556</c:v>
                </c:pt>
                <c:pt idx="57">
                  <c:v>0.11111111111111112</c:v>
                </c:pt>
                <c:pt idx="58">
                  <c:v>0.11111111111111112</c:v>
                </c:pt>
                <c:pt idx="59">
                  <c:v>0.11111111111111112</c:v>
                </c:pt>
                <c:pt idx="60">
                  <c:v>0.11666666666666665</c:v>
                </c:pt>
                <c:pt idx="61">
                  <c:v>0.11666666666666665</c:v>
                </c:pt>
                <c:pt idx="62">
                  <c:v>0.11666666666666665</c:v>
                </c:pt>
                <c:pt idx="63">
                  <c:v>0.12222222222222222</c:v>
                </c:pt>
                <c:pt idx="64">
                  <c:v>0.12222222222222222</c:v>
                </c:pt>
                <c:pt idx="65">
                  <c:v>0.12222222222222222</c:v>
                </c:pt>
                <c:pt idx="66">
                  <c:v>0.12222222222222222</c:v>
                </c:pt>
                <c:pt idx="67">
                  <c:v>0.12777777777777777</c:v>
                </c:pt>
                <c:pt idx="68">
                  <c:v>0.12777777777777777</c:v>
                </c:pt>
                <c:pt idx="69">
                  <c:v>0.12777777777777777</c:v>
                </c:pt>
                <c:pt idx="70">
                  <c:v>0.12777777777777777</c:v>
                </c:pt>
                <c:pt idx="71">
                  <c:v>0.13333333333333333</c:v>
                </c:pt>
                <c:pt idx="72">
                  <c:v>0.13333333333333333</c:v>
                </c:pt>
                <c:pt idx="73">
                  <c:v>0.13333333333333333</c:v>
                </c:pt>
                <c:pt idx="74">
                  <c:v>0.13333333333333333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0.14444444444444446</c:v>
                </c:pt>
                <c:pt idx="82">
                  <c:v>0.14444444444444446</c:v>
                </c:pt>
                <c:pt idx="83">
                  <c:v>0.14444444444444446</c:v>
                </c:pt>
                <c:pt idx="84">
                  <c:v>0.14444444444444446</c:v>
                </c:pt>
                <c:pt idx="85">
                  <c:v>0.14444444444444446</c:v>
                </c:pt>
                <c:pt idx="86">
                  <c:v>0.14444444444444446</c:v>
                </c:pt>
                <c:pt idx="87">
                  <c:v>0.14444444444444446</c:v>
                </c:pt>
                <c:pt idx="88">
                  <c:v>0.15</c:v>
                </c:pt>
                <c:pt idx="89">
                  <c:v>0.15</c:v>
                </c:pt>
                <c:pt idx="90">
                  <c:v>0.15</c:v>
                </c:pt>
                <c:pt idx="91">
                  <c:v>0.15</c:v>
                </c:pt>
                <c:pt idx="92">
                  <c:v>0.15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0.15</c:v>
                </c:pt>
                <c:pt idx="98">
                  <c:v>0.15</c:v>
                </c:pt>
                <c:pt idx="99">
                  <c:v>0.15</c:v>
                </c:pt>
                <c:pt idx="100">
                  <c:v>0.15555555555555556</c:v>
                </c:pt>
                <c:pt idx="101">
                  <c:v>0.15555555555555556</c:v>
                </c:pt>
                <c:pt idx="102">
                  <c:v>0.15555555555555556</c:v>
                </c:pt>
                <c:pt idx="103">
                  <c:v>0.15555555555555556</c:v>
                </c:pt>
                <c:pt idx="104">
                  <c:v>0.16111111111111109</c:v>
                </c:pt>
                <c:pt idx="105">
                  <c:v>0.16666666666666666</c:v>
                </c:pt>
                <c:pt idx="106">
                  <c:v>0.17222222222222222</c:v>
                </c:pt>
                <c:pt idx="107">
                  <c:v>0.17777777777777778</c:v>
                </c:pt>
                <c:pt idx="108">
                  <c:v>0.18333333333333335</c:v>
                </c:pt>
                <c:pt idx="109">
                  <c:v>0.19444444444444442</c:v>
                </c:pt>
                <c:pt idx="110">
                  <c:v>0.19999999999999998</c:v>
                </c:pt>
                <c:pt idx="111">
                  <c:v>0.21111111111111111</c:v>
                </c:pt>
                <c:pt idx="112">
                  <c:v>0.21666666666666667</c:v>
                </c:pt>
                <c:pt idx="113">
                  <c:v>0.22777777777777775</c:v>
                </c:pt>
                <c:pt idx="114">
                  <c:v>0.23888888888888887</c:v>
                </c:pt>
                <c:pt idx="115">
                  <c:v>0.24444444444444444</c:v>
                </c:pt>
                <c:pt idx="116">
                  <c:v>0.25555555555555554</c:v>
                </c:pt>
                <c:pt idx="117">
                  <c:v>0.26111111111111107</c:v>
                </c:pt>
                <c:pt idx="118">
                  <c:v>0.2722222222222222</c:v>
                </c:pt>
                <c:pt idx="119">
                  <c:v>0.27777777777777779</c:v>
                </c:pt>
                <c:pt idx="120">
                  <c:v>0.28888888888888892</c:v>
                </c:pt>
                <c:pt idx="121">
                  <c:v>0.3</c:v>
                </c:pt>
                <c:pt idx="122">
                  <c:v>0.30555555555555558</c:v>
                </c:pt>
                <c:pt idx="123">
                  <c:v>0.31666666666666665</c:v>
                </c:pt>
                <c:pt idx="124">
                  <c:v>0.32777777777777778</c:v>
                </c:pt>
                <c:pt idx="125">
                  <c:v>0.33888888888888885</c:v>
                </c:pt>
                <c:pt idx="126">
                  <c:v>0.34444444444444444</c:v>
                </c:pt>
                <c:pt idx="127">
                  <c:v>0.3611111111111111</c:v>
                </c:pt>
                <c:pt idx="128">
                  <c:v>0.37777777777777777</c:v>
                </c:pt>
                <c:pt idx="129">
                  <c:v>0.38888888888888884</c:v>
                </c:pt>
                <c:pt idx="130">
                  <c:v>0.40555555555555556</c:v>
                </c:pt>
                <c:pt idx="131">
                  <c:v>0.42777777777777776</c:v>
                </c:pt>
                <c:pt idx="132">
                  <c:v>0.45555555555555549</c:v>
                </c:pt>
                <c:pt idx="133">
                  <c:v>0.47777777777777775</c:v>
                </c:pt>
                <c:pt idx="134">
                  <c:v>0.51111111111111107</c:v>
                </c:pt>
                <c:pt idx="135">
                  <c:v>0.5444444444444444</c:v>
                </c:pt>
                <c:pt idx="136">
                  <c:v>0.57777777777777783</c:v>
                </c:pt>
                <c:pt idx="137">
                  <c:v>0.62222222222222223</c:v>
                </c:pt>
                <c:pt idx="138">
                  <c:v>0.67222222222222217</c:v>
                </c:pt>
                <c:pt idx="139">
                  <c:v>0.71666666666666667</c:v>
                </c:pt>
                <c:pt idx="140">
                  <c:v>0.75555555555555554</c:v>
                </c:pt>
                <c:pt idx="141">
                  <c:v>0.79999999999999993</c:v>
                </c:pt>
                <c:pt idx="142">
                  <c:v>0.85555555555555551</c:v>
                </c:pt>
                <c:pt idx="143">
                  <c:v>0.91111111111111098</c:v>
                </c:pt>
                <c:pt idx="144">
                  <c:v>0.97222222222222221</c:v>
                </c:pt>
                <c:pt idx="145">
                  <c:v>1.0333333333333334</c:v>
                </c:pt>
                <c:pt idx="146">
                  <c:v>1.0999999999999999</c:v>
                </c:pt>
                <c:pt idx="147">
                  <c:v>1.1666666666666667</c:v>
                </c:pt>
                <c:pt idx="148">
                  <c:v>1.2333333333333334</c:v>
                </c:pt>
                <c:pt idx="149">
                  <c:v>1.2888888888888888</c:v>
                </c:pt>
                <c:pt idx="150">
                  <c:v>1.3666666666666667</c:v>
                </c:pt>
                <c:pt idx="151">
                  <c:v>1.4888888888888889</c:v>
                </c:pt>
                <c:pt idx="152">
                  <c:v>1.55</c:v>
                </c:pt>
                <c:pt idx="153">
                  <c:v>1.6555555555555554</c:v>
                </c:pt>
                <c:pt idx="154">
                  <c:v>1.7166666666666666</c:v>
                </c:pt>
                <c:pt idx="155">
                  <c:v>1.8166666666666667</c:v>
                </c:pt>
                <c:pt idx="156">
                  <c:v>1.9222222222222221</c:v>
                </c:pt>
                <c:pt idx="157">
                  <c:v>2.0166666666666666</c:v>
                </c:pt>
                <c:pt idx="158">
                  <c:v>2.1222222222222222</c:v>
                </c:pt>
                <c:pt idx="159">
                  <c:v>2.2333333333333329</c:v>
                </c:pt>
                <c:pt idx="160">
                  <c:v>2.35</c:v>
                </c:pt>
                <c:pt idx="161">
                  <c:v>2.4722222222222223</c:v>
                </c:pt>
                <c:pt idx="162">
                  <c:v>2.5999999999999996</c:v>
                </c:pt>
                <c:pt idx="163">
                  <c:v>2.7222222222222223</c:v>
                </c:pt>
                <c:pt idx="164">
                  <c:v>2.8611111111111112</c:v>
                </c:pt>
                <c:pt idx="165">
                  <c:v>2.9833333333333334</c:v>
                </c:pt>
                <c:pt idx="166">
                  <c:v>3.1611111111111114</c:v>
                </c:pt>
                <c:pt idx="167">
                  <c:v>3.2722222222222221</c:v>
                </c:pt>
                <c:pt idx="168">
                  <c:v>3.416666666666667</c:v>
                </c:pt>
                <c:pt idx="169">
                  <c:v>3.5833333333333335</c:v>
                </c:pt>
                <c:pt idx="170">
                  <c:v>3.75</c:v>
                </c:pt>
                <c:pt idx="171">
                  <c:v>3.8777777777777778</c:v>
                </c:pt>
                <c:pt idx="172">
                  <c:v>4.05</c:v>
                </c:pt>
                <c:pt idx="173">
                  <c:v>4.2222222222222223</c:v>
                </c:pt>
                <c:pt idx="174">
                  <c:v>4.3833333333333329</c:v>
                </c:pt>
                <c:pt idx="175">
                  <c:v>4.5333333333333332</c:v>
                </c:pt>
                <c:pt idx="176">
                  <c:v>4.6833333333333327</c:v>
                </c:pt>
                <c:pt idx="177">
                  <c:v>4.8611111111111107</c:v>
                </c:pt>
                <c:pt idx="178">
                  <c:v>5</c:v>
                </c:pt>
                <c:pt idx="179">
                  <c:v>5.0999999999999996</c:v>
                </c:pt>
                <c:pt idx="180">
                  <c:v>5.1444444444444439</c:v>
                </c:pt>
                <c:pt idx="181">
                  <c:v>5.177777777777778</c:v>
                </c:pt>
                <c:pt idx="182">
                  <c:v>5.1999999999999993</c:v>
                </c:pt>
                <c:pt idx="183">
                  <c:v>5.1944444444444438</c:v>
                </c:pt>
                <c:pt idx="184">
                  <c:v>5.1499999999999995</c:v>
                </c:pt>
                <c:pt idx="185">
                  <c:v>5.0722222222222229</c:v>
                </c:pt>
                <c:pt idx="186">
                  <c:v>4.9944444444444445</c:v>
                </c:pt>
                <c:pt idx="187">
                  <c:v>4.8555555555555552</c:v>
                </c:pt>
                <c:pt idx="188">
                  <c:v>4.7055555555555557</c:v>
                </c:pt>
                <c:pt idx="189">
                  <c:v>4.5333333333333332</c:v>
                </c:pt>
                <c:pt idx="190">
                  <c:v>4.3611111111111107</c:v>
                </c:pt>
                <c:pt idx="191">
                  <c:v>4.1833333333333336</c:v>
                </c:pt>
                <c:pt idx="192">
                  <c:v>3.9833333333333334</c:v>
                </c:pt>
                <c:pt idx="193">
                  <c:v>3.8055555555555554</c:v>
                </c:pt>
                <c:pt idx="194">
                  <c:v>3.6111111111111112</c:v>
                </c:pt>
                <c:pt idx="195">
                  <c:v>3.4333333333333331</c:v>
                </c:pt>
                <c:pt idx="196">
                  <c:v>3.2777777777777777</c:v>
                </c:pt>
                <c:pt idx="197">
                  <c:v>3.1055555555555552</c:v>
                </c:pt>
                <c:pt idx="198">
                  <c:v>2.9222222222222221</c:v>
                </c:pt>
                <c:pt idx="199">
                  <c:v>2.7777777777777777</c:v>
                </c:pt>
                <c:pt idx="200">
                  <c:v>2.6555555555555554</c:v>
                </c:pt>
                <c:pt idx="201">
                  <c:v>2.4777777777777779</c:v>
                </c:pt>
                <c:pt idx="202">
                  <c:v>2.35</c:v>
                </c:pt>
                <c:pt idx="203">
                  <c:v>2.2222222222222223</c:v>
                </c:pt>
                <c:pt idx="204">
                  <c:v>2.0944444444444446</c:v>
                </c:pt>
                <c:pt idx="205">
                  <c:v>2.0333333333333332</c:v>
                </c:pt>
                <c:pt idx="206">
                  <c:v>1.8666666666666665</c:v>
                </c:pt>
                <c:pt idx="207">
                  <c:v>1.75</c:v>
                </c:pt>
                <c:pt idx="208">
                  <c:v>1.6611111111111112</c:v>
                </c:pt>
                <c:pt idx="209">
                  <c:v>1.55</c:v>
                </c:pt>
                <c:pt idx="210">
                  <c:v>1.461111111111111</c:v>
                </c:pt>
                <c:pt idx="211">
                  <c:v>1.3722222222222222</c:v>
                </c:pt>
                <c:pt idx="212">
                  <c:v>1.2722222222222221</c:v>
                </c:pt>
                <c:pt idx="213">
                  <c:v>1.2055555555555555</c:v>
                </c:pt>
                <c:pt idx="214">
                  <c:v>1.1333333333333333</c:v>
                </c:pt>
                <c:pt idx="215">
                  <c:v>1.0666666666666667</c:v>
                </c:pt>
                <c:pt idx="216">
                  <c:v>1</c:v>
                </c:pt>
                <c:pt idx="217">
                  <c:v>0.9277777777777777</c:v>
                </c:pt>
                <c:pt idx="218">
                  <c:v>0.8666666666666667</c:v>
                </c:pt>
                <c:pt idx="219">
                  <c:v>0.81111111111111112</c:v>
                </c:pt>
                <c:pt idx="220">
                  <c:v>0.75555555555555554</c:v>
                </c:pt>
                <c:pt idx="221">
                  <c:v>0.71111111111111114</c:v>
                </c:pt>
                <c:pt idx="222">
                  <c:v>0.66111111111111109</c:v>
                </c:pt>
                <c:pt idx="223">
                  <c:v>0.62222222222222223</c:v>
                </c:pt>
                <c:pt idx="224">
                  <c:v>0.58333333333333337</c:v>
                </c:pt>
                <c:pt idx="225">
                  <c:v>0.5444444444444444</c:v>
                </c:pt>
                <c:pt idx="226">
                  <c:v>0.51111111111111107</c:v>
                </c:pt>
                <c:pt idx="227">
                  <c:v>0.47777777777777775</c:v>
                </c:pt>
                <c:pt idx="228">
                  <c:v>0.45555555555555549</c:v>
                </c:pt>
                <c:pt idx="229">
                  <c:v>0.42222222222222222</c:v>
                </c:pt>
                <c:pt idx="230">
                  <c:v>0.39999999999999997</c:v>
                </c:pt>
                <c:pt idx="231">
                  <c:v>0.3833333333333333</c:v>
                </c:pt>
                <c:pt idx="232">
                  <c:v>0.3611111111111111</c:v>
                </c:pt>
                <c:pt idx="233">
                  <c:v>0.34444444444444444</c:v>
                </c:pt>
                <c:pt idx="234">
                  <c:v>0.32777777777777778</c:v>
                </c:pt>
                <c:pt idx="235">
                  <c:v>0.31666666666666665</c:v>
                </c:pt>
                <c:pt idx="236">
                  <c:v>0.30555555555555558</c:v>
                </c:pt>
                <c:pt idx="237">
                  <c:v>0.29444444444444445</c:v>
                </c:pt>
                <c:pt idx="238">
                  <c:v>0.28333333333333333</c:v>
                </c:pt>
                <c:pt idx="239">
                  <c:v>0.2722222222222222</c:v>
                </c:pt>
                <c:pt idx="240">
                  <c:v>0.26111111111111107</c:v>
                </c:pt>
                <c:pt idx="241">
                  <c:v>0.25</c:v>
                </c:pt>
                <c:pt idx="242">
                  <c:v>0.23888888888888887</c:v>
                </c:pt>
                <c:pt idx="243">
                  <c:v>0.22777777777777775</c:v>
                </c:pt>
                <c:pt idx="244">
                  <c:v>0.21666666666666667</c:v>
                </c:pt>
                <c:pt idx="245">
                  <c:v>0.20555555555555555</c:v>
                </c:pt>
                <c:pt idx="246">
                  <c:v>0.19444444444444442</c:v>
                </c:pt>
                <c:pt idx="247">
                  <c:v>0.18333333333333335</c:v>
                </c:pt>
                <c:pt idx="248">
                  <c:v>0.17222222222222222</c:v>
                </c:pt>
                <c:pt idx="249">
                  <c:v>0.16666666666666666</c:v>
                </c:pt>
                <c:pt idx="250">
                  <c:v>0.15555555555555556</c:v>
                </c:pt>
                <c:pt idx="251">
                  <c:v>0.14444444444444446</c:v>
                </c:pt>
                <c:pt idx="252">
                  <c:v>0.13333333333333333</c:v>
                </c:pt>
                <c:pt idx="253">
                  <c:v>0.12222222222222222</c:v>
                </c:pt>
                <c:pt idx="254">
                  <c:v>0.11111111111111112</c:v>
                </c:pt>
                <c:pt idx="255">
                  <c:v>9.9999999999999992E-2</c:v>
                </c:pt>
                <c:pt idx="256">
                  <c:v>8.8888888888888892E-2</c:v>
                </c:pt>
                <c:pt idx="257">
                  <c:v>8.3333333333333329E-2</c:v>
                </c:pt>
                <c:pt idx="258">
                  <c:v>7.2222222222222229E-2</c:v>
                </c:pt>
                <c:pt idx="259">
                  <c:v>6.6666666666666666E-2</c:v>
                </c:pt>
                <c:pt idx="260">
                  <c:v>6.1111111111111109E-2</c:v>
                </c:pt>
                <c:pt idx="261">
                  <c:v>5.5555555555555559E-2</c:v>
                </c:pt>
                <c:pt idx="262">
                  <c:v>4.9999999999999996E-2</c:v>
                </c:pt>
                <c:pt idx="263">
                  <c:v>4.9999999999999996E-2</c:v>
                </c:pt>
                <c:pt idx="264">
                  <c:v>4.4444444444444446E-2</c:v>
                </c:pt>
                <c:pt idx="265">
                  <c:v>4.4444444444444446E-2</c:v>
                </c:pt>
                <c:pt idx="266">
                  <c:v>4.4444444444444446E-2</c:v>
                </c:pt>
                <c:pt idx="267">
                  <c:v>4.4444444444444446E-2</c:v>
                </c:pt>
                <c:pt idx="268">
                  <c:v>4.4444444444444446E-2</c:v>
                </c:pt>
                <c:pt idx="269">
                  <c:v>4.4444444444444446E-2</c:v>
                </c:pt>
                <c:pt idx="270">
                  <c:v>3.888888888888889E-2</c:v>
                </c:pt>
                <c:pt idx="271">
                  <c:v>3.888888888888889E-2</c:v>
                </c:pt>
                <c:pt idx="272">
                  <c:v>3.888888888888889E-2</c:v>
                </c:pt>
                <c:pt idx="273">
                  <c:v>3.888888888888889E-2</c:v>
                </c:pt>
                <c:pt idx="274">
                  <c:v>3.3333333333333333E-2</c:v>
                </c:pt>
                <c:pt idx="275">
                  <c:v>3.3333333333333333E-2</c:v>
                </c:pt>
                <c:pt idx="276">
                  <c:v>3.3333333333333333E-2</c:v>
                </c:pt>
                <c:pt idx="277">
                  <c:v>3.3333333333333333E-2</c:v>
                </c:pt>
                <c:pt idx="278">
                  <c:v>2.777777777777778E-2</c:v>
                </c:pt>
                <c:pt idx="279">
                  <c:v>2.777777777777778E-2</c:v>
                </c:pt>
                <c:pt idx="280">
                  <c:v>2.777777777777778E-2</c:v>
                </c:pt>
                <c:pt idx="281">
                  <c:v>2.777777777777778E-2</c:v>
                </c:pt>
                <c:pt idx="282">
                  <c:v>2.777777777777778E-2</c:v>
                </c:pt>
                <c:pt idx="283">
                  <c:v>2.2222222222222223E-2</c:v>
                </c:pt>
                <c:pt idx="284">
                  <c:v>2.2222222222222223E-2</c:v>
                </c:pt>
                <c:pt idx="285">
                  <c:v>2.2222222222222223E-2</c:v>
                </c:pt>
                <c:pt idx="286">
                  <c:v>1.6666666666666666E-2</c:v>
                </c:pt>
                <c:pt idx="287">
                  <c:v>1.6666666666666666E-2</c:v>
                </c:pt>
                <c:pt idx="288">
                  <c:v>1.6666666666666666E-2</c:v>
                </c:pt>
                <c:pt idx="289">
                  <c:v>1.1111111111111112E-2</c:v>
                </c:pt>
                <c:pt idx="290">
                  <c:v>1.1111111111111112E-2</c:v>
                </c:pt>
                <c:pt idx="291">
                  <c:v>1.1111111111111112E-2</c:v>
                </c:pt>
                <c:pt idx="292">
                  <c:v>5.5555555555555558E-3</c:v>
                </c:pt>
                <c:pt idx="293">
                  <c:v>5.5555555555555558E-3</c:v>
                </c:pt>
                <c:pt idx="294">
                  <c:v>5.5555555555555558E-3</c:v>
                </c:pt>
                <c:pt idx="295">
                  <c:v>5.5555555555555558E-3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36-4FA9-9FAE-342FCD69F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09552"/>
        <c:axId val="33211952"/>
      </c:scatterChart>
      <c:valAx>
        <c:axId val="3320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11952"/>
        <c:crosses val="autoZero"/>
        <c:crossBetween val="midCat"/>
      </c:valAx>
      <c:valAx>
        <c:axId val="3321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effectLst/>
                  </a:rPr>
                  <a:t>Cam Lobe Lift - Intake</a:t>
                </a:r>
                <a:r>
                  <a:rPr lang="en-GB" sz="1000" b="0" i="0" u="none" strike="noStrike" baseline="0">
                    <a:effectLst/>
                  </a:rPr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09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Exhaust Lobe Lift Vs Crank Angle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'!$M$2:$M$362</c:f>
              <c:numCache>
                <c:formatCode>0.00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5.5555555555555558E-3</c:v>
                </c:pt>
                <c:pt idx="109">
                  <c:v>2.2222222222222223E-2</c:v>
                </c:pt>
                <c:pt idx="110">
                  <c:v>2.777777777777778E-2</c:v>
                </c:pt>
                <c:pt idx="111">
                  <c:v>3.888888888888889E-2</c:v>
                </c:pt>
                <c:pt idx="112">
                  <c:v>4.9999999999999996E-2</c:v>
                </c:pt>
                <c:pt idx="113">
                  <c:v>5.5555555555555559E-2</c:v>
                </c:pt>
                <c:pt idx="114">
                  <c:v>6.6666666666666666E-2</c:v>
                </c:pt>
                <c:pt idx="115">
                  <c:v>7.7777777777777779E-2</c:v>
                </c:pt>
                <c:pt idx="116">
                  <c:v>8.8888888888888892E-2</c:v>
                </c:pt>
                <c:pt idx="117">
                  <c:v>9.4444444444444442E-2</c:v>
                </c:pt>
                <c:pt idx="118">
                  <c:v>0.10555555555555556</c:v>
                </c:pt>
                <c:pt idx="119">
                  <c:v>0.11666666666666665</c:v>
                </c:pt>
                <c:pt idx="120">
                  <c:v>0.12777777777777777</c:v>
                </c:pt>
                <c:pt idx="121">
                  <c:v>0.1388888888888889</c:v>
                </c:pt>
                <c:pt idx="122">
                  <c:v>0.14444444444444446</c:v>
                </c:pt>
                <c:pt idx="123">
                  <c:v>0.15555555555555556</c:v>
                </c:pt>
                <c:pt idx="124">
                  <c:v>0.16666666666666666</c:v>
                </c:pt>
                <c:pt idx="125">
                  <c:v>0.17777777777777778</c:v>
                </c:pt>
                <c:pt idx="126">
                  <c:v>0.18888888888888888</c:v>
                </c:pt>
                <c:pt idx="127">
                  <c:v>0.19999999999999998</c:v>
                </c:pt>
                <c:pt idx="128">
                  <c:v>0.21666666666666667</c:v>
                </c:pt>
                <c:pt idx="129">
                  <c:v>0.23333333333333331</c:v>
                </c:pt>
                <c:pt idx="130">
                  <c:v>0.25555555555555554</c:v>
                </c:pt>
                <c:pt idx="131">
                  <c:v>0.27777777777777779</c:v>
                </c:pt>
                <c:pt idx="132">
                  <c:v>0.30555555555555558</c:v>
                </c:pt>
                <c:pt idx="133">
                  <c:v>0.33333333333333331</c:v>
                </c:pt>
                <c:pt idx="134">
                  <c:v>0.3611111111111111</c:v>
                </c:pt>
                <c:pt idx="135">
                  <c:v>0.39999999999999997</c:v>
                </c:pt>
                <c:pt idx="136">
                  <c:v>0.44444444444444448</c:v>
                </c:pt>
                <c:pt idx="137">
                  <c:v>0.48333333333333334</c:v>
                </c:pt>
                <c:pt idx="138">
                  <c:v>0.52222222222222214</c:v>
                </c:pt>
                <c:pt idx="139">
                  <c:v>0.56666666666666665</c:v>
                </c:pt>
                <c:pt idx="140">
                  <c:v>0.6166666666666667</c:v>
                </c:pt>
                <c:pt idx="141">
                  <c:v>0.66666666666666663</c:v>
                </c:pt>
                <c:pt idx="142">
                  <c:v>0.71666666666666667</c:v>
                </c:pt>
                <c:pt idx="143">
                  <c:v>0.77222222222222214</c:v>
                </c:pt>
                <c:pt idx="144">
                  <c:v>0.83333333333333326</c:v>
                </c:pt>
                <c:pt idx="145">
                  <c:v>0.90555555555555545</c:v>
                </c:pt>
                <c:pt idx="146">
                  <c:v>0.96666666666666667</c:v>
                </c:pt>
                <c:pt idx="147">
                  <c:v>1.0444444444444443</c:v>
                </c:pt>
                <c:pt idx="148">
                  <c:v>1.1166666666666665</c:v>
                </c:pt>
                <c:pt idx="149">
                  <c:v>1.1888888888888889</c:v>
                </c:pt>
                <c:pt idx="150">
                  <c:v>1.2666666666666666</c:v>
                </c:pt>
                <c:pt idx="151">
                  <c:v>1.35</c:v>
                </c:pt>
                <c:pt idx="152">
                  <c:v>1.45</c:v>
                </c:pt>
                <c:pt idx="153">
                  <c:v>1.5333333333333332</c:v>
                </c:pt>
                <c:pt idx="154">
                  <c:v>1.6333333333333333</c:v>
                </c:pt>
                <c:pt idx="155">
                  <c:v>1.7333333333333334</c:v>
                </c:pt>
                <c:pt idx="156">
                  <c:v>1.8444444444444443</c:v>
                </c:pt>
                <c:pt idx="157">
                  <c:v>1.9555555555555555</c:v>
                </c:pt>
                <c:pt idx="158">
                  <c:v>2.0666666666666669</c:v>
                </c:pt>
                <c:pt idx="159">
                  <c:v>2.2222222222222223</c:v>
                </c:pt>
                <c:pt idx="160">
                  <c:v>2.3555555555555556</c:v>
                </c:pt>
                <c:pt idx="161">
                  <c:v>2.5166666666666666</c:v>
                </c:pt>
                <c:pt idx="162">
                  <c:v>2.6444444444444444</c:v>
                </c:pt>
                <c:pt idx="163">
                  <c:v>2.7833333333333332</c:v>
                </c:pt>
                <c:pt idx="164">
                  <c:v>2.9444444444444442</c:v>
                </c:pt>
                <c:pt idx="165">
                  <c:v>3.0944444444444446</c:v>
                </c:pt>
                <c:pt idx="166">
                  <c:v>3.2555555555555555</c:v>
                </c:pt>
                <c:pt idx="167">
                  <c:v>3.3944444444444444</c:v>
                </c:pt>
                <c:pt idx="168">
                  <c:v>3.55</c:v>
                </c:pt>
                <c:pt idx="169">
                  <c:v>3.6833333333333331</c:v>
                </c:pt>
                <c:pt idx="170">
                  <c:v>3.9166666666666665</c:v>
                </c:pt>
                <c:pt idx="171">
                  <c:v>4.0444444444444443</c:v>
                </c:pt>
                <c:pt idx="172">
                  <c:v>4.166666666666667</c:v>
                </c:pt>
                <c:pt idx="173">
                  <c:v>4.2777777777777777</c:v>
                </c:pt>
                <c:pt idx="174">
                  <c:v>4.3722222222222218</c:v>
                </c:pt>
                <c:pt idx="175">
                  <c:v>4.4222222222222225</c:v>
                </c:pt>
                <c:pt idx="176">
                  <c:v>4.45</c:v>
                </c:pt>
                <c:pt idx="177">
                  <c:v>4.4555555555555548</c:v>
                </c:pt>
                <c:pt idx="178">
                  <c:v>4.3944444444444448</c:v>
                </c:pt>
                <c:pt idx="179">
                  <c:v>4.3277777777777775</c:v>
                </c:pt>
                <c:pt idx="180">
                  <c:v>4.2611111111111111</c:v>
                </c:pt>
                <c:pt idx="181">
                  <c:v>4.1388888888888893</c:v>
                </c:pt>
                <c:pt idx="182">
                  <c:v>4.0166666666666666</c:v>
                </c:pt>
                <c:pt idx="183">
                  <c:v>3.8777777777777778</c:v>
                </c:pt>
                <c:pt idx="184">
                  <c:v>3.7222222222222223</c:v>
                </c:pt>
                <c:pt idx="185">
                  <c:v>3.5833333333333335</c:v>
                </c:pt>
                <c:pt idx="186">
                  <c:v>3.411111111111111</c:v>
                </c:pt>
                <c:pt idx="187">
                  <c:v>3.2666666666666666</c:v>
                </c:pt>
                <c:pt idx="188">
                  <c:v>3.1111111111111107</c:v>
                </c:pt>
                <c:pt idx="189">
                  <c:v>2.994444444444444</c:v>
                </c:pt>
                <c:pt idx="190">
                  <c:v>2.8277777777777775</c:v>
                </c:pt>
                <c:pt idx="191">
                  <c:v>2.6722222222222221</c:v>
                </c:pt>
                <c:pt idx="192">
                  <c:v>2.5499999999999998</c:v>
                </c:pt>
                <c:pt idx="193">
                  <c:v>2.3944444444444444</c:v>
                </c:pt>
                <c:pt idx="194">
                  <c:v>2.2666666666666666</c:v>
                </c:pt>
                <c:pt idx="195">
                  <c:v>2.1444444444444444</c:v>
                </c:pt>
                <c:pt idx="196">
                  <c:v>2.0333333333333332</c:v>
                </c:pt>
                <c:pt idx="197">
                  <c:v>1.911111111111111</c:v>
                </c:pt>
                <c:pt idx="198">
                  <c:v>1.8166666666666667</c:v>
                </c:pt>
                <c:pt idx="199">
                  <c:v>1.7222222222222223</c:v>
                </c:pt>
                <c:pt idx="200">
                  <c:v>1.6277777777777778</c:v>
                </c:pt>
                <c:pt idx="201">
                  <c:v>1.5111111111111111</c:v>
                </c:pt>
                <c:pt idx="202">
                  <c:v>1.4222222222222223</c:v>
                </c:pt>
                <c:pt idx="203">
                  <c:v>1.338888888888889</c:v>
                </c:pt>
                <c:pt idx="204">
                  <c:v>1.2555555555555553</c:v>
                </c:pt>
                <c:pt idx="205">
                  <c:v>1.1722222222222221</c:v>
                </c:pt>
                <c:pt idx="206">
                  <c:v>1.1111111111111112</c:v>
                </c:pt>
                <c:pt idx="207">
                  <c:v>1.0333333333333334</c:v>
                </c:pt>
                <c:pt idx="208">
                  <c:v>0.96111111111111103</c:v>
                </c:pt>
                <c:pt idx="209">
                  <c:v>0.91666666666666663</c:v>
                </c:pt>
                <c:pt idx="210">
                  <c:v>0.84444444444444444</c:v>
                </c:pt>
                <c:pt idx="211">
                  <c:v>0.78888888888888886</c:v>
                </c:pt>
                <c:pt idx="212">
                  <c:v>0.72777777777777775</c:v>
                </c:pt>
                <c:pt idx="213">
                  <c:v>0.68333333333333335</c:v>
                </c:pt>
                <c:pt idx="214">
                  <c:v>0.63888888888888884</c:v>
                </c:pt>
                <c:pt idx="215">
                  <c:v>0.59444444444444444</c:v>
                </c:pt>
                <c:pt idx="216">
                  <c:v>0.55555555555555558</c:v>
                </c:pt>
                <c:pt idx="217">
                  <c:v>0.51111111111111107</c:v>
                </c:pt>
                <c:pt idx="218">
                  <c:v>0.47222222222222221</c:v>
                </c:pt>
                <c:pt idx="219">
                  <c:v>0.44444444444444448</c:v>
                </c:pt>
                <c:pt idx="220">
                  <c:v>0.41111111111111109</c:v>
                </c:pt>
                <c:pt idx="221">
                  <c:v>0.3833333333333333</c:v>
                </c:pt>
                <c:pt idx="222">
                  <c:v>0.3611111111111111</c:v>
                </c:pt>
                <c:pt idx="223">
                  <c:v>0.33333333333333331</c:v>
                </c:pt>
                <c:pt idx="224">
                  <c:v>0.31666666666666665</c:v>
                </c:pt>
                <c:pt idx="225">
                  <c:v>0.30555555555555558</c:v>
                </c:pt>
                <c:pt idx="226">
                  <c:v>0.28888888888888892</c:v>
                </c:pt>
                <c:pt idx="227">
                  <c:v>0.27777777777777779</c:v>
                </c:pt>
                <c:pt idx="228">
                  <c:v>0.26666666666666666</c:v>
                </c:pt>
                <c:pt idx="229">
                  <c:v>0.25555555555555554</c:v>
                </c:pt>
                <c:pt idx="230">
                  <c:v>0.24444444444444444</c:v>
                </c:pt>
                <c:pt idx="231">
                  <c:v>0.23333333333333331</c:v>
                </c:pt>
                <c:pt idx="232">
                  <c:v>0.22222222222222224</c:v>
                </c:pt>
                <c:pt idx="233">
                  <c:v>0.21666666666666667</c:v>
                </c:pt>
                <c:pt idx="234">
                  <c:v>0.21111111111111111</c:v>
                </c:pt>
                <c:pt idx="235">
                  <c:v>0.19999999999999998</c:v>
                </c:pt>
                <c:pt idx="236">
                  <c:v>0.18888888888888888</c:v>
                </c:pt>
                <c:pt idx="237">
                  <c:v>0.17777777777777778</c:v>
                </c:pt>
                <c:pt idx="238">
                  <c:v>0.17222222222222222</c:v>
                </c:pt>
                <c:pt idx="239">
                  <c:v>0.16111111111111109</c:v>
                </c:pt>
                <c:pt idx="240">
                  <c:v>0.15555555555555556</c:v>
                </c:pt>
                <c:pt idx="241">
                  <c:v>0.14444444444444446</c:v>
                </c:pt>
                <c:pt idx="242">
                  <c:v>0.13333333333333333</c:v>
                </c:pt>
                <c:pt idx="243">
                  <c:v>0.12777777777777777</c:v>
                </c:pt>
                <c:pt idx="244">
                  <c:v>0.11666666666666665</c:v>
                </c:pt>
                <c:pt idx="245">
                  <c:v>0.10555555555555556</c:v>
                </c:pt>
                <c:pt idx="246">
                  <c:v>9.9999999999999992E-2</c:v>
                </c:pt>
                <c:pt idx="247">
                  <c:v>8.8888888888888892E-2</c:v>
                </c:pt>
                <c:pt idx="248">
                  <c:v>7.7777777777777779E-2</c:v>
                </c:pt>
                <c:pt idx="249">
                  <c:v>6.6666666666666666E-2</c:v>
                </c:pt>
                <c:pt idx="250">
                  <c:v>6.1111111111111109E-2</c:v>
                </c:pt>
                <c:pt idx="251">
                  <c:v>5.5555555555555559E-2</c:v>
                </c:pt>
                <c:pt idx="252">
                  <c:v>4.4444444444444446E-2</c:v>
                </c:pt>
                <c:pt idx="253">
                  <c:v>3.888888888888889E-2</c:v>
                </c:pt>
                <c:pt idx="254">
                  <c:v>3.888888888888889E-2</c:v>
                </c:pt>
                <c:pt idx="255">
                  <c:v>3.3333333333333333E-2</c:v>
                </c:pt>
                <c:pt idx="256">
                  <c:v>2.777777777777778E-2</c:v>
                </c:pt>
                <c:pt idx="257">
                  <c:v>2.777777777777778E-2</c:v>
                </c:pt>
                <c:pt idx="258">
                  <c:v>2.777777777777778E-2</c:v>
                </c:pt>
                <c:pt idx="259">
                  <c:v>2.777777777777778E-2</c:v>
                </c:pt>
                <c:pt idx="260">
                  <c:v>2.777777777777778E-2</c:v>
                </c:pt>
                <c:pt idx="261">
                  <c:v>2.777777777777778E-2</c:v>
                </c:pt>
                <c:pt idx="262">
                  <c:v>2.777777777777778E-2</c:v>
                </c:pt>
                <c:pt idx="263">
                  <c:v>2.777777777777778E-2</c:v>
                </c:pt>
                <c:pt idx="264">
                  <c:v>2.777777777777778E-2</c:v>
                </c:pt>
                <c:pt idx="265">
                  <c:v>2.777777777777778E-2</c:v>
                </c:pt>
                <c:pt idx="266">
                  <c:v>2.777777777777778E-2</c:v>
                </c:pt>
                <c:pt idx="267">
                  <c:v>2.777777777777778E-2</c:v>
                </c:pt>
                <c:pt idx="268">
                  <c:v>2.777777777777778E-2</c:v>
                </c:pt>
                <c:pt idx="269">
                  <c:v>2.777777777777778E-2</c:v>
                </c:pt>
                <c:pt idx="270">
                  <c:v>2.777777777777778E-2</c:v>
                </c:pt>
                <c:pt idx="271">
                  <c:v>2.777777777777778E-2</c:v>
                </c:pt>
                <c:pt idx="272">
                  <c:v>2.777777777777778E-2</c:v>
                </c:pt>
                <c:pt idx="273">
                  <c:v>2.777777777777778E-2</c:v>
                </c:pt>
                <c:pt idx="274">
                  <c:v>2.777777777777778E-2</c:v>
                </c:pt>
                <c:pt idx="275">
                  <c:v>2.777777777777778E-2</c:v>
                </c:pt>
                <c:pt idx="276">
                  <c:v>2.777777777777778E-2</c:v>
                </c:pt>
                <c:pt idx="277">
                  <c:v>2.777777777777778E-2</c:v>
                </c:pt>
                <c:pt idx="278">
                  <c:v>2.777777777777778E-2</c:v>
                </c:pt>
                <c:pt idx="279">
                  <c:v>2.777777777777778E-2</c:v>
                </c:pt>
                <c:pt idx="280">
                  <c:v>2.777777777777778E-2</c:v>
                </c:pt>
                <c:pt idx="281">
                  <c:v>2.777777777777778E-2</c:v>
                </c:pt>
                <c:pt idx="282">
                  <c:v>2.777777777777778E-2</c:v>
                </c:pt>
                <c:pt idx="283">
                  <c:v>2.777777777777778E-2</c:v>
                </c:pt>
                <c:pt idx="284">
                  <c:v>2.777777777777778E-2</c:v>
                </c:pt>
                <c:pt idx="285">
                  <c:v>2.777777777777778E-2</c:v>
                </c:pt>
                <c:pt idx="286">
                  <c:v>2.777777777777778E-2</c:v>
                </c:pt>
                <c:pt idx="287">
                  <c:v>2.777777777777778E-2</c:v>
                </c:pt>
                <c:pt idx="288">
                  <c:v>2.777777777777778E-2</c:v>
                </c:pt>
                <c:pt idx="289">
                  <c:v>2.777777777777778E-2</c:v>
                </c:pt>
                <c:pt idx="290">
                  <c:v>2.777777777777778E-2</c:v>
                </c:pt>
                <c:pt idx="291">
                  <c:v>2.777777777777778E-2</c:v>
                </c:pt>
                <c:pt idx="292">
                  <c:v>2.777777777777778E-2</c:v>
                </c:pt>
                <c:pt idx="293">
                  <c:v>2.777777777777778E-2</c:v>
                </c:pt>
                <c:pt idx="294">
                  <c:v>2.777777777777778E-2</c:v>
                </c:pt>
                <c:pt idx="295">
                  <c:v>2.777777777777778E-2</c:v>
                </c:pt>
                <c:pt idx="296">
                  <c:v>2.777777777777778E-2</c:v>
                </c:pt>
                <c:pt idx="297">
                  <c:v>2.777777777777778E-2</c:v>
                </c:pt>
                <c:pt idx="298">
                  <c:v>2.777777777777778E-2</c:v>
                </c:pt>
                <c:pt idx="299">
                  <c:v>2.777777777777778E-2</c:v>
                </c:pt>
                <c:pt idx="300">
                  <c:v>2.777777777777778E-2</c:v>
                </c:pt>
                <c:pt idx="301">
                  <c:v>2.777777777777778E-2</c:v>
                </c:pt>
                <c:pt idx="302">
                  <c:v>2.777777777777778E-2</c:v>
                </c:pt>
                <c:pt idx="303">
                  <c:v>2.777777777777778E-2</c:v>
                </c:pt>
                <c:pt idx="304">
                  <c:v>2.777777777777778E-2</c:v>
                </c:pt>
                <c:pt idx="305">
                  <c:v>2.777777777777778E-2</c:v>
                </c:pt>
                <c:pt idx="306">
                  <c:v>2.777777777777778E-2</c:v>
                </c:pt>
                <c:pt idx="307">
                  <c:v>2.777777777777778E-2</c:v>
                </c:pt>
                <c:pt idx="308">
                  <c:v>2.777777777777778E-2</c:v>
                </c:pt>
                <c:pt idx="309">
                  <c:v>2.777777777777778E-2</c:v>
                </c:pt>
                <c:pt idx="310">
                  <c:v>2.777777777777778E-2</c:v>
                </c:pt>
                <c:pt idx="311">
                  <c:v>2.777777777777778E-2</c:v>
                </c:pt>
                <c:pt idx="312">
                  <c:v>2.777777777777778E-2</c:v>
                </c:pt>
                <c:pt idx="313">
                  <c:v>2.777777777777778E-2</c:v>
                </c:pt>
                <c:pt idx="314">
                  <c:v>2.777777777777778E-2</c:v>
                </c:pt>
                <c:pt idx="315">
                  <c:v>2.777777777777778E-2</c:v>
                </c:pt>
                <c:pt idx="316">
                  <c:v>2.777777777777778E-2</c:v>
                </c:pt>
                <c:pt idx="317">
                  <c:v>2.777777777777778E-2</c:v>
                </c:pt>
                <c:pt idx="318">
                  <c:v>2.777777777777778E-2</c:v>
                </c:pt>
                <c:pt idx="319">
                  <c:v>2.777777777777778E-2</c:v>
                </c:pt>
                <c:pt idx="320">
                  <c:v>2.2222222222222223E-2</c:v>
                </c:pt>
                <c:pt idx="321">
                  <c:v>2.2222222222222223E-2</c:v>
                </c:pt>
                <c:pt idx="322">
                  <c:v>2.2222222222222223E-2</c:v>
                </c:pt>
                <c:pt idx="323">
                  <c:v>2.2222222222222223E-2</c:v>
                </c:pt>
                <c:pt idx="324">
                  <c:v>1.6666666666666666E-2</c:v>
                </c:pt>
                <c:pt idx="325">
                  <c:v>1.6666666666666666E-2</c:v>
                </c:pt>
                <c:pt idx="326">
                  <c:v>1.6666666666666666E-2</c:v>
                </c:pt>
                <c:pt idx="327">
                  <c:v>1.6666666666666666E-2</c:v>
                </c:pt>
                <c:pt idx="328">
                  <c:v>1.6666666666666666E-2</c:v>
                </c:pt>
                <c:pt idx="329">
                  <c:v>1.6666666666666666E-2</c:v>
                </c:pt>
                <c:pt idx="330">
                  <c:v>1.6666666666666666E-2</c:v>
                </c:pt>
                <c:pt idx="331">
                  <c:v>1.6666666666666666E-2</c:v>
                </c:pt>
                <c:pt idx="332">
                  <c:v>1.6666666666666666E-2</c:v>
                </c:pt>
                <c:pt idx="333">
                  <c:v>1.1111111111111112E-2</c:v>
                </c:pt>
                <c:pt idx="334">
                  <c:v>1.1111111111111112E-2</c:v>
                </c:pt>
                <c:pt idx="335">
                  <c:v>1.1111111111111112E-2</c:v>
                </c:pt>
                <c:pt idx="336">
                  <c:v>1.1111111111111112E-2</c:v>
                </c:pt>
                <c:pt idx="337">
                  <c:v>1.1111111111111112E-2</c:v>
                </c:pt>
                <c:pt idx="338">
                  <c:v>1.1111111111111112E-2</c:v>
                </c:pt>
                <c:pt idx="339">
                  <c:v>1.1111111111111112E-2</c:v>
                </c:pt>
                <c:pt idx="340">
                  <c:v>1.1111111111111112E-2</c:v>
                </c:pt>
                <c:pt idx="341">
                  <c:v>1.1111111111111112E-2</c:v>
                </c:pt>
                <c:pt idx="342">
                  <c:v>1.1111111111111112E-2</c:v>
                </c:pt>
                <c:pt idx="343">
                  <c:v>1.1111111111111112E-2</c:v>
                </c:pt>
                <c:pt idx="344">
                  <c:v>1.1111111111111112E-2</c:v>
                </c:pt>
                <c:pt idx="345">
                  <c:v>5.5555555555555558E-3</c:v>
                </c:pt>
                <c:pt idx="346">
                  <c:v>5.5555555555555558E-3</c:v>
                </c:pt>
                <c:pt idx="347">
                  <c:v>5.5555555555555558E-3</c:v>
                </c:pt>
                <c:pt idx="348">
                  <c:v>5.5555555555555558E-3</c:v>
                </c:pt>
                <c:pt idx="349">
                  <c:v>5.5555555555555558E-3</c:v>
                </c:pt>
                <c:pt idx="350">
                  <c:v>5.5555555555555558E-3</c:v>
                </c:pt>
                <c:pt idx="351">
                  <c:v>5.5555555555555558E-3</c:v>
                </c:pt>
                <c:pt idx="352">
                  <c:v>5.5555555555555558E-3</c:v>
                </c:pt>
                <c:pt idx="353">
                  <c:v>5.5555555555555558E-3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5B-4E37-A940-D4C4BE2F9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09552"/>
        <c:axId val="33211952"/>
      </c:scatterChart>
      <c:valAx>
        <c:axId val="3320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11952"/>
        <c:crosses val="autoZero"/>
        <c:crossBetween val="midCat"/>
      </c:valAx>
      <c:valAx>
        <c:axId val="3321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1" i="0" u="none" strike="noStrike" baseline="0">
                    <a:effectLst/>
                  </a:rPr>
                  <a:t>Cam Lobe Lift - Exhaust</a:t>
                </a:r>
                <a:r>
                  <a:rPr lang="en-GB" sz="1000" b="0" i="0" u="none" strike="noStrike" baseline="0">
                    <a:effectLst/>
                  </a:rPr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09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 Lift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347265966754156"/>
          <c:y val="0.1763888888888889"/>
          <c:w val="0.79511767279090118"/>
          <c:h val="0.71481481481481479"/>
        </c:manualLayout>
      </c:layout>
      <c:scatterChart>
        <c:scatterStyle val="smoothMarker"/>
        <c:varyColors val="0"/>
        <c:ser>
          <c:idx val="0"/>
          <c:order val="0"/>
          <c:tx>
            <c:v>Intake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'!$L$2:$L$362</c:f>
              <c:numCache>
                <c:formatCode>0.00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5.5555555555555558E-3</c:v>
                </c:pt>
                <c:pt idx="3">
                  <c:v>5.5555555555555558E-3</c:v>
                </c:pt>
                <c:pt idx="4">
                  <c:v>5.5555555555555558E-3</c:v>
                </c:pt>
                <c:pt idx="5">
                  <c:v>5.5555555555555558E-3</c:v>
                </c:pt>
                <c:pt idx="6">
                  <c:v>1.1111111111111112E-2</c:v>
                </c:pt>
                <c:pt idx="7">
                  <c:v>1.1111111111111112E-2</c:v>
                </c:pt>
                <c:pt idx="8">
                  <c:v>1.1111111111111112E-2</c:v>
                </c:pt>
                <c:pt idx="9">
                  <c:v>1.6666666666666666E-2</c:v>
                </c:pt>
                <c:pt idx="10">
                  <c:v>1.6666666666666666E-2</c:v>
                </c:pt>
                <c:pt idx="11">
                  <c:v>1.6666666666666666E-2</c:v>
                </c:pt>
                <c:pt idx="12">
                  <c:v>2.2222222222222223E-2</c:v>
                </c:pt>
                <c:pt idx="13">
                  <c:v>2.2222222222222223E-2</c:v>
                </c:pt>
                <c:pt idx="14">
                  <c:v>2.2222222222222223E-2</c:v>
                </c:pt>
                <c:pt idx="15">
                  <c:v>2.2222222222222223E-2</c:v>
                </c:pt>
                <c:pt idx="16">
                  <c:v>2.777777777777778E-2</c:v>
                </c:pt>
                <c:pt idx="17">
                  <c:v>2.777777777777778E-2</c:v>
                </c:pt>
                <c:pt idx="18">
                  <c:v>3.3333333333333333E-2</c:v>
                </c:pt>
                <c:pt idx="19">
                  <c:v>3.3333333333333333E-2</c:v>
                </c:pt>
                <c:pt idx="20">
                  <c:v>3.3333333333333333E-2</c:v>
                </c:pt>
                <c:pt idx="21">
                  <c:v>3.888888888888889E-2</c:v>
                </c:pt>
                <c:pt idx="22">
                  <c:v>3.888888888888889E-2</c:v>
                </c:pt>
                <c:pt idx="23">
                  <c:v>3.888888888888889E-2</c:v>
                </c:pt>
                <c:pt idx="24">
                  <c:v>4.4444444444444446E-2</c:v>
                </c:pt>
                <c:pt idx="25">
                  <c:v>4.4444444444444446E-2</c:v>
                </c:pt>
                <c:pt idx="26">
                  <c:v>4.4444444444444446E-2</c:v>
                </c:pt>
                <c:pt idx="27">
                  <c:v>4.9999999999999996E-2</c:v>
                </c:pt>
                <c:pt idx="28">
                  <c:v>4.9999999999999996E-2</c:v>
                </c:pt>
                <c:pt idx="29">
                  <c:v>5.5555555555555559E-2</c:v>
                </c:pt>
                <c:pt idx="30">
                  <c:v>5.5555555555555559E-2</c:v>
                </c:pt>
                <c:pt idx="31">
                  <c:v>6.1111111111111109E-2</c:v>
                </c:pt>
                <c:pt idx="32">
                  <c:v>6.1111111111111109E-2</c:v>
                </c:pt>
                <c:pt idx="33">
                  <c:v>6.1111111111111109E-2</c:v>
                </c:pt>
                <c:pt idx="34">
                  <c:v>6.6666666666666666E-2</c:v>
                </c:pt>
                <c:pt idx="35">
                  <c:v>6.6666666666666666E-2</c:v>
                </c:pt>
                <c:pt idx="36">
                  <c:v>6.6666666666666666E-2</c:v>
                </c:pt>
                <c:pt idx="37">
                  <c:v>7.2222222222222229E-2</c:v>
                </c:pt>
                <c:pt idx="38">
                  <c:v>7.2222222222222229E-2</c:v>
                </c:pt>
                <c:pt idx="39">
                  <c:v>7.2222222222222229E-2</c:v>
                </c:pt>
                <c:pt idx="40">
                  <c:v>7.7777777777777779E-2</c:v>
                </c:pt>
                <c:pt idx="41">
                  <c:v>7.7777777777777779E-2</c:v>
                </c:pt>
                <c:pt idx="42">
                  <c:v>7.7777777777777779E-2</c:v>
                </c:pt>
                <c:pt idx="43">
                  <c:v>8.3333333333333329E-2</c:v>
                </c:pt>
                <c:pt idx="44">
                  <c:v>8.3333333333333329E-2</c:v>
                </c:pt>
                <c:pt idx="45">
                  <c:v>8.3333333333333329E-2</c:v>
                </c:pt>
                <c:pt idx="46">
                  <c:v>8.8888888888888892E-2</c:v>
                </c:pt>
                <c:pt idx="47">
                  <c:v>8.8888888888888892E-2</c:v>
                </c:pt>
                <c:pt idx="48">
                  <c:v>9.4444444444444442E-2</c:v>
                </c:pt>
                <c:pt idx="49">
                  <c:v>9.4444444444444442E-2</c:v>
                </c:pt>
                <c:pt idx="50">
                  <c:v>9.9999999999999992E-2</c:v>
                </c:pt>
                <c:pt idx="51">
                  <c:v>9.9999999999999992E-2</c:v>
                </c:pt>
                <c:pt idx="52">
                  <c:v>9.9999999999999992E-2</c:v>
                </c:pt>
                <c:pt idx="53">
                  <c:v>0.10555555555555556</c:v>
                </c:pt>
                <c:pt idx="54">
                  <c:v>0.10555555555555556</c:v>
                </c:pt>
                <c:pt idx="55">
                  <c:v>0.10555555555555556</c:v>
                </c:pt>
                <c:pt idx="56">
                  <c:v>0.10555555555555556</c:v>
                </c:pt>
                <c:pt idx="57">
                  <c:v>0.11111111111111112</c:v>
                </c:pt>
                <c:pt idx="58">
                  <c:v>0.11111111111111112</c:v>
                </c:pt>
                <c:pt idx="59">
                  <c:v>0.11111111111111112</c:v>
                </c:pt>
                <c:pt idx="60">
                  <c:v>0.11666666666666665</c:v>
                </c:pt>
                <c:pt idx="61">
                  <c:v>0.11666666666666665</c:v>
                </c:pt>
                <c:pt idx="62">
                  <c:v>0.11666666666666665</c:v>
                </c:pt>
                <c:pt idx="63">
                  <c:v>0.12222222222222222</c:v>
                </c:pt>
                <c:pt idx="64">
                  <c:v>0.12222222222222222</c:v>
                </c:pt>
                <c:pt idx="65">
                  <c:v>0.12222222222222222</c:v>
                </c:pt>
                <c:pt idx="66">
                  <c:v>0.12222222222222222</c:v>
                </c:pt>
                <c:pt idx="67">
                  <c:v>0.12777777777777777</c:v>
                </c:pt>
                <c:pt idx="68">
                  <c:v>0.12777777777777777</c:v>
                </c:pt>
                <c:pt idx="69">
                  <c:v>0.12777777777777777</c:v>
                </c:pt>
                <c:pt idx="70">
                  <c:v>0.12777777777777777</c:v>
                </c:pt>
                <c:pt idx="71">
                  <c:v>0.13333333333333333</c:v>
                </c:pt>
                <c:pt idx="72">
                  <c:v>0.13333333333333333</c:v>
                </c:pt>
                <c:pt idx="73">
                  <c:v>0.13333333333333333</c:v>
                </c:pt>
                <c:pt idx="74">
                  <c:v>0.13333333333333333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0.14444444444444446</c:v>
                </c:pt>
                <c:pt idx="82">
                  <c:v>0.14444444444444446</c:v>
                </c:pt>
                <c:pt idx="83">
                  <c:v>0.14444444444444446</c:v>
                </c:pt>
                <c:pt idx="84">
                  <c:v>0.14444444444444446</c:v>
                </c:pt>
                <c:pt idx="85">
                  <c:v>0.14444444444444446</c:v>
                </c:pt>
                <c:pt idx="86">
                  <c:v>0.14444444444444446</c:v>
                </c:pt>
                <c:pt idx="87">
                  <c:v>0.14444444444444446</c:v>
                </c:pt>
                <c:pt idx="88">
                  <c:v>0.15</c:v>
                </c:pt>
                <c:pt idx="89">
                  <c:v>0.15</c:v>
                </c:pt>
                <c:pt idx="90">
                  <c:v>0.15</c:v>
                </c:pt>
                <c:pt idx="91">
                  <c:v>0.15</c:v>
                </c:pt>
                <c:pt idx="92">
                  <c:v>0.15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0.15</c:v>
                </c:pt>
                <c:pt idx="98">
                  <c:v>0.15</c:v>
                </c:pt>
                <c:pt idx="99">
                  <c:v>0.15</c:v>
                </c:pt>
                <c:pt idx="100">
                  <c:v>0.15555555555555556</c:v>
                </c:pt>
                <c:pt idx="101">
                  <c:v>0.15555555555555556</c:v>
                </c:pt>
                <c:pt idx="102">
                  <c:v>0.15555555555555556</c:v>
                </c:pt>
                <c:pt idx="103">
                  <c:v>0.15555555555555556</c:v>
                </c:pt>
                <c:pt idx="104">
                  <c:v>0.16111111111111109</c:v>
                </c:pt>
                <c:pt idx="105">
                  <c:v>0.16666666666666666</c:v>
                </c:pt>
                <c:pt idx="106">
                  <c:v>0.17222222222222222</c:v>
                </c:pt>
                <c:pt idx="107">
                  <c:v>0.17777777777777778</c:v>
                </c:pt>
                <c:pt idx="108">
                  <c:v>0.18333333333333335</c:v>
                </c:pt>
                <c:pt idx="109">
                  <c:v>0.19444444444444442</c:v>
                </c:pt>
                <c:pt idx="110">
                  <c:v>0.19999999999999998</c:v>
                </c:pt>
                <c:pt idx="111">
                  <c:v>0.21111111111111111</c:v>
                </c:pt>
                <c:pt idx="112">
                  <c:v>0.21666666666666667</c:v>
                </c:pt>
                <c:pt idx="113">
                  <c:v>0.22777777777777775</c:v>
                </c:pt>
                <c:pt idx="114">
                  <c:v>0.23888888888888887</c:v>
                </c:pt>
                <c:pt idx="115">
                  <c:v>0.24444444444444444</c:v>
                </c:pt>
                <c:pt idx="116">
                  <c:v>0.25555555555555554</c:v>
                </c:pt>
                <c:pt idx="117">
                  <c:v>0.26111111111111107</c:v>
                </c:pt>
                <c:pt idx="118">
                  <c:v>0.2722222222222222</c:v>
                </c:pt>
                <c:pt idx="119">
                  <c:v>0.27777777777777779</c:v>
                </c:pt>
                <c:pt idx="120">
                  <c:v>0.28888888888888892</c:v>
                </c:pt>
                <c:pt idx="121">
                  <c:v>0.3</c:v>
                </c:pt>
                <c:pt idx="122">
                  <c:v>0.30555555555555558</c:v>
                </c:pt>
                <c:pt idx="123">
                  <c:v>0.31666666666666665</c:v>
                </c:pt>
                <c:pt idx="124">
                  <c:v>0.32777777777777778</c:v>
                </c:pt>
                <c:pt idx="125">
                  <c:v>0.33888888888888885</c:v>
                </c:pt>
                <c:pt idx="126">
                  <c:v>0.34444444444444444</c:v>
                </c:pt>
                <c:pt idx="127">
                  <c:v>0.3611111111111111</c:v>
                </c:pt>
                <c:pt idx="128">
                  <c:v>0.37777777777777777</c:v>
                </c:pt>
                <c:pt idx="129">
                  <c:v>0.38888888888888884</c:v>
                </c:pt>
                <c:pt idx="130">
                  <c:v>0.40555555555555556</c:v>
                </c:pt>
                <c:pt idx="131">
                  <c:v>0.42777777777777776</c:v>
                </c:pt>
                <c:pt idx="132">
                  <c:v>0.45555555555555549</c:v>
                </c:pt>
                <c:pt idx="133">
                  <c:v>0.47777777777777775</c:v>
                </c:pt>
                <c:pt idx="134">
                  <c:v>0.51111111111111107</c:v>
                </c:pt>
                <c:pt idx="135">
                  <c:v>0.5444444444444444</c:v>
                </c:pt>
                <c:pt idx="136">
                  <c:v>0.57777777777777783</c:v>
                </c:pt>
                <c:pt idx="137">
                  <c:v>0.62222222222222223</c:v>
                </c:pt>
                <c:pt idx="138">
                  <c:v>0.67222222222222217</c:v>
                </c:pt>
                <c:pt idx="139">
                  <c:v>0.71666666666666667</c:v>
                </c:pt>
                <c:pt idx="140">
                  <c:v>0.75555555555555554</c:v>
                </c:pt>
                <c:pt idx="141">
                  <c:v>0.79999999999999993</c:v>
                </c:pt>
                <c:pt idx="142">
                  <c:v>0.85555555555555551</c:v>
                </c:pt>
                <c:pt idx="143">
                  <c:v>0.91111111111111098</c:v>
                </c:pt>
                <c:pt idx="144">
                  <c:v>0.97222222222222221</c:v>
                </c:pt>
                <c:pt idx="145">
                  <c:v>1.0333333333333334</c:v>
                </c:pt>
                <c:pt idx="146">
                  <c:v>1.0999999999999999</c:v>
                </c:pt>
                <c:pt idx="147">
                  <c:v>1.1666666666666667</c:v>
                </c:pt>
                <c:pt idx="148">
                  <c:v>1.2333333333333334</c:v>
                </c:pt>
                <c:pt idx="149">
                  <c:v>1.2888888888888888</c:v>
                </c:pt>
                <c:pt idx="150">
                  <c:v>1.3666666666666667</c:v>
                </c:pt>
                <c:pt idx="151">
                  <c:v>1.4888888888888889</c:v>
                </c:pt>
                <c:pt idx="152">
                  <c:v>1.55</c:v>
                </c:pt>
                <c:pt idx="153">
                  <c:v>1.6555555555555554</c:v>
                </c:pt>
                <c:pt idx="154">
                  <c:v>1.7166666666666666</c:v>
                </c:pt>
                <c:pt idx="155">
                  <c:v>1.8166666666666667</c:v>
                </c:pt>
                <c:pt idx="156">
                  <c:v>1.9222222222222221</c:v>
                </c:pt>
                <c:pt idx="157">
                  <c:v>2.0166666666666666</c:v>
                </c:pt>
                <c:pt idx="158">
                  <c:v>2.1222222222222222</c:v>
                </c:pt>
                <c:pt idx="159">
                  <c:v>2.2333333333333329</c:v>
                </c:pt>
                <c:pt idx="160">
                  <c:v>2.35</c:v>
                </c:pt>
                <c:pt idx="161">
                  <c:v>2.4722222222222223</c:v>
                </c:pt>
                <c:pt idx="162">
                  <c:v>2.5999999999999996</c:v>
                </c:pt>
                <c:pt idx="163">
                  <c:v>2.7222222222222223</c:v>
                </c:pt>
                <c:pt idx="164">
                  <c:v>2.8611111111111112</c:v>
                </c:pt>
                <c:pt idx="165">
                  <c:v>2.9833333333333334</c:v>
                </c:pt>
                <c:pt idx="166">
                  <c:v>3.1611111111111114</c:v>
                </c:pt>
                <c:pt idx="167">
                  <c:v>3.2722222222222221</c:v>
                </c:pt>
                <c:pt idx="168">
                  <c:v>3.416666666666667</c:v>
                </c:pt>
                <c:pt idx="169">
                  <c:v>3.5833333333333335</c:v>
                </c:pt>
                <c:pt idx="170">
                  <c:v>3.75</c:v>
                </c:pt>
                <c:pt idx="171">
                  <c:v>3.8777777777777778</c:v>
                </c:pt>
                <c:pt idx="172">
                  <c:v>4.05</c:v>
                </c:pt>
                <c:pt idx="173">
                  <c:v>4.2222222222222223</c:v>
                </c:pt>
                <c:pt idx="174">
                  <c:v>4.3833333333333329</c:v>
                </c:pt>
                <c:pt idx="175">
                  <c:v>4.5333333333333332</c:v>
                </c:pt>
                <c:pt idx="176">
                  <c:v>4.6833333333333327</c:v>
                </c:pt>
                <c:pt idx="177">
                  <c:v>4.8611111111111107</c:v>
                </c:pt>
                <c:pt idx="178">
                  <c:v>5</c:v>
                </c:pt>
                <c:pt idx="179">
                  <c:v>5.0999999999999996</c:v>
                </c:pt>
                <c:pt idx="180">
                  <c:v>5.1444444444444439</c:v>
                </c:pt>
                <c:pt idx="181">
                  <c:v>5.177777777777778</c:v>
                </c:pt>
                <c:pt idx="182">
                  <c:v>5.1999999999999993</c:v>
                </c:pt>
                <c:pt idx="183">
                  <c:v>5.1944444444444438</c:v>
                </c:pt>
                <c:pt idx="184">
                  <c:v>5.1499999999999995</c:v>
                </c:pt>
                <c:pt idx="185">
                  <c:v>5.0722222222222229</c:v>
                </c:pt>
                <c:pt idx="186">
                  <c:v>4.9944444444444445</c:v>
                </c:pt>
                <c:pt idx="187">
                  <c:v>4.8555555555555552</c:v>
                </c:pt>
                <c:pt idx="188">
                  <c:v>4.7055555555555557</c:v>
                </c:pt>
                <c:pt idx="189">
                  <c:v>4.5333333333333332</c:v>
                </c:pt>
                <c:pt idx="190">
                  <c:v>4.3611111111111107</c:v>
                </c:pt>
                <c:pt idx="191">
                  <c:v>4.1833333333333336</c:v>
                </c:pt>
                <c:pt idx="192">
                  <c:v>3.9833333333333334</c:v>
                </c:pt>
                <c:pt idx="193">
                  <c:v>3.8055555555555554</c:v>
                </c:pt>
                <c:pt idx="194">
                  <c:v>3.6111111111111112</c:v>
                </c:pt>
                <c:pt idx="195">
                  <c:v>3.4333333333333331</c:v>
                </c:pt>
                <c:pt idx="196">
                  <c:v>3.2777777777777777</c:v>
                </c:pt>
                <c:pt idx="197">
                  <c:v>3.1055555555555552</c:v>
                </c:pt>
                <c:pt idx="198">
                  <c:v>2.9222222222222221</c:v>
                </c:pt>
                <c:pt idx="199">
                  <c:v>2.7777777777777777</c:v>
                </c:pt>
                <c:pt idx="200">
                  <c:v>2.6555555555555554</c:v>
                </c:pt>
                <c:pt idx="201">
                  <c:v>2.4777777777777779</c:v>
                </c:pt>
                <c:pt idx="202">
                  <c:v>2.35</c:v>
                </c:pt>
                <c:pt idx="203">
                  <c:v>2.2222222222222223</c:v>
                </c:pt>
                <c:pt idx="204">
                  <c:v>2.0944444444444446</c:v>
                </c:pt>
                <c:pt idx="205">
                  <c:v>2.0333333333333332</c:v>
                </c:pt>
                <c:pt idx="206">
                  <c:v>1.8666666666666665</c:v>
                </c:pt>
                <c:pt idx="207">
                  <c:v>1.75</c:v>
                </c:pt>
                <c:pt idx="208">
                  <c:v>1.6611111111111112</c:v>
                </c:pt>
                <c:pt idx="209">
                  <c:v>1.55</c:v>
                </c:pt>
                <c:pt idx="210">
                  <c:v>1.461111111111111</c:v>
                </c:pt>
                <c:pt idx="211">
                  <c:v>1.3722222222222222</c:v>
                </c:pt>
                <c:pt idx="212">
                  <c:v>1.2722222222222221</c:v>
                </c:pt>
                <c:pt idx="213">
                  <c:v>1.2055555555555555</c:v>
                </c:pt>
                <c:pt idx="214">
                  <c:v>1.1333333333333333</c:v>
                </c:pt>
                <c:pt idx="215">
                  <c:v>1.0666666666666667</c:v>
                </c:pt>
                <c:pt idx="216">
                  <c:v>1</c:v>
                </c:pt>
                <c:pt idx="217">
                  <c:v>0.9277777777777777</c:v>
                </c:pt>
                <c:pt idx="218">
                  <c:v>0.8666666666666667</c:v>
                </c:pt>
                <c:pt idx="219">
                  <c:v>0.81111111111111112</c:v>
                </c:pt>
                <c:pt idx="220">
                  <c:v>0.75555555555555554</c:v>
                </c:pt>
                <c:pt idx="221">
                  <c:v>0.71111111111111114</c:v>
                </c:pt>
                <c:pt idx="222">
                  <c:v>0.66111111111111109</c:v>
                </c:pt>
                <c:pt idx="223">
                  <c:v>0.62222222222222223</c:v>
                </c:pt>
                <c:pt idx="224">
                  <c:v>0.58333333333333337</c:v>
                </c:pt>
                <c:pt idx="225">
                  <c:v>0.5444444444444444</c:v>
                </c:pt>
                <c:pt idx="226">
                  <c:v>0.51111111111111107</c:v>
                </c:pt>
                <c:pt idx="227">
                  <c:v>0.47777777777777775</c:v>
                </c:pt>
                <c:pt idx="228">
                  <c:v>0.45555555555555549</c:v>
                </c:pt>
                <c:pt idx="229">
                  <c:v>0.42222222222222222</c:v>
                </c:pt>
                <c:pt idx="230">
                  <c:v>0.39999999999999997</c:v>
                </c:pt>
                <c:pt idx="231">
                  <c:v>0.3833333333333333</c:v>
                </c:pt>
                <c:pt idx="232">
                  <c:v>0.3611111111111111</c:v>
                </c:pt>
                <c:pt idx="233">
                  <c:v>0.34444444444444444</c:v>
                </c:pt>
                <c:pt idx="234">
                  <c:v>0.32777777777777778</c:v>
                </c:pt>
                <c:pt idx="235">
                  <c:v>0.31666666666666665</c:v>
                </c:pt>
                <c:pt idx="236">
                  <c:v>0.30555555555555558</c:v>
                </c:pt>
                <c:pt idx="237">
                  <c:v>0.29444444444444445</c:v>
                </c:pt>
                <c:pt idx="238">
                  <c:v>0.28333333333333333</c:v>
                </c:pt>
                <c:pt idx="239">
                  <c:v>0.2722222222222222</c:v>
                </c:pt>
                <c:pt idx="240">
                  <c:v>0.26111111111111107</c:v>
                </c:pt>
                <c:pt idx="241">
                  <c:v>0.25</c:v>
                </c:pt>
                <c:pt idx="242">
                  <c:v>0.23888888888888887</c:v>
                </c:pt>
                <c:pt idx="243">
                  <c:v>0.22777777777777775</c:v>
                </c:pt>
                <c:pt idx="244">
                  <c:v>0.21666666666666667</c:v>
                </c:pt>
                <c:pt idx="245">
                  <c:v>0.20555555555555555</c:v>
                </c:pt>
                <c:pt idx="246">
                  <c:v>0.19444444444444442</c:v>
                </c:pt>
                <c:pt idx="247">
                  <c:v>0.18333333333333335</c:v>
                </c:pt>
                <c:pt idx="248">
                  <c:v>0.17222222222222222</c:v>
                </c:pt>
                <c:pt idx="249">
                  <c:v>0.16666666666666666</c:v>
                </c:pt>
                <c:pt idx="250">
                  <c:v>0.15555555555555556</c:v>
                </c:pt>
                <c:pt idx="251">
                  <c:v>0.14444444444444446</c:v>
                </c:pt>
                <c:pt idx="252">
                  <c:v>0.13333333333333333</c:v>
                </c:pt>
                <c:pt idx="253">
                  <c:v>0.12222222222222222</c:v>
                </c:pt>
                <c:pt idx="254">
                  <c:v>0.11111111111111112</c:v>
                </c:pt>
                <c:pt idx="255">
                  <c:v>9.9999999999999992E-2</c:v>
                </c:pt>
                <c:pt idx="256">
                  <c:v>8.8888888888888892E-2</c:v>
                </c:pt>
                <c:pt idx="257">
                  <c:v>8.3333333333333329E-2</c:v>
                </c:pt>
                <c:pt idx="258">
                  <c:v>7.2222222222222229E-2</c:v>
                </c:pt>
                <c:pt idx="259">
                  <c:v>6.6666666666666666E-2</c:v>
                </c:pt>
                <c:pt idx="260">
                  <c:v>6.1111111111111109E-2</c:v>
                </c:pt>
                <c:pt idx="261">
                  <c:v>5.5555555555555559E-2</c:v>
                </c:pt>
                <c:pt idx="262">
                  <c:v>4.9999999999999996E-2</c:v>
                </c:pt>
                <c:pt idx="263">
                  <c:v>4.9999999999999996E-2</c:v>
                </c:pt>
                <c:pt idx="264">
                  <c:v>4.4444444444444446E-2</c:v>
                </c:pt>
                <c:pt idx="265">
                  <c:v>4.4444444444444446E-2</c:v>
                </c:pt>
                <c:pt idx="266">
                  <c:v>4.4444444444444446E-2</c:v>
                </c:pt>
                <c:pt idx="267">
                  <c:v>4.4444444444444446E-2</c:v>
                </c:pt>
                <c:pt idx="268">
                  <c:v>4.4444444444444446E-2</c:v>
                </c:pt>
                <c:pt idx="269">
                  <c:v>4.4444444444444446E-2</c:v>
                </c:pt>
                <c:pt idx="270">
                  <c:v>3.888888888888889E-2</c:v>
                </c:pt>
                <c:pt idx="271">
                  <c:v>3.888888888888889E-2</c:v>
                </c:pt>
                <c:pt idx="272">
                  <c:v>3.888888888888889E-2</c:v>
                </c:pt>
                <c:pt idx="273">
                  <c:v>3.888888888888889E-2</c:v>
                </c:pt>
                <c:pt idx="274">
                  <c:v>3.3333333333333333E-2</c:v>
                </c:pt>
                <c:pt idx="275">
                  <c:v>3.3333333333333333E-2</c:v>
                </c:pt>
                <c:pt idx="276">
                  <c:v>3.3333333333333333E-2</c:v>
                </c:pt>
                <c:pt idx="277">
                  <c:v>3.3333333333333333E-2</c:v>
                </c:pt>
                <c:pt idx="278">
                  <c:v>2.777777777777778E-2</c:v>
                </c:pt>
                <c:pt idx="279">
                  <c:v>2.777777777777778E-2</c:v>
                </c:pt>
                <c:pt idx="280">
                  <c:v>2.777777777777778E-2</c:v>
                </c:pt>
                <c:pt idx="281">
                  <c:v>2.777777777777778E-2</c:v>
                </c:pt>
                <c:pt idx="282">
                  <c:v>2.777777777777778E-2</c:v>
                </c:pt>
                <c:pt idx="283">
                  <c:v>2.2222222222222223E-2</c:v>
                </c:pt>
                <c:pt idx="284">
                  <c:v>2.2222222222222223E-2</c:v>
                </c:pt>
                <c:pt idx="285">
                  <c:v>2.2222222222222223E-2</c:v>
                </c:pt>
                <c:pt idx="286">
                  <c:v>1.6666666666666666E-2</c:v>
                </c:pt>
                <c:pt idx="287">
                  <c:v>1.6666666666666666E-2</c:v>
                </c:pt>
                <c:pt idx="288">
                  <c:v>1.6666666666666666E-2</c:v>
                </c:pt>
                <c:pt idx="289">
                  <c:v>1.1111111111111112E-2</c:v>
                </c:pt>
                <c:pt idx="290">
                  <c:v>1.1111111111111112E-2</c:v>
                </c:pt>
                <c:pt idx="291">
                  <c:v>1.1111111111111112E-2</c:v>
                </c:pt>
                <c:pt idx="292">
                  <c:v>5.5555555555555558E-3</c:v>
                </c:pt>
                <c:pt idx="293">
                  <c:v>5.5555555555555558E-3</c:v>
                </c:pt>
                <c:pt idx="294">
                  <c:v>5.5555555555555558E-3</c:v>
                </c:pt>
                <c:pt idx="295">
                  <c:v>5.5555555555555558E-3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DC-4E1A-AC75-B6A1B54B3B57}"/>
            </c:ext>
          </c:extLst>
        </c:ser>
        <c:ser>
          <c:idx val="1"/>
          <c:order val="1"/>
          <c:tx>
            <c:v>Exhaust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'!$M$2:$M$362</c:f>
              <c:numCache>
                <c:formatCode>0.00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5.5555555555555558E-3</c:v>
                </c:pt>
                <c:pt idx="109">
                  <c:v>2.2222222222222223E-2</c:v>
                </c:pt>
                <c:pt idx="110">
                  <c:v>2.777777777777778E-2</c:v>
                </c:pt>
                <c:pt idx="111">
                  <c:v>3.888888888888889E-2</c:v>
                </c:pt>
                <c:pt idx="112">
                  <c:v>4.9999999999999996E-2</c:v>
                </c:pt>
                <c:pt idx="113">
                  <c:v>5.5555555555555559E-2</c:v>
                </c:pt>
                <c:pt idx="114">
                  <c:v>6.6666666666666666E-2</c:v>
                </c:pt>
                <c:pt idx="115">
                  <c:v>7.7777777777777779E-2</c:v>
                </c:pt>
                <c:pt idx="116">
                  <c:v>8.8888888888888892E-2</c:v>
                </c:pt>
                <c:pt idx="117">
                  <c:v>9.4444444444444442E-2</c:v>
                </c:pt>
                <c:pt idx="118">
                  <c:v>0.10555555555555556</c:v>
                </c:pt>
                <c:pt idx="119">
                  <c:v>0.11666666666666665</c:v>
                </c:pt>
                <c:pt idx="120">
                  <c:v>0.12777777777777777</c:v>
                </c:pt>
                <c:pt idx="121">
                  <c:v>0.1388888888888889</c:v>
                </c:pt>
                <c:pt idx="122">
                  <c:v>0.14444444444444446</c:v>
                </c:pt>
                <c:pt idx="123">
                  <c:v>0.15555555555555556</c:v>
                </c:pt>
                <c:pt idx="124">
                  <c:v>0.16666666666666666</c:v>
                </c:pt>
                <c:pt idx="125">
                  <c:v>0.17777777777777778</c:v>
                </c:pt>
                <c:pt idx="126">
                  <c:v>0.18888888888888888</c:v>
                </c:pt>
                <c:pt idx="127">
                  <c:v>0.19999999999999998</c:v>
                </c:pt>
                <c:pt idx="128">
                  <c:v>0.21666666666666667</c:v>
                </c:pt>
                <c:pt idx="129">
                  <c:v>0.23333333333333331</c:v>
                </c:pt>
                <c:pt idx="130">
                  <c:v>0.25555555555555554</c:v>
                </c:pt>
                <c:pt idx="131">
                  <c:v>0.27777777777777779</c:v>
                </c:pt>
                <c:pt idx="132">
                  <c:v>0.30555555555555558</c:v>
                </c:pt>
                <c:pt idx="133">
                  <c:v>0.33333333333333331</c:v>
                </c:pt>
                <c:pt idx="134">
                  <c:v>0.3611111111111111</c:v>
                </c:pt>
                <c:pt idx="135">
                  <c:v>0.39999999999999997</c:v>
                </c:pt>
                <c:pt idx="136">
                  <c:v>0.44444444444444448</c:v>
                </c:pt>
                <c:pt idx="137">
                  <c:v>0.48333333333333334</c:v>
                </c:pt>
                <c:pt idx="138">
                  <c:v>0.52222222222222214</c:v>
                </c:pt>
                <c:pt idx="139">
                  <c:v>0.56666666666666665</c:v>
                </c:pt>
                <c:pt idx="140">
                  <c:v>0.6166666666666667</c:v>
                </c:pt>
                <c:pt idx="141">
                  <c:v>0.66666666666666663</c:v>
                </c:pt>
                <c:pt idx="142">
                  <c:v>0.71666666666666667</c:v>
                </c:pt>
                <c:pt idx="143">
                  <c:v>0.77222222222222214</c:v>
                </c:pt>
                <c:pt idx="144">
                  <c:v>0.83333333333333326</c:v>
                </c:pt>
                <c:pt idx="145">
                  <c:v>0.90555555555555545</c:v>
                </c:pt>
                <c:pt idx="146">
                  <c:v>0.96666666666666667</c:v>
                </c:pt>
                <c:pt idx="147">
                  <c:v>1.0444444444444443</c:v>
                </c:pt>
                <c:pt idx="148">
                  <c:v>1.1166666666666665</c:v>
                </c:pt>
                <c:pt idx="149">
                  <c:v>1.1888888888888889</c:v>
                </c:pt>
                <c:pt idx="150">
                  <c:v>1.2666666666666666</c:v>
                </c:pt>
                <c:pt idx="151">
                  <c:v>1.35</c:v>
                </c:pt>
                <c:pt idx="152">
                  <c:v>1.45</c:v>
                </c:pt>
                <c:pt idx="153">
                  <c:v>1.5333333333333332</c:v>
                </c:pt>
                <c:pt idx="154">
                  <c:v>1.6333333333333333</c:v>
                </c:pt>
                <c:pt idx="155">
                  <c:v>1.7333333333333334</c:v>
                </c:pt>
                <c:pt idx="156">
                  <c:v>1.8444444444444443</c:v>
                </c:pt>
                <c:pt idx="157">
                  <c:v>1.9555555555555555</c:v>
                </c:pt>
                <c:pt idx="158">
                  <c:v>2.0666666666666669</c:v>
                </c:pt>
                <c:pt idx="159">
                  <c:v>2.2222222222222223</c:v>
                </c:pt>
                <c:pt idx="160">
                  <c:v>2.3555555555555556</c:v>
                </c:pt>
                <c:pt idx="161">
                  <c:v>2.5166666666666666</c:v>
                </c:pt>
                <c:pt idx="162">
                  <c:v>2.6444444444444444</c:v>
                </c:pt>
                <c:pt idx="163">
                  <c:v>2.7833333333333332</c:v>
                </c:pt>
                <c:pt idx="164">
                  <c:v>2.9444444444444442</c:v>
                </c:pt>
                <c:pt idx="165">
                  <c:v>3.0944444444444446</c:v>
                </c:pt>
                <c:pt idx="166">
                  <c:v>3.2555555555555555</c:v>
                </c:pt>
                <c:pt idx="167">
                  <c:v>3.3944444444444444</c:v>
                </c:pt>
                <c:pt idx="168">
                  <c:v>3.55</c:v>
                </c:pt>
                <c:pt idx="169">
                  <c:v>3.6833333333333331</c:v>
                </c:pt>
                <c:pt idx="170">
                  <c:v>3.9166666666666665</c:v>
                </c:pt>
                <c:pt idx="171">
                  <c:v>4.0444444444444443</c:v>
                </c:pt>
                <c:pt idx="172">
                  <c:v>4.166666666666667</c:v>
                </c:pt>
                <c:pt idx="173">
                  <c:v>4.2777777777777777</c:v>
                </c:pt>
                <c:pt idx="174">
                  <c:v>4.3722222222222218</c:v>
                </c:pt>
                <c:pt idx="175">
                  <c:v>4.4222222222222225</c:v>
                </c:pt>
                <c:pt idx="176">
                  <c:v>4.45</c:v>
                </c:pt>
                <c:pt idx="177">
                  <c:v>4.4555555555555548</c:v>
                </c:pt>
                <c:pt idx="178">
                  <c:v>4.3944444444444448</c:v>
                </c:pt>
                <c:pt idx="179">
                  <c:v>4.3277777777777775</c:v>
                </c:pt>
                <c:pt idx="180">
                  <c:v>4.2611111111111111</c:v>
                </c:pt>
                <c:pt idx="181">
                  <c:v>4.1388888888888893</c:v>
                </c:pt>
                <c:pt idx="182">
                  <c:v>4.0166666666666666</c:v>
                </c:pt>
                <c:pt idx="183">
                  <c:v>3.8777777777777778</c:v>
                </c:pt>
                <c:pt idx="184">
                  <c:v>3.7222222222222223</c:v>
                </c:pt>
                <c:pt idx="185">
                  <c:v>3.5833333333333335</c:v>
                </c:pt>
                <c:pt idx="186">
                  <c:v>3.411111111111111</c:v>
                </c:pt>
                <c:pt idx="187">
                  <c:v>3.2666666666666666</c:v>
                </c:pt>
                <c:pt idx="188">
                  <c:v>3.1111111111111107</c:v>
                </c:pt>
                <c:pt idx="189">
                  <c:v>2.994444444444444</c:v>
                </c:pt>
                <c:pt idx="190">
                  <c:v>2.8277777777777775</c:v>
                </c:pt>
                <c:pt idx="191">
                  <c:v>2.6722222222222221</c:v>
                </c:pt>
                <c:pt idx="192">
                  <c:v>2.5499999999999998</c:v>
                </c:pt>
                <c:pt idx="193">
                  <c:v>2.3944444444444444</c:v>
                </c:pt>
                <c:pt idx="194">
                  <c:v>2.2666666666666666</c:v>
                </c:pt>
                <c:pt idx="195">
                  <c:v>2.1444444444444444</c:v>
                </c:pt>
                <c:pt idx="196">
                  <c:v>2.0333333333333332</c:v>
                </c:pt>
                <c:pt idx="197">
                  <c:v>1.911111111111111</c:v>
                </c:pt>
                <c:pt idx="198">
                  <c:v>1.8166666666666667</c:v>
                </c:pt>
                <c:pt idx="199">
                  <c:v>1.7222222222222223</c:v>
                </c:pt>
                <c:pt idx="200">
                  <c:v>1.6277777777777778</c:v>
                </c:pt>
                <c:pt idx="201">
                  <c:v>1.5111111111111111</c:v>
                </c:pt>
                <c:pt idx="202">
                  <c:v>1.4222222222222223</c:v>
                </c:pt>
                <c:pt idx="203">
                  <c:v>1.338888888888889</c:v>
                </c:pt>
                <c:pt idx="204">
                  <c:v>1.2555555555555553</c:v>
                </c:pt>
                <c:pt idx="205">
                  <c:v>1.1722222222222221</c:v>
                </c:pt>
                <c:pt idx="206">
                  <c:v>1.1111111111111112</c:v>
                </c:pt>
                <c:pt idx="207">
                  <c:v>1.0333333333333334</c:v>
                </c:pt>
                <c:pt idx="208">
                  <c:v>0.96111111111111103</c:v>
                </c:pt>
                <c:pt idx="209">
                  <c:v>0.91666666666666663</c:v>
                </c:pt>
                <c:pt idx="210">
                  <c:v>0.84444444444444444</c:v>
                </c:pt>
                <c:pt idx="211">
                  <c:v>0.78888888888888886</c:v>
                </c:pt>
                <c:pt idx="212">
                  <c:v>0.72777777777777775</c:v>
                </c:pt>
                <c:pt idx="213">
                  <c:v>0.68333333333333335</c:v>
                </c:pt>
                <c:pt idx="214">
                  <c:v>0.63888888888888884</c:v>
                </c:pt>
                <c:pt idx="215">
                  <c:v>0.59444444444444444</c:v>
                </c:pt>
                <c:pt idx="216">
                  <c:v>0.55555555555555558</c:v>
                </c:pt>
                <c:pt idx="217">
                  <c:v>0.51111111111111107</c:v>
                </c:pt>
                <c:pt idx="218">
                  <c:v>0.47222222222222221</c:v>
                </c:pt>
                <c:pt idx="219">
                  <c:v>0.44444444444444448</c:v>
                </c:pt>
                <c:pt idx="220">
                  <c:v>0.41111111111111109</c:v>
                </c:pt>
                <c:pt idx="221">
                  <c:v>0.3833333333333333</c:v>
                </c:pt>
                <c:pt idx="222">
                  <c:v>0.3611111111111111</c:v>
                </c:pt>
                <c:pt idx="223">
                  <c:v>0.33333333333333331</c:v>
                </c:pt>
                <c:pt idx="224">
                  <c:v>0.31666666666666665</c:v>
                </c:pt>
                <c:pt idx="225">
                  <c:v>0.30555555555555558</c:v>
                </c:pt>
                <c:pt idx="226">
                  <c:v>0.28888888888888892</c:v>
                </c:pt>
                <c:pt idx="227">
                  <c:v>0.27777777777777779</c:v>
                </c:pt>
                <c:pt idx="228">
                  <c:v>0.26666666666666666</c:v>
                </c:pt>
                <c:pt idx="229">
                  <c:v>0.25555555555555554</c:v>
                </c:pt>
                <c:pt idx="230">
                  <c:v>0.24444444444444444</c:v>
                </c:pt>
                <c:pt idx="231">
                  <c:v>0.23333333333333331</c:v>
                </c:pt>
                <c:pt idx="232">
                  <c:v>0.22222222222222224</c:v>
                </c:pt>
                <c:pt idx="233">
                  <c:v>0.21666666666666667</c:v>
                </c:pt>
                <c:pt idx="234">
                  <c:v>0.21111111111111111</c:v>
                </c:pt>
                <c:pt idx="235">
                  <c:v>0.19999999999999998</c:v>
                </c:pt>
                <c:pt idx="236">
                  <c:v>0.18888888888888888</c:v>
                </c:pt>
                <c:pt idx="237">
                  <c:v>0.17777777777777778</c:v>
                </c:pt>
                <c:pt idx="238">
                  <c:v>0.17222222222222222</c:v>
                </c:pt>
                <c:pt idx="239">
                  <c:v>0.16111111111111109</c:v>
                </c:pt>
                <c:pt idx="240">
                  <c:v>0.15555555555555556</c:v>
                </c:pt>
                <c:pt idx="241">
                  <c:v>0.14444444444444446</c:v>
                </c:pt>
                <c:pt idx="242">
                  <c:v>0.13333333333333333</c:v>
                </c:pt>
                <c:pt idx="243">
                  <c:v>0.12777777777777777</c:v>
                </c:pt>
                <c:pt idx="244">
                  <c:v>0.11666666666666665</c:v>
                </c:pt>
                <c:pt idx="245">
                  <c:v>0.10555555555555556</c:v>
                </c:pt>
                <c:pt idx="246">
                  <c:v>9.9999999999999992E-2</c:v>
                </c:pt>
                <c:pt idx="247">
                  <c:v>8.8888888888888892E-2</c:v>
                </c:pt>
                <c:pt idx="248">
                  <c:v>7.7777777777777779E-2</c:v>
                </c:pt>
                <c:pt idx="249">
                  <c:v>6.6666666666666666E-2</c:v>
                </c:pt>
                <c:pt idx="250">
                  <c:v>6.1111111111111109E-2</c:v>
                </c:pt>
                <c:pt idx="251">
                  <c:v>5.5555555555555559E-2</c:v>
                </c:pt>
                <c:pt idx="252">
                  <c:v>4.4444444444444446E-2</c:v>
                </c:pt>
                <c:pt idx="253">
                  <c:v>3.888888888888889E-2</c:v>
                </c:pt>
                <c:pt idx="254">
                  <c:v>3.888888888888889E-2</c:v>
                </c:pt>
                <c:pt idx="255">
                  <c:v>3.3333333333333333E-2</c:v>
                </c:pt>
                <c:pt idx="256">
                  <c:v>2.777777777777778E-2</c:v>
                </c:pt>
                <c:pt idx="257">
                  <c:v>2.777777777777778E-2</c:v>
                </c:pt>
                <c:pt idx="258">
                  <c:v>2.777777777777778E-2</c:v>
                </c:pt>
                <c:pt idx="259">
                  <c:v>2.777777777777778E-2</c:v>
                </c:pt>
                <c:pt idx="260">
                  <c:v>2.777777777777778E-2</c:v>
                </c:pt>
                <c:pt idx="261">
                  <c:v>2.777777777777778E-2</c:v>
                </c:pt>
                <c:pt idx="262">
                  <c:v>2.777777777777778E-2</c:v>
                </c:pt>
                <c:pt idx="263">
                  <c:v>2.777777777777778E-2</c:v>
                </c:pt>
                <c:pt idx="264">
                  <c:v>2.777777777777778E-2</c:v>
                </c:pt>
                <c:pt idx="265">
                  <c:v>2.777777777777778E-2</c:v>
                </c:pt>
                <c:pt idx="266">
                  <c:v>2.777777777777778E-2</c:v>
                </c:pt>
                <c:pt idx="267">
                  <c:v>2.777777777777778E-2</c:v>
                </c:pt>
                <c:pt idx="268">
                  <c:v>2.777777777777778E-2</c:v>
                </c:pt>
                <c:pt idx="269">
                  <c:v>2.777777777777778E-2</c:v>
                </c:pt>
                <c:pt idx="270">
                  <c:v>2.777777777777778E-2</c:v>
                </c:pt>
                <c:pt idx="271">
                  <c:v>2.777777777777778E-2</c:v>
                </c:pt>
                <c:pt idx="272">
                  <c:v>2.777777777777778E-2</c:v>
                </c:pt>
                <c:pt idx="273">
                  <c:v>2.777777777777778E-2</c:v>
                </c:pt>
                <c:pt idx="274">
                  <c:v>2.777777777777778E-2</c:v>
                </c:pt>
                <c:pt idx="275">
                  <c:v>2.777777777777778E-2</c:v>
                </c:pt>
                <c:pt idx="276">
                  <c:v>2.777777777777778E-2</c:v>
                </c:pt>
                <c:pt idx="277">
                  <c:v>2.777777777777778E-2</c:v>
                </c:pt>
                <c:pt idx="278">
                  <c:v>2.777777777777778E-2</c:v>
                </c:pt>
                <c:pt idx="279">
                  <c:v>2.777777777777778E-2</c:v>
                </c:pt>
                <c:pt idx="280">
                  <c:v>2.777777777777778E-2</c:v>
                </c:pt>
                <c:pt idx="281">
                  <c:v>2.777777777777778E-2</c:v>
                </c:pt>
                <c:pt idx="282">
                  <c:v>2.777777777777778E-2</c:v>
                </c:pt>
                <c:pt idx="283">
                  <c:v>2.777777777777778E-2</c:v>
                </c:pt>
                <c:pt idx="284">
                  <c:v>2.777777777777778E-2</c:v>
                </c:pt>
                <c:pt idx="285">
                  <c:v>2.777777777777778E-2</c:v>
                </c:pt>
                <c:pt idx="286">
                  <c:v>2.777777777777778E-2</c:v>
                </c:pt>
                <c:pt idx="287">
                  <c:v>2.777777777777778E-2</c:v>
                </c:pt>
                <c:pt idx="288">
                  <c:v>2.777777777777778E-2</c:v>
                </c:pt>
                <c:pt idx="289">
                  <c:v>2.777777777777778E-2</c:v>
                </c:pt>
                <c:pt idx="290">
                  <c:v>2.777777777777778E-2</c:v>
                </c:pt>
                <c:pt idx="291">
                  <c:v>2.777777777777778E-2</c:v>
                </c:pt>
                <c:pt idx="292">
                  <c:v>2.777777777777778E-2</c:v>
                </c:pt>
                <c:pt idx="293">
                  <c:v>2.777777777777778E-2</c:v>
                </c:pt>
                <c:pt idx="294">
                  <c:v>2.777777777777778E-2</c:v>
                </c:pt>
                <c:pt idx="295">
                  <c:v>2.777777777777778E-2</c:v>
                </c:pt>
                <c:pt idx="296">
                  <c:v>2.777777777777778E-2</c:v>
                </c:pt>
                <c:pt idx="297">
                  <c:v>2.777777777777778E-2</c:v>
                </c:pt>
                <c:pt idx="298">
                  <c:v>2.777777777777778E-2</c:v>
                </c:pt>
                <c:pt idx="299">
                  <c:v>2.777777777777778E-2</c:v>
                </c:pt>
                <c:pt idx="300">
                  <c:v>2.777777777777778E-2</c:v>
                </c:pt>
                <c:pt idx="301">
                  <c:v>2.777777777777778E-2</c:v>
                </c:pt>
                <c:pt idx="302">
                  <c:v>2.777777777777778E-2</c:v>
                </c:pt>
                <c:pt idx="303">
                  <c:v>2.777777777777778E-2</c:v>
                </c:pt>
                <c:pt idx="304">
                  <c:v>2.777777777777778E-2</c:v>
                </c:pt>
                <c:pt idx="305">
                  <c:v>2.777777777777778E-2</c:v>
                </c:pt>
                <c:pt idx="306">
                  <c:v>2.777777777777778E-2</c:v>
                </c:pt>
                <c:pt idx="307">
                  <c:v>2.777777777777778E-2</c:v>
                </c:pt>
                <c:pt idx="308">
                  <c:v>2.777777777777778E-2</c:v>
                </c:pt>
                <c:pt idx="309">
                  <c:v>2.777777777777778E-2</c:v>
                </c:pt>
                <c:pt idx="310">
                  <c:v>2.777777777777778E-2</c:v>
                </c:pt>
                <c:pt idx="311">
                  <c:v>2.777777777777778E-2</c:v>
                </c:pt>
                <c:pt idx="312">
                  <c:v>2.777777777777778E-2</c:v>
                </c:pt>
                <c:pt idx="313">
                  <c:v>2.777777777777778E-2</c:v>
                </c:pt>
                <c:pt idx="314">
                  <c:v>2.777777777777778E-2</c:v>
                </c:pt>
                <c:pt idx="315">
                  <c:v>2.777777777777778E-2</c:v>
                </c:pt>
                <c:pt idx="316">
                  <c:v>2.777777777777778E-2</c:v>
                </c:pt>
                <c:pt idx="317">
                  <c:v>2.777777777777778E-2</c:v>
                </c:pt>
                <c:pt idx="318">
                  <c:v>2.777777777777778E-2</c:v>
                </c:pt>
                <c:pt idx="319">
                  <c:v>2.777777777777778E-2</c:v>
                </c:pt>
                <c:pt idx="320">
                  <c:v>2.2222222222222223E-2</c:v>
                </c:pt>
                <c:pt idx="321">
                  <c:v>2.2222222222222223E-2</c:v>
                </c:pt>
                <c:pt idx="322">
                  <c:v>2.2222222222222223E-2</c:v>
                </c:pt>
                <c:pt idx="323">
                  <c:v>2.2222222222222223E-2</c:v>
                </c:pt>
                <c:pt idx="324">
                  <c:v>1.6666666666666666E-2</c:v>
                </c:pt>
                <c:pt idx="325">
                  <c:v>1.6666666666666666E-2</c:v>
                </c:pt>
                <c:pt idx="326">
                  <c:v>1.6666666666666666E-2</c:v>
                </c:pt>
                <c:pt idx="327">
                  <c:v>1.6666666666666666E-2</c:v>
                </c:pt>
                <c:pt idx="328">
                  <c:v>1.6666666666666666E-2</c:v>
                </c:pt>
                <c:pt idx="329">
                  <c:v>1.6666666666666666E-2</c:v>
                </c:pt>
                <c:pt idx="330">
                  <c:v>1.6666666666666666E-2</c:v>
                </c:pt>
                <c:pt idx="331">
                  <c:v>1.6666666666666666E-2</c:v>
                </c:pt>
                <c:pt idx="332">
                  <c:v>1.6666666666666666E-2</c:v>
                </c:pt>
                <c:pt idx="333">
                  <c:v>1.1111111111111112E-2</c:v>
                </c:pt>
                <c:pt idx="334">
                  <c:v>1.1111111111111112E-2</c:v>
                </c:pt>
                <c:pt idx="335">
                  <c:v>1.1111111111111112E-2</c:v>
                </c:pt>
                <c:pt idx="336">
                  <c:v>1.1111111111111112E-2</c:v>
                </c:pt>
                <c:pt idx="337">
                  <c:v>1.1111111111111112E-2</c:v>
                </c:pt>
                <c:pt idx="338">
                  <c:v>1.1111111111111112E-2</c:v>
                </c:pt>
                <c:pt idx="339">
                  <c:v>1.1111111111111112E-2</c:v>
                </c:pt>
                <c:pt idx="340">
                  <c:v>1.1111111111111112E-2</c:v>
                </c:pt>
                <c:pt idx="341">
                  <c:v>1.1111111111111112E-2</c:v>
                </c:pt>
                <c:pt idx="342">
                  <c:v>1.1111111111111112E-2</c:v>
                </c:pt>
                <c:pt idx="343">
                  <c:v>1.1111111111111112E-2</c:v>
                </c:pt>
                <c:pt idx="344">
                  <c:v>1.1111111111111112E-2</c:v>
                </c:pt>
                <c:pt idx="345">
                  <c:v>5.5555555555555558E-3</c:v>
                </c:pt>
                <c:pt idx="346">
                  <c:v>5.5555555555555558E-3</c:v>
                </c:pt>
                <c:pt idx="347">
                  <c:v>5.5555555555555558E-3</c:v>
                </c:pt>
                <c:pt idx="348">
                  <c:v>5.5555555555555558E-3</c:v>
                </c:pt>
                <c:pt idx="349">
                  <c:v>5.5555555555555558E-3</c:v>
                </c:pt>
                <c:pt idx="350">
                  <c:v>5.5555555555555558E-3</c:v>
                </c:pt>
                <c:pt idx="351">
                  <c:v>5.5555555555555558E-3</c:v>
                </c:pt>
                <c:pt idx="352">
                  <c:v>5.5555555555555558E-3</c:v>
                </c:pt>
                <c:pt idx="353">
                  <c:v>5.5555555555555558E-3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DC-4E1A-AC75-B6A1B54B3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9787920"/>
        <c:axId val="1209788880"/>
      </c:scatterChart>
      <c:valAx>
        <c:axId val="120978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788880"/>
        <c:crosses val="autoZero"/>
        <c:crossBetween val="midCat"/>
      </c:valAx>
      <c:valAx>
        <c:axId val="120978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7879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938845144356971"/>
          <c:y val="3.5187372411781874E-2"/>
          <c:w val="0.18105535594358263"/>
          <c:h val="0.147336906455222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rgbClr val="000000">
                    <a:lumMod val="65000"/>
                    <a:lumOff val="35000"/>
                  </a:srgbClr>
                </a:solidFill>
              </a:rPr>
              <a:t>Valve Velocity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127843394575677"/>
          <c:y val="0.16712962962962963"/>
          <c:w val="0.79784601924759402"/>
          <c:h val="0.714814814814814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'CamShafts '!$N$2:$N$362</c:f>
              <c:numCache>
                <c:formatCode>0.0000</c:formatCode>
                <c:ptCount val="361"/>
                <c:pt idx="0">
                  <c:v>0</c:v>
                </c:pt>
                <c:pt idx="1">
                  <c:v>5.5555555555555558E-3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5.5555555555555558E-3</c:v>
                </c:pt>
                <c:pt idx="6">
                  <c:v>0</c:v>
                </c:pt>
                <c:pt idx="7">
                  <c:v>0</c:v>
                </c:pt>
                <c:pt idx="8">
                  <c:v>5.5555555555555549E-3</c:v>
                </c:pt>
                <c:pt idx="9">
                  <c:v>0</c:v>
                </c:pt>
                <c:pt idx="10">
                  <c:v>0</c:v>
                </c:pt>
                <c:pt idx="11">
                  <c:v>5.5555555555555566E-3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5.5555555555555566E-3</c:v>
                </c:pt>
                <c:pt idx="16">
                  <c:v>0</c:v>
                </c:pt>
                <c:pt idx="17">
                  <c:v>5.5555555555555532E-3</c:v>
                </c:pt>
                <c:pt idx="18">
                  <c:v>0</c:v>
                </c:pt>
                <c:pt idx="19">
                  <c:v>0</c:v>
                </c:pt>
                <c:pt idx="20">
                  <c:v>5.5555555555555566E-3</c:v>
                </c:pt>
                <c:pt idx="21">
                  <c:v>0</c:v>
                </c:pt>
                <c:pt idx="22">
                  <c:v>0</c:v>
                </c:pt>
                <c:pt idx="23">
                  <c:v>5.5555555555555566E-3</c:v>
                </c:pt>
                <c:pt idx="24">
                  <c:v>0</c:v>
                </c:pt>
                <c:pt idx="25">
                  <c:v>0</c:v>
                </c:pt>
                <c:pt idx="26">
                  <c:v>5.5555555555555497E-3</c:v>
                </c:pt>
                <c:pt idx="27">
                  <c:v>0</c:v>
                </c:pt>
                <c:pt idx="28">
                  <c:v>5.5555555555555636E-3</c:v>
                </c:pt>
                <c:pt idx="29">
                  <c:v>0</c:v>
                </c:pt>
                <c:pt idx="30">
                  <c:v>5.5555555555555497E-3</c:v>
                </c:pt>
                <c:pt idx="31">
                  <c:v>0</c:v>
                </c:pt>
                <c:pt idx="32">
                  <c:v>0</c:v>
                </c:pt>
                <c:pt idx="33">
                  <c:v>5.5555555555555566E-3</c:v>
                </c:pt>
                <c:pt idx="34">
                  <c:v>0</c:v>
                </c:pt>
                <c:pt idx="35">
                  <c:v>0</c:v>
                </c:pt>
                <c:pt idx="36">
                  <c:v>5.5555555555555636E-3</c:v>
                </c:pt>
                <c:pt idx="37">
                  <c:v>0</c:v>
                </c:pt>
                <c:pt idx="38">
                  <c:v>0</c:v>
                </c:pt>
                <c:pt idx="39">
                  <c:v>5.5555555555555497E-3</c:v>
                </c:pt>
                <c:pt idx="40">
                  <c:v>0</c:v>
                </c:pt>
                <c:pt idx="41">
                  <c:v>0</c:v>
                </c:pt>
                <c:pt idx="42">
                  <c:v>5.5555555555555497E-3</c:v>
                </c:pt>
                <c:pt idx="43">
                  <c:v>0</c:v>
                </c:pt>
                <c:pt idx="44">
                  <c:v>0</c:v>
                </c:pt>
                <c:pt idx="45">
                  <c:v>5.5555555555555636E-3</c:v>
                </c:pt>
                <c:pt idx="46">
                  <c:v>0</c:v>
                </c:pt>
                <c:pt idx="47">
                  <c:v>5.5555555555555497E-3</c:v>
                </c:pt>
                <c:pt idx="48">
                  <c:v>0</c:v>
                </c:pt>
                <c:pt idx="49">
                  <c:v>5.5555555555555497E-3</c:v>
                </c:pt>
                <c:pt idx="50">
                  <c:v>0</c:v>
                </c:pt>
                <c:pt idx="51">
                  <c:v>0</c:v>
                </c:pt>
                <c:pt idx="52">
                  <c:v>5.5555555555555636E-3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5.5555555555555636E-3</c:v>
                </c:pt>
                <c:pt idx="57">
                  <c:v>0</c:v>
                </c:pt>
                <c:pt idx="58">
                  <c:v>0</c:v>
                </c:pt>
                <c:pt idx="59">
                  <c:v>5.5555555555555358E-3</c:v>
                </c:pt>
                <c:pt idx="60">
                  <c:v>0</c:v>
                </c:pt>
                <c:pt idx="61">
                  <c:v>0</c:v>
                </c:pt>
                <c:pt idx="62">
                  <c:v>5.5555555555555636E-3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5.5555555555555497E-3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5.5555555555555636E-3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5.5555555555555636E-3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5.5555555555555636E-3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5.5555555555555358E-3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5.5555555555555636E-3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5.5555555555555358E-3</c:v>
                </c:pt>
                <c:pt idx="104">
                  <c:v>5.5555555555555636E-3</c:v>
                </c:pt>
                <c:pt idx="105">
                  <c:v>5.5555555555555636E-3</c:v>
                </c:pt>
                <c:pt idx="106">
                  <c:v>5.5555555555555636E-3</c:v>
                </c:pt>
                <c:pt idx="107">
                  <c:v>5.5555555555555636E-3</c:v>
                </c:pt>
                <c:pt idx="108">
                  <c:v>1.1111111111111072E-2</c:v>
                </c:pt>
                <c:pt idx="109">
                  <c:v>5.5555555555555636E-3</c:v>
                </c:pt>
                <c:pt idx="110">
                  <c:v>1.1111111111111127E-2</c:v>
                </c:pt>
                <c:pt idx="111">
                  <c:v>5.5555555555555636E-3</c:v>
                </c:pt>
                <c:pt idx="112">
                  <c:v>1.1111111111111072E-2</c:v>
                </c:pt>
                <c:pt idx="113">
                  <c:v>1.1111111111111127E-2</c:v>
                </c:pt>
                <c:pt idx="114">
                  <c:v>5.5555555555555636E-3</c:v>
                </c:pt>
                <c:pt idx="115">
                  <c:v>1.1111111111111099E-2</c:v>
                </c:pt>
                <c:pt idx="116">
                  <c:v>5.5555555555555358E-3</c:v>
                </c:pt>
                <c:pt idx="117">
                  <c:v>1.1111111111111127E-2</c:v>
                </c:pt>
                <c:pt idx="118">
                  <c:v>5.5555555555555913E-3</c:v>
                </c:pt>
                <c:pt idx="119">
                  <c:v>1.1111111111111127E-2</c:v>
                </c:pt>
                <c:pt idx="120">
                  <c:v>1.1111111111111072E-2</c:v>
                </c:pt>
                <c:pt idx="121">
                  <c:v>5.5555555555555913E-3</c:v>
                </c:pt>
                <c:pt idx="122">
                  <c:v>1.1111111111111072E-2</c:v>
                </c:pt>
                <c:pt idx="123">
                  <c:v>1.1111111111111127E-2</c:v>
                </c:pt>
                <c:pt idx="124">
                  <c:v>1.1111111111111072E-2</c:v>
                </c:pt>
                <c:pt idx="125">
                  <c:v>5.5555555555555913E-3</c:v>
                </c:pt>
                <c:pt idx="126">
                  <c:v>1.6666666666666663E-2</c:v>
                </c:pt>
                <c:pt idx="127">
                  <c:v>1.6666666666666663E-2</c:v>
                </c:pt>
                <c:pt idx="128">
                  <c:v>1.1111111111111072E-2</c:v>
                </c:pt>
                <c:pt idx="129">
                  <c:v>1.6666666666666718E-2</c:v>
                </c:pt>
                <c:pt idx="130">
                  <c:v>2.2222222222222199E-2</c:v>
                </c:pt>
                <c:pt idx="131">
                  <c:v>2.7777777777777735E-2</c:v>
                </c:pt>
                <c:pt idx="132">
                  <c:v>2.2222222222222254E-2</c:v>
                </c:pt>
                <c:pt idx="133">
                  <c:v>3.3333333333333326E-2</c:v>
                </c:pt>
                <c:pt idx="134">
                  <c:v>3.3333333333333326E-2</c:v>
                </c:pt>
                <c:pt idx="135">
                  <c:v>3.3333333333333437E-2</c:v>
                </c:pt>
                <c:pt idx="136">
                  <c:v>4.4444444444444398E-2</c:v>
                </c:pt>
                <c:pt idx="137">
                  <c:v>4.9999999999999933E-2</c:v>
                </c:pt>
                <c:pt idx="138">
                  <c:v>4.4444444444444509E-2</c:v>
                </c:pt>
                <c:pt idx="139">
                  <c:v>3.8888888888888862E-2</c:v>
                </c:pt>
                <c:pt idx="140">
                  <c:v>4.4444444444444398E-2</c:v>
                </c:pt>
                <c:pt idx="141">
                  <c:v>5.555555555555558E-2</c:v>
                </c:pt>
                <c:pt idx="142">
                  <c:v>5.5555555555555469E-2</c:v>
                </c:pt>
                <c:pt idx="143">
                  <c:v>6.1111111111111227E-2</c:v>
                </c:pt>
                <c:pt idx="144">
                  <c:v>6.1111111111111227E-2</c:v>
                </c:pt>
                <c:pt idx="145">
                  <c:v>6.666666666666643E-2</c:v>
                </c:pt>
                <c:pt idx="146">
                  <c:v>6.6666666666666874E-2</c:v>
                </c:pt>
                <c:pt idx="147">
                  <c:v>6.6666666666666652E-2</c:v>
                </c:pt>
                <c:pt idx="148">
                  <c:v>5.5555555555555358E-2</c:v>
                </c:pt>
                <c:pt idx="149">
                  <c:v>7.7777777777777946E-2</c:v>
                </c:pt>
                <c:pt idx="150">
                  <c:v>0.12222222222222223</c:v>
                </c:pt>
                <c:pt idx="151">
                  <c:v>6.1111111111111116E-2</c:v>
                </c:pt>
                <c:pt idx="152">
                  <c:v>0.1055555555555554</c:v>
                </c:pt>
                <c:pt idx="153">
                  <c:v>6.1111111111111116E-2</c:v>
                </c:pt>
                <c:pt idx="154">
                  <c:v>0.10000000000000009</c:v>
                </c:pt>
                <c:pt idx="155">
                  <c:v>0.1055555555555554</c:v>
                </c:pt>
                <c:pt idx="156">
                  <c:v>9.4444444444444553E-2</c:v>
                </c:pt>
                <c:pt idx="157">
                  <c:v>0.10555555555555562</c:v>
                </c:pt>
                <c:pt idx="158">
                  <c:v>0.11111111111111072</c:v>
                </c:pt>
                <c:pt idx="159">
                  <c:v>0.11666666666666714</c:v>
                </c:pt>
                <c:pt idx="160">
                  <c:v>0.12222222222222223</c:v>
                </c:pt>
                <c:pt idx="161">
                  <c:v>0.12777777777777732</c:v>
                </c:pt>
                <c:pt idx="162">
                  <c:v>0.12222222222222268</c:v>
                </c:pt>
                <c:pt idx="163">
                  <c:v>0.13888888888888884</c:v>
                </c:pt>
                <c:pt idx="164">
                  <c:v>0.12222222222222223</c:v>
                </c:pt>
                <c:pt idx="165">
                  <c:v>0.17777777777777803</c:v>
                </c:pt>
                <c:pt idx="166">
                  <c:v>0.11111111111111072</c:v>
                </c:pt>
                <c:pt idx="167">
                  <c:v>0.14444444444444482</c:v>
                </c:pt>
                <c:pt idx="168">
                  <c:v>0.16666666666666652</c:v>
                </c:pt>
                <c:pt idx="169">
                  <c:v>0.16666666666666652</c:v>
                </c:pt>
                <c:pt idx="170">
                  <c:v>0.12777777777777777</c:v>
                </c:pt>
                <c:pt idx="171">
                  <c:v>0.17222222222222205</c:v>
                </c:pt>
                <c:pt idx="172">
                  <c:v>0.1722222222222225</c:v>
                </c:pt>
                <c:pt idx="173">
                  <c:v>0.16111111111111054</c:v>
                </c:pt>
                <c:pt idx="174">
                  <c:v>0.15000000000000036</c:v>
                </c:pt>
                <c:pt idx="175">
                  <c:v>0.14999999999999947</c:v>
                </c:pt>
                <c:pt idx="176">
                  <c:v>0.17777777777777803</c:v>
                </c:pt>
                <c:pt idx="177">
                  <c:v>0.13888888888888928</c:v>
                </c:pt>
                <c:pt idx="178">
                  <c:v>9.9999999999999645E-2</c:v>
                </c:pt>
                <c:pt idx="179">
                  <c:v>4.4444444444444287E-2</c:v>
                </c:pt>
                <c:pt idx="180">
                  <c:v>3.3333333333334103E-2</c:v>
                </c:pt>
                <c:pt idx="181">
                  <c:v>2.2222222222221255E-2</c:v>
                </c:pt>
                <c:pt idx="182">
                  <c:v>-5.5555555555555358E-3</c:v>
                </c:pt>
                <c:pt idx="183">
                  <c:v>-4.4444444444444287E-2</c:v>
                </c:pt>
                <c:pt idx="184">
                  <c:v>-7.7777777777776613E-2</c:v>
                </c:pt>
                <c:pt idx="185">
                  <c:v>-7.777777777777839E-2</c:v>
                </c:pt>
                <c:pt idx="186">
                  <c:v>-0.13888888888888928</c:v>
                </c:pt>
                <c:pt idx="187">
                  <c:v>-0.14999999999999947</c:v>
                </c:pt>
                <c:pt idx="188">
                  <c:v>-0.1722222222222225</c:v>
                </c:pt>
                <c:pt idx="189">
                  <c:v>-0.1722222222222225</c:v>
                </c:pt>
                <c:pt idx="190">
                  <c:v>-0.17777777777777715</c:v>
                </c:pt>
                <c:pt idx="191">
                  <c:v>-0.20000000000000018</c:v>
                </c:pt>
                <c:pt idx="192">
                  <c:v>-0.17777777777777803</c:v>
                </c:pt>
                <c:pt idx="193">
                  <c:v>-0.1944444444444442</c:v>
                </c:pt>
                <c:pt idx="194">
                  <c:v>-0.17777777777777803</c:v>
                </c:pt>
                <c:pt idx="195">
                  <c:v>-0.15555555555555545</c:v>
                </c:pt>
                <c:pt idx="196">
                  <c:v>-0.1722222222222225</c:v>
                </c:pt>
                <c:pt idx="197">
                  <c:v>-0.18333333333333313</c:v>
                </c:pt>
                <c:pt idx="198">
                  <c:v>-0.14444444444444438</c:v>
                </c:pt>
                <c:pt idx="199">
                  <c:v>-0.12222222222222223</c:v>
                </c:pt>
                <c:pt idx="200">
                  <c:v>-0.17777777777777759</c:v>
                </c:pt>
                <c:pt idx="201">
                  <c:v>-0.12777777777777777</c:v>
                </c:pt>
                <c:pt idx="202">
                  <c:v>-0.12777777777777777</c:v>
                </c:pt>
                <c:pt idx="203">
                  <c:v>-0.12777777777777777</c:v>
                </c:pt>
                <c:pt idx="204">
                  <c:v>-6.1111111111111338E-2</c:v>
                </c:pt>
                <c:pt idx="205">
                  <c:v>-0.16666666666666674</c:v>
                </c:pt>
                <c:pt idx="206">
                  <c:v>-0.11666666666666647</c:v>
                </c:pt>
                <c:pt idx="207">
                  <c:v>-8.8888888888888795E-2</c:v>
                </c:pt>
                <c:pt idx="208">
                  <c:v>-0.11111111111111116</c:v>
                </c:pt>
                <c:pt idx="209">
                  <c:v>-8.8888888888889017E-2</c:v>
                </c:pt>
                <c:pt idx="210">
                  <c:v>-8.8888888888888795E-2</c:v>
                </c:pt>
                <c:pt idx="211">
                  <c:v>-0.10000000000000009</c:v>
                </c:pt>
                <c:pt idx="212">
                  <c:v>-6.6666666666666652E-2</c:v>
                </c:pt>
                <c:pt idx="213">
                  <c:v>-7.2222222222222188E-2</c:v>
                </c:pt>
                <c:pt idx="214">
                  <c:v>-6.6666666666666652E-2</c:v>
                </c:pt>
                <c:pt idx="215">
                  <c:v>-6.6666666666666652E-2</c:v>
                </c:pt>
                <c:pt idx="216">
                  <c:v>-7.2222222222222299E-2</c:v>
                </c:pt>
                <c:pt idx="217">
                  <c:v>-6.1111111111111005E-2</c:v>
                </c:pt>
                <c:pt idx="218">
                  <c:v>-5.555555555555558E-2</c:v>
                </c:pt>
                <c:pt idx="219">
                  <c:v>-5.555555555555558E-2</c:v>
                </c:pt>
                <c:pt idx="220">
                  <c:v>-4.4444444444444398E-2</c:v>
                </c:pt>
                <c:pt idx="221">
                  <c:v>-5.0000000000000044E-2</c:v>
                </c:pt>
                <c:pt idx="222">
                  <c:v>-3.8888888888888862E-2</c:v>
                </c:pt>
                <c:pt idx="223">
                  <c:v>-3.8888888888888862E-2</c:v>
                </c:pt>
                <c:pt idx="224">
                  <c:v>-3.8888888888888973E-2</c:v>
                </c:pt>
                <c:pt idx="225">
                  <c:v>-3.3333333333333326E-2</c:v>
                </c:pt>
                <c:pt idx="226">
                  <c:v>-3.3333333333333326E-2</c:v>
                </c:pt>
                <c:pt idx="227">
                  <c:v>-2.2222222222222254E-2</c:v>
                </c:pt>
                <c:pt idx="228">
                  <c:v>-3.333333333333327E-2</c:v>
                </c:pt>
                <c:pt idx="229">
                  <c:v>-2.2222222222222254E-2</c:v>
                </c:pt>
                <c:pt idx="230">
                  <c:v>-1.6666666666666663E-2</c:v>
                </c:pt>
                <c:pt idx="231">
                  <c:v>-2.2222222222222199E-2</c:v>
                </c:pt>
                <c:pt idx="232">
                  <c:v>-1.6666666666666663E-2</c:v>
                </c:pt>
                <c:pt idx="233">
                  <c:v>-1.6666666666666663E-2</c:v>
                </c:pt>
                <c:pt idx="234">
                  <c:v>-1.1111111111111127E-2</c:v>
                </c:pt>
                <c:pt idx="235">
                  <c:v>-1.1111111111111072E-2</c:v>
                </c:pt>
                <c:pt idx="236">
                  <c:v>-1.1111111111111127E-2</c:v>
                </c:pt>
                <c:pt idx="237">
                  <c:v>-1.1111111111111127E-2</c:v>
                </c:pt>
                <c:pt idx="238">
                  <c:v>-1.1111111111111127E-2</c:v>
                </c:pt>
                <c:pt idx="239">
                  <c:v>-1.1111111111111127E-2</c:v>
                </c:pt>
                <c:pt idx="240">
                  <c:v>-1.1111111111111072E-2</c:v>
                </c:pt>
                <c:pt idx="241">
                  <c:v>-1.1111111111111127E-2</c:v>
                </c:pt>
                <c:pt idx="242">
                  <c:v>-1.1111111111111127E-2</c:v>
                </c:pt>
                <c:pt idx="243">
                  <c:v>-1.1111111111111072E-2</c:v>
                </c:pt>
                <c:pt idx="244">
                  <c:v>-1.1111111111111127E-2</c:v>
                </c:pt>
                <c:pt idx="245">
                  <c:v>-1.1111111111111127E-2</c:v>
                </c:pt>
                <c:pt idx="246">
                  <c:v>-1.1111111111111072E-2</c:v>
                </c:pt>
                <c:pt idx="247">
                  <c:v>-1.1111111111111127E-2</c:v>
                </c:pt>
                <c:pt idx="248">
                  <c:v>-5.5555555555555636E-3</c:v>
                </c:pt>
                <c:pt idx="249">
                  <c:v>-1.1111111111111099E-2</c:v>
                </c:pt>
                <c:pt idx="250">
                  <c:v>-1.1111111111111099E-2</c:v>
                </c:pt>
                <c:pt idx="251">
                  <c:v>-1.1111111111111127E-2</c:v>
                </c:pt>
                <c:pt idx="252">
                  <c:v>-1.1111111111111113E-2</c:v>
                </c:pt>
                <c:pt idx="253">
                  <c:v>-1.1111111111111099E-2</c:v>
                </c:pt>
                <c:pt idx="254">
                  <c:v>-1.1111111111111127E-2</c:v>
                </c:pt>
                <c:pt idx="255">
                  <c:v>-1.1111111111111099E-2</c:v>
                </c:pt>
                <c:pt idx="256">
                  <c:v>-5.5555555555555636E-3</c:v>
                </c:pt>
                <c:pt idx="257">
                  <c:v>-1.1111111111111099E-2</c:v>
                </c:pt>
                <c:pt idx="258">
                  <c:v>-5.5555555555555636E-3</c:v>
                </c:pt>
                <c:pt idx="259">
                  <c:v>-5.5555555555555566E-3</c:v>
                </c:pt>
                <c:pt idx="260">
                  <c:v>-5.5555555555555497E-3</c:v>
                </c:pt>
                <c:pt idx="261">
                  <c:v>-5.5555555555555636E-3</c:v>
                </c:pt>
                <c:pt idx="262">
                  <c:v>0</c:v>
                </c:pt>
                <c:pt idx="263">
                  <c:v>-5.5555555555555497E-3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-5.5555555555555566E-3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-5.5555555555555566E-3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-5.5555555555555532E-3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-5.5555555555555566E-3</c:v>
                </c:pt>
                <c:pt idx="283">
                  <c:v>0</c:v>
                </c:pt>
                <c:pt idx="284">
                  <c:v>0</c:v>
                </c:pt>
                <c:pt idx="285">
                  <c:v>-5.5555555555555566E-3</c:v>
                </c:pt>
                <c:pt idx="286">
                  <c:v>0</c:v>
                </c:pt>
                <c:pt idx="287">
                  <c:v>0</c:v>
                </c:pt>
                <c:pt idx="288">
                  <c:v>-5.5555555555555549E-3</c:v>
                </c:pt>
                <c:pt idx="289">
                  <c:v>0</c:v>
                </c:pt>
                <c:pt idx="290">
                  <c:v>0</c:v>
                </c:pt>
                <c:pt idx="291">
                  <c:v>-5.5555555555555558E-3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-5.5555555555555558E-3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A0-4997-8923-273F56E7DC02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'CamShafts '!$O$2:$O$362</c:f>
              <c:numCache>
                <c:formatCode>0.0000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5.5555555555555558E-3</c:v>
                </c:pt>
                <c:pt idx="108">
                  <c:v>1.6666666666666666E-2</c:v>
                </c:pt>
                <c:pt idx="109">
                  <c:v>5.5555555555555566E-3</c:v>
                </c:pt>
                <c:pt idx="110">
                  <c:v>1.111111111111111E-2</c:v>
                </c:pt>
                <c:pt idx="111">
                  <c:v>1.1111111111111106E-2</c:v>
                </c:pt>
                <c:pt idx="112">
                  <c:v>5.5555555555555636E-3</c:v>
                </c:pt>
                <c:pt idx="113">
                  <c:v>1.1111111111111106E-2</c:v>
                </c:pt>
                <c:pt idx="114">
                  <c:v>1.1111111111111113E-2</c:v>
                </c:pt>
                <c:pt idx="115">
                  <c:v>1.1111111111111113E-2</c:v>
                </c:pt>
                <c:pt idx="116">
                  <c:v>5.5555555555555497E-3</c:v>
                </c:pt>
                <c:pt idx="117">
                  <c:v>1.1111111111111113E-2</c:v>
                </c:pt>
                <c:pt idx="118">
                  <c:v>1.1111111111111099E-2</c:v>
                </c:pt>
                <c:pt idx="119">
                  <c:v>1.1111111111111113E-2</c:v>
                </c:pt>
                <c:pt idx="120">
                  <c:v>1.1111111111111127E-2</c:v>
                </c:pt>
                <c:pt idx="121">
                  <c:v>5.5555555555555636E-3</c:v>
                </c:pt>
                <c:pt idx="122">
                  <c:v>1.1111111111111099E-2</c:v>
                </c:pt>
                <c:pt idx="123">
                  <c:v>1.1111111111111099E-2</c:v>
                </c:pt>
                <c:pt idx="124">
                  <c:v>1.1111111111111127E-2</c:v>
                </c:pt>
                <c:pt idx="125">
                  <c:v>1.1111111111111099E-2</c:v>
                </c:pt>
                <c:pt idx="126">
                  <c:v>1.1111111111111099E-2</c:v>
                </c:pt>
                <c:pt idx="127">
                  <c:v>1.6666666666666691E-2</c:v>
                </c:pt>
                <c:pt idx="128">
                  <c:v>1.6666666666666635E-2</c:v>
                </c:pt>
                <c:pt idx="129">
                  <c:v>2.2222222222222227E-2</c:v>
                </c:pt>
                <c:pt idx="130">
                  <c:v>2.2222222222222254E-2</c:v>
                </c:pt>
                <c:pt idx="131">
                  <c:v>2.777777777777779E-2</c:v>
                </c:pt>
                <c:pt idx="132">
                  <c:v>2.7777777777777735E-2</c:v>
                </c:pt>
                <c:pt idx="133">
                  <c:v>2.777777777777779E-2</c:v>
                </c:pt>
                <c:pt idx="134">
                  <c:v>3.8888888888888862E-2</c:v>
                </c:pt>
                <c:pt idx="135">
                  <c:v>4.4444444444444509E-2</c:v>
                </c:pt>
                <c:pt idx="136">
                  <c:v>3.8888888888888862E-2</c:v>
                </c:pt>
                <c:pt idx="137">
                  <c:v>3.8888888888888806E-2</c:v>
                </c:pt>
                <c:pt idx="138">
                  <c:v>4.4444444444444509E-2</c:v>
                </c:pt>
                <c:pt idx="139">
                  <c:v>5.0000000000000044E-2</c:v>
                </c:pt>
                <c:pt idx="140">
                  <c:v>4.9999999999999933E-2</c:v>
                </c:pt>
                <c:pt idx="141">
                  <c:v>5.0000000000000044E-2</c:v>
                </c:pt>
                <c:pt idx="142">
                  <c:v>5.5555555555555469E-2</c:v>
                </c:pt>
                <c:pt idx="143">
                  <c:v>6.1111111111111116E-2</c:v>
                </c:pt>
                <c:pt idx="144">
                  <c:v>7.2222222222222188E-2</c:v>
                </c:pt>
                <c:pt idx="145">
                  <c:v>6.1111111111111227E-2</c:v>
                </c:pt>
                <c:pt idx="146">
                  <c:v>7.7777777777777612E-2</c:v>
                </c:pt>
                <c:pt idx="147">
                  <c:v>7.2222222222222188E-2</c:v>
                </c:pt>
                <c:pt idx="148">
                  <c:v>7.222222222222241E-2</c:v>
                </c:pt>
                <c:pt idx="149">
                  <c:v>7.7777777777777724E-2</c:v>
                </c:pt>
                <c:pt idx="150">
                  <c:v>8.3333333333333481E-2</c:v>
                </c:pt>
                <c:pt idx="151">
                  <c:v>9.9999999999999867E-2</c:v>
                </c:pt>
                <c:pt idx="152">
                  <c:v>8.3333333333333259E-2</c:v>
                </c:pt>
                <c:pt idx="153">
                  <c:v>0.10000000000000009</c:v>
                </c:pt>
                <c:pt idx="154">
                  <c:v>0.10000000000000009</c:v>
                </c:pt>
                <c:pt idx="155">
                  <c:v>0.11111111111111094</c:v>
                </c:pt>
                <c:pt idx="156">
                  <c:v>0.11111111111111116</c:v>
                </c:pt>
                <c:pt idx="157">
                  <c:v>0.11111111111111138</c:v>
                </c:pt>
                <c:pt idx="158">
                  <c:v>0.15555555555555545</c:v>
                </c:pt>
                <c:pt idx="159">
                  <c:v>0.1333333333333333</c:v>
                </c:pt>
                <c:pt idx="160">
                  <c:v>0.16111111111111098</c:v>
                </c:pt>
                <c:pt idx="161">
                  <c:v>0.12777777777777777</c:v>
                </c:pt>
                <c:pt idx="162">
                  <c:v>0.13888888888888884</c:v>
                </c:pt>
                <c:pt idx="163">
                  <c:v>0.16111111111111098</c:v>
                </c:pt>
                <c:pt idx="164">
                  <c:v>0.15000000000000036</c:v>
                </c:pt>
                <c:pt idx="165">
                  <c:v>0.16111111111111098</c:v>
                </c:pt>
                <c:pt idx="166">
                  <c:v>0.13888888888888884</c:v>
                </c:pt>
                <c:pt idx="167">
                  <c:v>0.15555555555555545</c:v>
                </c:pt>
                <c:pt idx="168">
                  <c:v>0.1333333333333333</c:v>
                </c:pt>
                <c:pt idx="169">
                  <c:v>0.23333333333333339</c:v>
                </c:pt>
                <c:pt idx="170">
                  <c:v>0.12777777777777777</c:v>
                </c:pt>
                <c:pt idx="171">
                  <c:v>0.12222222222222268</c:v>
                </c:pt>
                <c:pt idx="172">
                  <c:v>0.11111111111111072</c:v>
                </c:pt>
                <c:pt idx="173">
                  <c:v>9.4444444444444109E-2</c:v>
                </c:pt>
                <c:pt idx="174">
                  <c:v>5.0000000000000711E-2</c:v>
                </c:pt>
                <c:pt idx="175">
                  <c:v>2.7777777777777679E-2</c:v>
                </c:pt>
                <c:pt idx="176">
                  <c:v>5.5555555555546476E-3</c:v>
                </c:pt>
                <c:pt idx="177">
                  <c:v>-6.1111111111110006E-2</c:v>
                </c:pt>
                <c:pt idx="178">
                  <c:v>-6.6666666666667318E-2</c:v>
                </c:pt>
                <c:pt idx="179">
                  <c:v>-6.666666666666643E-2</c:v>
                </c:pt>
                <c:pt idx="180">
                  <c:v>-0.12222222222222179</c:v>
                </c:pt>
                <c:pt idx="181">
                  <c:v>-0.12222222222222268</c:v>
                </c:pt>
                <c:pt idx="182">
                  <c:v>-0.13888888888888884</c:v>
                </c:pt>
                <c:pt idx="183">
                  <c:v>-0.15555555555555545</c:v>
                </c:pt>
                <c:pt idx="184">
                  <c:v>-0.13888888888888884</c:v>
                </c:pt>
                <c:pt idx="185">
                  <c:v>-0.1722222222222225</c:v>
                </c:pt>
                <c:pt idx="186">
                  <c:v>-0.14444444444444438</c:v>
                </c:pt>
                <c:pt idx="187">
                  <c:v>-0.15555555555555589</c:v>
                </c:pt>
                <c:pt idx="188">
                  <c:v>-0.1166666666666667</c:v>
                </c:pt>
                <c:pt idx="189">
                  <c:v>-0.16666666666666652</c:v>
                </c:pt>
                <c:pt idx="190">
                  <c:v>-0.15555555555555545</c:v>
                </c:pt>
                <c:pt idx="191">
                  <c:v>-0.12222222222222223</c:v>
                </c:pt>
                <c:pt idx="192">
                  <c:v>-0.15555555555555545</c:v>
                </c:pt>
                <c:pt idx="193">
                  <c:v>-0.12777777777777777</c:v>
                </c:pt>
                <c:pt idx="194">
                  <c:v>-0.12222222222222223</c:v>
                </c:pt>
                <c:pt idx="195">
                  <c:v>-0.11111111111111116</c:v>
                </c:pt>
                <c:pt idx="196">
                  <c:v>-0.12222222222222223</c:v>
                </c:pt>
                <c:pt idx="197">
                  <c:v>-9.4444444444444331E-2</c:v>
                </c:pt>
                <c:pt idx="198">
                  <c:v>-9.4444444444444331E-2</c:v>
                </c:pt>
                <c:pt idx="199">
                  <c:v>-9.4444444444444553E-2</c:v>
                </c:pt>
                <c:pt idx="200">
                  <c:v>-0.1166666666666667</c:v>
                </c:pt>
                <c:pt idx="201">
                  <c:v>-8.8888888888888795E-2</c:v>
                </c:pt>
                <c:pt idx="202">
                  <c:v>-8.3333333333333259E-2</c:v>
                </c:pt>
                <c:pt idx="203">
                  <c:v>-8.3333333333333703E-2</c:v>
                </c:pt>
                <c:pt idx="204">
                  <c:v>-8.3333333333333259E-2</c:v>
                </c:pt>
                <c:pt idx="205">
                  <c:v>-6.1111111111110894E-2</c:v>
                </c:pt>
                <c:pt idx="206">
                  <c:v>-7.7777777777777724E-2</c:v>
                </c:pt>
                <c:pt idx="207">
                  <c:v>-7.222222222222241E-2</c:v>
                </c:pt>
                <c:pt idx="208">
                  <c:v>-4.4444444444444398E-2</c:v>
                </c:pt>
                <c:pt idx="209">
                  <c:v>-7.2222222222222188E-2</c:v>
                </c:pt>
                <c:pt idx="210">
                  <c:v>-5.555555555555558E-2</c:v>
                </c:pt>
                <c:pt idx="211">
                  <c:v>-6.1111111111111116E-2</c:v>
                </c:pt>
                <c:pt idx="212">
                  <c:v>-4.4444444444444398E-2</c:v>
                </c:pt>
                <c:pt idx="213">
                  <c:v>-4.4444444444444509E-2</c:v>
                </c:pt>
                <c:pt idx="214">
                  <c:v>-4.4444444444444398E-2</c:v>
                </c:pt>
                <c:pt idx="215">
                  <c:v>-3.8888888888888862E-2</c:v>
                </c:pt>
                <c:pt idx="216">
                  <c:v>-4.4444444444444509E-2</c:v>
                </c:pt>
                <c:pt idx="217">
                  <c:v>-3.8888888888888862E-2</c:v>
                </c:pt>
                <c:pt idx="218">
                  <c:v>-2.7777777777777735E-2</c:v>
                </c:pt>
                <c:pt idx="219">
                  <c:v>-3.3333333333333381E-2</c:v>
                </c:pt>
                <c:pt idx="220">
                  <c:v>-2.777777777777779E-2</c:v>
                </c:pt>
                <c:pt idx="221">
                  <c:v>-2.2222222222222199E-2</c:v>
                </c:pt>
                <c:pt idx="222">
                  <c:v>-2.777777777777779E-2</c:v>
                </c:pt>
                <c:pt idx="223">
                  <c:v>-1.6666666666666663E-2</c:v>
                </c:pt>
                <c:pt idx="224">
                  <c:v>-1.1111111111111072E-2</c:v>
                </c:pt>
                <c:pt idx="225">
                  <c:v>-1.6666666666666663E-2</c:v>
                </c:pt>
                <c:pt idx="226">
                  <c:v>-1.1111111111111127E-2</c:v>
                </c:pt>
                <c:pt idx="227">
                  <c:v>-1.1111111111111127E-2</c:v>
                </c:pt>
                <c:pt idx="228">
                  <c:v>-1.1111111111111127E-2</c:v>
                </c:pt>
                <c:pt idx="229">
                  <c:v>-1.1111111111111099E-2</c:v>
                </c:pt>
                <c:pt idx="230">
                  <c:v>-1.1111111111111127E-2</c:v>
                </c:pt>
                <c:pt idx="231">
                  <c:v>-1.1111111111111072E-2</c:v>
                </c:pt>
                <c:pt idx="232">
                  <c:v>-5.5555555555555636E-3</c:v>
                </c:pt>
                <c:pt idx="233">
                  <c:v>-5.5555555555555636E-3</c:v>
                </c:pt>
                <c:pt idx="234">
                  <c:v>-1.1111111111111127E-2</c:v>
                </c:pt>
                <c:pt idx="235">
                  <c:v>-1.1111111111111099E-2</c:v>
                </c:pt>
                <c:pt idx="236">
                  <c:v>-1.1111111111111099E-2</c:v>
                </c:pt>
                <c:pt idx="237">
                  <c:v>-5.5555555555555636E-3</c:v>
                </c:pt>
                <c:pt idx="238">
                  <c:v>-1.1111111111111127E-2</c:v>
                </c:pt>
                <c:pt idx="239">
                  <c:v>-5.5555555555555358E-3</c:v>
                </c:pt>
                <c:pt idx="240">
                  <c:v>-1.1111111111111099E-2</c:v>
                </c:pt>
                <c:pt idx="241">
                  <c:v>-1.1111111111111127E-2</c:v>
                </c:pt>
                <c:pt idx="242">
                  <c:v>-5.5555555555555636E-3</c:v>
                </c:pt>
                <c:pt idx="243">
                  <c:v>-1.1111111111111113E-2</c:v>
                </c:pt>
                <c:pt idx="244">
                  <c:v>-1.1111111111111099E-2</c:v>
                </c:pt>
                <c:pt idx="245">
                  <c:v>-5.5555555555555636E-3</c:v>
                </c:pt>
                <c:pt idx="246">
                  <c:v>-1.1111111111111099E-2</c:v>
                </c:pt>
                <c:pt idx="247">
                  <c:v>-1.1111111111111113E-2</c:v>
                </c:pt>
                <c:pt idx="248">
                  <c:v>-1.1111111111111113E-2</c:v>
                </c:pt>
                <c:pt idx="249">
                  <c:v>-5.5555555555555566E-3</c:v>
                </c:pt>
                <c:pt idx="250">
                  <c:v>-5.5555555555555497E-3</c:v>
                </c:pt>
                <c:pt idx="251">
                  <c:v>-1.1111111111111113E-2</c:v>
                </c:pt>
                <c:pt idx="252">
                  <c:v>-5.5555555555555566E-3</c:v>
                </c:pt>
                <c:pt idx="253">
                  <c:v>0</c:v>
                </c:pt>
                <c:pt idx="254">
                  <c:v>-5.5555555555555566E-3</c:v>
                </c:pt>
                <c:pt idx="255">
                  <c:v>-5.5555555555555532E-3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-5.5555555555555566E-3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-5.5555555555555566E-3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-5.5555555555555549E-3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-5.5555555555555558E-3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-5.5555555555555558E-3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A0-4997-8923-273F56E7D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080591"/>
        <c:axId val="147096431"/>
      </c:lineChart>
      <c:catAx>
        <c:axId val="1470805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096431"/>
        <c:crosses val="autoZero"/>
        <c:auto val="1"/>
        <c:lblAlgn val="ctr"/>
        <c:lblOffset val="100"/>
        <c:noMultiLvlLbl val="0"/>
      </c:catAx>
      <c:valAx>
        <c:axId val="147096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Valve Velocity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080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190223097112865"/>
          <c:y val="2.1298483522892982E-2"/>
          <c:w val="0.16965711533256894"/>
          <c:h val="0.139221213744726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 Jerk Vs Crank Angle</a:t>
            </a:r>
          </a:p>
        </c:rich>
      </c:tx>
      <c:layout>
        <c:manualLayout>
          <c:xMode val="edge"/>
          <c:yMode val="edge"/>
          <c:x val="0.28051178366807999"/>
          <c:y val="3.03817783148604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347265966754156"/>
          <c:y val="0.1763888888888889"/>
          <c:w val="0.79511767279090118"/>
          <c:h val="0.71481481481481479"/>
        </c:manualLayout>
      </c:layout>
      <c:scatterChart>
        <c:scatterStyle val="smoothMarker"/>
        <c:varyColors val="0"/>
        <c:ser>
          <c:idx val="0"/>
          <c:order val="0"/>
          <c:tx>
            <c:v>Intake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'!$R$2:$R$362</c:f>
              <c:numCache>
                <c:formatCode>0.0000</c:formatCode>
                <c:ptCount val="361"/>
                <c:pt idx="0">
                  <c:v>-1.1111111111111112E-2</c:v>
                </c:pt>
                <c:pt idx="1">
                  <c:v>5.5555555555555558E-3</c:v>
                </c:pt>
                <c:pt idx="2">
                  <c:v>0</c:v>
                </c:pt>
                <c:pt idx="3">
                  <c:v>5.5555555555555558E-3</c:v>
                </c:pt>
                <c:pt idx="4">
                  <c:v>-1.1111111111111112E-2</c:v>
                </c:pt>
                <c:pt idx="5">
                  <c:v>5.5555555555555558E-3</c:v>
                </c:pt>
                <c:pt idx="6">
                  <c:v>5.5555555555555549E-3</c:v>
                </c:pt>
                <c:pt idx="7">
                  <c:v>-1.111111111111111E-2</c:v>
                </c:pt>
                <c:pt idx="8">
                  <c:v>5.5555555555555549E-3</c:v>
                </c:pt>
                <c:pt idx="9">
                  <c:v>5.5555555555555566E-3</c:v>
                </c:pt>
                <c:pt idx="10">
                  <c:v>-1.1111111111111113E-2</c:v>
                </c:pt>
                <c:pt idx="11">
                  <c:v>5.5555555555555566E-3</c:v>
                </c:pt>
                <c:pt idx="12">
                  <c:v>0</c:v>
                </c:pt>
                <c:pt idx="13">
                  <c:v>5.5555555555555566E-3</c:v>
                </c:pt>
                <c:pt idx="14">
                  <c:v>-1.1111111111111113E-2</c:v>
                </c:pt>
                <c:pt idx="15">
                  <c:v>1.111111111111111E-2</c:v>
                </c:pt>
                <c:pt idx="16">
                  <c:v>-1.1111111111111106E-2</c:v>
                </c:pt>
                <c:pt idx="17">
                  <c:v>5.5555555555555532E-3</c:v>
                </c:pt>
                <c:pt idx="18">
                  <c:v>5.5555555555555566E-3</c:v>
                </c:pt>
                <c:pt idx="19">
                  <c:v>-1.1111111111111113E-2</c:v>
                </c:pt>
                <c:pt idx="20">
                  <c:v>5.5555555555555566E-3</c:v>
                </c:pt>
                <c:pt idx="21">
                  <c:v>5.5555555555555566E-3</c:v>
                </c:pt>
                <c:pt idx="22">
                  <c:v>-1.1111111111111113E-2</c:v>
                </c:pt>
                <c:pt idx="23">
                  <c:v>5.5555555555555566E-3</c:v>
                </c:pt>
                <c:pt idx="24">
                  <c:v>5.5555555555555497E-3</c:v>
                </c:pt>
                <c:pt idx="25">
                  <c:v>-1.1111111111111099E-2</c:v>
                </c:pt>
                <c:pt idx="26">
                  <c:v>1.1111111111111113E-2</c:v>
                </c:pt>
                <c:pt idx="27">
                  <c:v>-1.1111111111111127E-2</c:v>
                </c:pt>
                <c:pt idx="28">
                  <c:v>1.1111111111111113E-2</c:v>
                </c:pt>
                <c:pt idx="29">
                  <c:v>-1.1111111111111099E-2</c:v>
                </c:pt>
                <c:pt idx="30">
                  <c:v>5.5555555555555497E-3</c:v>
                </c:pt>
                <c:pt idx="31">
                  <c:v>5.5555555555555566E-3</c:v>
                </c:pt>
                <c:pt idx="32">
                  <c:v>-1.1111111111111113E-2</c:v>
                </c:pt>
                <c:pt idx="33">
                  <c:v>5.5555555555555566E-3</c:v>
                </c:pt>
                <c:pt idx="34">
                  <c:v>5.5555555555555636E-3</c:v>
                </c:pt>
                <c:pt idx="35">
                  <c:v>-1.1111111111111127E-2</c:v>
                </c:pt>
                <c:pt idx="36">
                  <c:v>5.5555555555555636E-3</c:v>
                </c:pt>
                <c:pt idx="37">
                  <c:v>5.5555555555555497E-3</c:v>
                </c:pt>
                <c:pt idx="38">
                  <c:v>-1.1111111111111099E-2</c:v>
                </c:pt>
                <c:pt idx="39">
                  <c:v>5.5555555555555497E-3</c:v>
                </c:pt>
                <c:pt idx="40">
                  <c:v>5.5555555555555497E-3</c:v>
                </c:pt>
                <c:pt idx="41">
                  <c:v>-1.1111111111111099E-2</c:v>
                </c:pt>
                <c:pt idx="42">
                  <c:v>5.5555555555555497E-3</c:v>
                </c:pt>
                <c:pt idx="43">
                  <c:v>5.5555555555555636E-3</c:v>
                </c:pt>
                <c:pt idx="44">
                  <c:v>-1.1111111111111127E-2</c:v>
                </c:pt>
                <c:pt idx="45">
                  <c:v>1.1111111111111113E-2</c:v>
                </c:pt>
                <c:pt idx="46">
                  <c:v>-1.1111111111111099E-2</c:v>
                </c:pt>
                <c:pt idx="47">
                  <c:v>1.1111111111111099E-2</c:v>
                </c:pt>
                <c:pt idx="48">
                  <c:v>-1.1111111111111099E-2</c:v>
                </c:pt>
                <c:pt idx="49">
                  <c:v>5.5555555555555497E-3</c:v>
                </c:pt>
                <c:pt idx="50">
                  <c:v>5.5555555555555636E-3</c:v>
                </c:pt>
                <c:pt idx="51">
                  <c:v>-1.1111111111111127E-2</c:v>
                </c:pt>
                <c:pt idx="52">
                  <c:v>5.5555555555555636E-3</c:v>
                </c:pt>
                <c:pt idx="53">
                  <c:v>0</c:v>
                </c:pt>
                <c:pt idx="54">
                  <c:v>5.5555555555555636E-3</c:v>
                </c:pt>
                <c:pt idx="55">
                  <c:v>-1.1111111111111127E-2</c:v>
                </c:pt>
                <c:pt idx="56">
                  <c:v>5.5555555555555636E-3</c:v>
                </c:pt>
                <c:pt idx="57">
                  <c:v>5.5555555555555358E-3</c:v>
                </c:pt>
                <c:pt idx="58">
                  <c:v>-1.1111111111111072E-2</c:v>
                </c:pt>
                <c:pt idx="59">
                  <c:v>5.5555555555555358E-3</c:v>
                </c:pt>
                <c:pt idx="60">
                  <c:v>5.5555555555555636E-3</c:v>
                </c:pt>
                <c:pt idx="61">
                  <c:v>-1.1111111111111127E-2</c:v>
                </c:pt>
                <c:pt idx="62">
                  <c:v>5.5555555555555636E-3</c:v>
                </c:pt>
                <c:pt idx="63">
                  <c:v>0</c:v>
                </c:pt>
                <c:pt idx="64">
                  <c:v>5.5555555555555497E-3</c:v>
                </c:pt>
                <c:pt idx="65">
                  <c:v>-1.1111111111111099E-2</c:v>
                </c:pt>
                <c:pt idx="66">
                  <c:v>5.5555555555555497E-3</c:v>
                </c:pt>
                <c:pt idx="67">
                  <c:v>0</c:v>
                </c:pt>
                <c:pt idx="68">
                  <c:v>5.5555555555555636E-3</c:v>
                </c:pt>
                <c:pt idx="69">
                  <c:v>-1.1111111111111127E-2</c:v>
                </c:pt>
                <c:pt idx="70">
                  <c:v>5.5555555555555636E-3</c:v>
                </c:pt>
                <c:pt idx="71">
                  <c:v>0</c:v>
                </c:pt>
                <c:pt idx="72">
                  <c:v>5.5555555555555636E-3</c:v>
                </c:pt>
                <c:pt idx="73">
                  <c:v>-1.1111111111111127E-2</c:v>
                </c:pt>
                <c:pt idx="74">
                  <c:v>5.5555555555555636E-3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5.5555555555555636E-3</c:v>
                </c:pt>
                <c:pt idx="79">
                  <c:v>-1.1111111111111127E-2</c:v>
                </c:pt>
                <c:pt idx="80">
                  <c:v>5.5555555555555636E-3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5.5555555555555358E-3</c:v>
                </c:pt>
                <c:pt idx="86">
                  <c:v>-1.1111111111111072E-2</c:v>
                </c:pt>
                <c:pt idx="87">
                  <c:v>5.5555555555555358E-3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5.5555555555555636E-3</c:v>
                </c:pt>
                <c:pt idx="98">
                  <c:v>-1.1111111111111127E-2</c:v>
                </c:pt>
                <c:pt idx="99">
                  <c:v>5.5555555555555636E-3</c:v>
                </c:pt>
                <c:pt idx="100">
                  <c:v>0</c:v>
                </c:pt>
                <c:pt idx="101">
                  <c:v>5.5555555555555358E-3</c:v>
                </c:pt>
                <c:pt idx="102">
                  <c:v>-5.5555555555555081E-3</c:v>
                </c:pt>
                <c:pt idx="103">
                  <c:v>-2.7755575615628914E-17</c:v>
                </c:pt>
                <c:pt idx="104">
                  <c:v>0</c:v>
                </c:pt>
                <c:pt idx="105">
                  <c:v>0</c:v>
                </c:pt>
                <c:pt idx="106">
                  <c:v>5.5555555555555081E-3</c:v>
                </c:pt>
                <c:pt idx="107">
                  <c:v>-1.1111111111111016E-2</c:v>
                </c:pt>
                <c:pt idx="108">
                  <c:v>1.1111111111111072E-2</c:v>
                </c:pt>
                <c:pt idx="109">
                  <c:v>-1.1111111111111127E-2</c:v>
                </c:pt>
                <c:pt idx="110">
                  <c:v>1.1111111111111072E-2</c:v>
                </c:pt>
                <c:pt idx="111">
                  <c:v>-5.5555555555554526E-3</c:v>
                </c:pt>
                <c:pt idx="112">
                  <c:v>-5.5555555555556191E-3</c:v>
                </c:pt>
                <c:pt idx="113">
                  <c:v>1.1111111111111099E-2</c:v>
                </c:pt>
                <c:pt idx="114">
                  <c:v>-1.1111111111111099E-2</c:v>
                </c:pt>
                <c:pt idx="115">
                  <c:v>1.1111111111111155E-2</c:v>
                </c:pt>
                <c:pt idx="116">
                  <c:v>-1.1111111111111127E-2</c:v>
                </c:pt>
                <c:pt idx="117">
                  <c:v>1.1111111111111072E-2</c:v>
                </c:pt>
                <c:pt idx="118">
                  <c:v>-5.5555555555555913E-3</c:v>
                </c:pt>
                <c:pt idx="119">
                  <c:v>-5.5555555555554248E-3</c:v>
                </c:pt>
                <c:pt idx="120">
                  <c:v>1.1111111111110961E-2</c:v>
                </c:pt>
                <c:pt idx="121">
                  <c:v>-5.5555555555554248E-3</c:v>
                </c:pt>
                <c:pt idx="122">
                  <c:v>-1.1102230246251565E-16</c:v>
                </c:pt>
                <c:pt idx="123">
                  <c:v>-5.5555555555554248E-3</c:v>
                </c:pt>
                <c:pt idx="124">
                  <c:v>1.6666666666666552E-2</c:v>
                </c:pt>
                <c:pt idx="125">
                  <c:v>-1.1111111111111072E-2</c:v>
                </c:pt>
                <c:pt idx="126">
                  <c:v>-5.5555555555555913E-3</c:v>
                </c:pt>
                <c:pt idx="127">
                  <c:v>1.1111111111111238E-2</c:v>
                </c:pt>
                <c:pt idx="128">
                  <c:v>-1.6653345369377348E-16</c:v>
                </c:pt>
                <c:pt idx="129">
                  <c:v>5.5511151231257827E-17</c:v>
                </c:pt>
                <c:pt idx="130">
                  <c:v>-1.1111111111111016E-2</c:v>
                </c:pt>
                <c:pt idx="131">
                  <c:v>1.6666666666666552E-2</c:v>
                </c:pt>
                <c:pt idx="132">
                  <c:v>-1.1111111111111072E-2</c:v>
                </c:pt>
                <c:pt idx="133">
                  <c:v>1.1102230246251565E-16</c:v>
                </c:pt>
                <c:pt idx="134">
                  <c:v>1.111111111111085E-2</c:v>
                </c:pt>
                <c:pt idx="135">
                  <c:v>-5.5555555555554248E-3</c:v>
                </c:pt>
                <c:pt idx="136">
                  <c:v>-1.1111111111110961E-2</c:v>
                </c:pt>
                <c:pt idx="137">
                  <c:v>-2.2204460492503131E-16</c:v>
                </c:pt>
                <c:pt idx="138">
                  <c:v>1.1111111111111183E-2</c:v>
                </c:pt>
                <c:pt idx="139">
                  <c:v>5.5555555555556468E-3</c:v>
                </c:pt>
                <c:pt idx="140">
                  <c:v>-1.1111111111111294E-2</c:v>
                </c:pt>
                <c:pt idx="141">
                  <c:v>5.5555555555558689E-3</c:v>
                </c:pt>
                <c:pt idx="142">
                  <c:v>-5.5555555555557579E-3</c:v>
                </c:pt>
                <c:pt idx="143">
                  <c:v>5.5555555555552028E-3</c:v>
                </c:pt>
                <c:pt idx="144">
                  <c:v>-5.5555555555547587E-3</c:v>
                </c:pt>
                <c:pt idx="145">
                  <c:v>-6.6613381477509392E-16</c:v>
                </c:pt>
                <c:pt idx="146">
                  <c:v>-1.1111111111111072E-2</c:v>
                </c:pt>
                <c:pt idx="147">
                  <c:v>3.3333333333333881E-2</c:v>
                </c:pt>
                <c:pt idx="148">
                  <c:v>2.2222222222221699E-2</c:v>
                </c:pt>
                <c:pt idx="149">
                  <c:v>-0.1055555555555554</c:v>
                </c:pt>
                <c:pt idx="150">
                  <c:v>0.1055555555555554</c:v>
                </c:pt>
                <c:pt idx="151">
                  <c:v>-8.8888888888888573E-2</c:v>
                </c:pt>
                <c:pt idx="152">
                  <c:v>8.3333333333333259E-2</c:v>
                </c:pt>
                <c:pt idx="153">
                  <c:v>-3.3333333333333659E-2</c:v>
                </c:pt>
                <c:pt idx="154">
                  <c:v>-1.6666666666666163E-2</c:v>
                </c:pt>
                <c:pt idx="155">
                  <c:v>2.2222222222221921E-2</c:v>
                </c:pt>
                <c:pt idx="156">
                  <c:v>-5.5555555555559799E-3</c:v>
                </c:pt>
                <c:pt idx="157">
                  <c:v>1.3322676295501878E-15</c:v>
                </c:pt>
                <c:pt idx="158">
                  <c:v>-1.3322676295501878E-15</c:v>
                </c:pt>
                <c:pt idx="159">
                  <c:v>0</c:v>
                </c:pt>
                <c:pt idx="160">
                  <c:v>-1.1111111111109739E-2</c:v>
                </c:pt>
                <c:pt idx="161">
                  <c:v>2.2222222222220811E-2</c:v>
                </c:pt>
                <c:pt idx="162">
                  <c:v>-3.3333333333332771E-2</c:v>
                </c:pt>
                <c:pt idx="163">
                  <c:v>7.222222222222241E-2</c:v>
                </c:pt>
                <c:pt idx="164">
                  <c:v>-0.12222222222222312</c:v>
                </c:pt>
                <c:pt idx="165">
                  <c:v>0.10000000000000142</c:v>
                </c:pt>
                <c:pt idx="166">
                  <c:v>-1.1111111111112404E-2</c:v>
                </c:pt>
                <c:pt idx="167">
                  <c:v>-2.2222222222221699E-2</c:v>
                </c:pt>
                <c:pt idx="168">
                  <c:v>-3.8888888888888751E-2</c:v>
                </c:pt>
                <c:pt idx="169">
                  <c:v>8.3333333333333037E-2</c:v>
                </c:pt>
                <c:pt idx="170">
                  <c:v>-4.4444444444443842E-2</c:v>
                </c:pt>
                <c:pt idx="171">
                  <c:v>-1.1111111111112404E-2</c:v>
                </c:pt>
                <c:pt idx="172">
                  <c:v>1.7763568394002505E-15</c:v>
                </c:pt>
                <c:pt idx="173">
                  <c:v>1.1111111111109295E-2</c:v>
                </c:pt>
                <c:pt idx="174">
                  <c:v>2.7777777777779455E-2</c:v>
                </c:pt>
                <c:pt idx="175">
                  <c:v>-6.6666666666667318E-2</c:v>
                </c:pt>
                <c:pt idx="176">
                  <c:v>-8.8817841970012523E-16</c:v>
                </c:pt>
                <c:pt idx="177">
                  <c:v>-1.6666666666665719E-2</c:v>
                </c:pt>
                <c:pt idx="178">
                  <c:v>4.4444444444445175E-2</c:v>
                </c:pt>
                <c:pt idx="179">
                  <c:v>-2.6645352591003757E-15</c:v>
                </c:pt>
                <c:pt idx="180">
                  <c:v>-1.6666666666663943E-2</c:v>
                </c:pt>
                <c:pt idx="181">
                  <c:v>-1.111111111111196E-2</c:v>
                </c:pt>
                <c:pt idx="182">
                  <c:v>5.555555555556424E-3</c:v>
                </c:pt>
                <c:pt idx="183">
                  <c:v>3.333333333333055E-2</c:v>
                </c:pt>
                <c:pt idx="184">
                  <c:v>-6.1111111111109118E-2</c:v>
                </c:pt>
                <c:pt idx="185">
                  <c:v>5.0000000000000711E-2</c:v>
                </c:pt>
                <c:pt idx="186">
                  <c:v>-1.1111111111112848E-2</c:v>
                </c:pt>
                <c:pt idx="187">
                  <c:v>2.2222222222223031E-2</c:v>
                </c:pt>
                <c:pt idx="188">
                  <c:v>-5.5555555555546476E-3</c:v>
                </c:pt>
                <c:pt idx="189">
                  <c:v>-1.6666666666668384E-2</c:v>
                </c:pt>
                <c:pt idx="190">
                  <c:v>4.4444444444445175E-2</c:v>
                </c:pt>
                <c:pt idx="191">
                  <c:v>-3.8888888888888307E-2</c:v>
                </c:pt>
                <c:pt idx="192">
                  <c:v>3.3333333333332327E-2</c:v>
                </c:pt>
                <c:pt idx="193">
                  <c:v>5.555555555556424E-3</c:v>
                </c:pt>
                <c:pt idx="194">
                  <c:v>-3.8888888888889639E-2</c:v>
                </c:pt>
                <c:pt idx="195">
                  <c:v>5.555555555556424E-3</c:v>
                </c:pt>
                <c:pt idx="196">
                  <c:v>4.9999999999999378E-2</c:v>
                </c:pt>
                <c:pt idx="197">
                  <c:v>-1.6666666666666607E-2</c:v>
                </c:pt>
                <c:pt idx="198">
                  <c:v>-7.7777777777777501E-2</c:v>
                </c:pt>
                <c:pt idx="199">
                  <c:v>0.10555555555555518</c:v>
                </c:pt>
                <c:pt idx="200">
                  <c:v>-4.9999999999999822E-2</c:v>
                </c:pt>
                <c:pt idx="201">
                  <c:v>0</c:v>
                </c:pt>
                <c:pt idx="202">
                  <c:v>6.666666666666643E-2</c:v>
                </c:pt>
                <c:pt idx="203">
                  <c:v>-0.17222222222222183</c:v>
                </c:pt>
                <c:pt idx="204">
                  <c:v>0.15555555555555567</c:v>
                </c:pt>
                <c:pt idx="205">
                  <c:v>-2.2222222222222587E-2</c:v>
                </c:pt>
                <c:pt idx="206">
                  <c:v>-5.0000000000000044E-2</c:v>
                </c:pt>
                <c:pt idx="207">
                  <c:v>4.4444444444444509E-2</c:v>
                </c:pt>
                <c:pt idx="208">
                  <c:v>-2.2222222222221921E-2</c:v>
                </c:pt>
                <c:pt idx="209">
                  <c:v>-1.1111111111111516E-2</c:v>
                </c:pt>
                <c:pt idx="210">
                  <c:v>4.4444444444444731E-2</c:v>
                </c:pt>
                <c:pt idx="211">
                  <c:v>-3.8888888888888973E-2</c:v>
                </c:pt>
                <c:pt idx="212">
                  <c:v>1.1111111111111072E-2</c:v>
                </c:pt>
                <c:pt idx="213">
                  <c:v>-5.5555555555555358E-3</c:v>
                </c:pt>
                <c:pt idx="214">
                  <c:v>-5.5555555555556468E-3</c:v>
                </c:pt>
                <c:pt idx="215">
                  <c:v>1.6666666666666941E-2</c:v>
                </c:pt>
                <c:pt idx="216">
                  <c:v>-5.5555555555558689E-3</c:v>
                </c:pt>
                <c:pt idx="217">
                  <c:v>-5.5555555555554248E-3</c:v>
                </c:pt>
                <c:pt idx="218">
                  <c:v>1.1111111111111183E-2</c:v>
                </c:pt>
                <c:pt idx="219">
                  <c:v>-1.6666666666666829E-2</c:v>
                </c:pt>
                <c:pt idx="220">
                  <c:v>1.6666666666666829E-2</c:v>
                </c:pt>
                <c:pt idx="221">
                  <c:v>-1.1111111111111183E-2</c:v>
                </c:pt>
                <c:pt idx="222">
                  <c:v>-1.1102230246251565E-16</c:v>
                </c:pt>
                <c:pt idx="223">
                  <c:v>5.5555555555557579E-3</c:v>
                </c:pt>
                <c:pt idx="224">
                  <c:v>-5.5555555555556468E-3</c:v>
                </c:pt>
                <c:pt idx="225">
                  <c:v>1.1111111111111072E-2</c:v>
                </c:pt>
                <c:pt idx="226">
                  <c:v>-2.2222222222222088E-2</c:v>
                </c:pt>
                <c:pt idx="227">
                  <c:v>2.2222222222222032E-2</c:v>
                </c:pt>
                <c:pt idx="228">
                  <c:v>-5.5555555555554248E-3</c:v>
                </c:pt>
                <c:pt idx="229">
                  <c:v>-1.1111111111111127E-2</c:v>
                </c:pt>
                <c:pt idx="230">
                  <c:v>1.1111111111111072E-2</c:v>
                </c:pt>
                <c:pt idx="231">
                  <c:v>-5.5555555555555358E-3</c:v>
                </c:pt>
                <c:pt idx="232">
                  <c:v>5.5555555555555358E-3</c:v>
                </c:pt>
                <c:pt idx="233">
                  <c:v>-5.5555555555554803E-3</c:v>
                </c:pt>
                <c:pt idx="234">
                  <c:v>-1.1102230246251565E-16</c:v>
                </c:pt>
                <c:pt idx="235">
                  <c:v>5.5511151231257827E-17</c:v>
                </c:pt>
                <c:pt idx="236">
                  <c:v>0</c:v>
                </c:pt>
                <c:pt idx="237">
                  <c:v>0</c:v>
                </c:pt>
                <c:pt idx="238">
                  <c:v>5.5511151231257827E-17</c:v>
                </c:pt>
                <c:pt idx="239">
                  <c:v>-1.1102230246251565E-16</c:v>
                </c:pt>
                <c:pt idx="240">
                  <c:v>5.5511151231257827E-17</c:v>
                </c:pt>
                <c:pt idx="241">
                  <c:v>5.5511151231257827E-17</c:v>
                </c:pt>
                <c:pt idx="242">
                  <c:v>-1.1102230246251565E-16</c:v>
                </c:pt>
                <c:pt idx="243">
                  <c:v>5.5511151231257827E-17</c:v>
                </c:pt>
                <c:pt idx="244">
                  <c:v>5.5511151231257827E-17</c:v>
                </c:pt>
                <c:pt idx="245">
                  <c:v>-1.1102230246251565E-16</c:v>
                </c:pt>
                <c:pt idx="246">
                  <c:v>5.5555555555556191E-3</c:v>
                </c:pt>
                <c:pt idx="247">
                  <c:v>-1.1111111111111099E-2</c:v>
                </c:pt>
                <c:pt idx="248">
                  <c:v>5.5555555555555358E-3</c:v>
                </c:pt>
                <c:pt idx="249">
                  <c:v>-2.7755575615628914E-17</c:v>
                </c:pt>
                <c:pt idx="250">
                  <c:v>4.163336342344337E-17</c:v>
                </c:pt>
                <c:pt idx="251">
                  <c:v>0</c:v>
                </c:pt>
                <c:pt idx="252">
                  <c:v>-4.163336342344337E-17</c:v>
                </c:pt>
                <c:pt idx="253">
                  <c:v>5.5511151231257827E-17</c:v>
                </c:pt>
                <c:pt idx="254">
                  <c:v>5.5555555555555081E-3</c:v>
                </c:pt>
                <c:pt idx="255">
                  <c:v>-1.1111111111111072E-2</c:v>
                </c:pt>
                <c:pt idx="256">
                  <c:v>1.1111111111111072E-2</c:v>
                </c:pt>
                <c:pt idx="257">
                  <c:v>-5.5555555555555289E-3</c:v>
                </c:pt>
                <c:pt idx="258">
                  <c:v>0</c:v>
                </c:pt>
                <c:pt idx="259">
                  <c:v>-2.0816681711721685E-17</c:v>
                </c:pt>
                <c:pt idx="260">
                  <c:v>5.5555555555555775E-3</c:v>
                </c:pt>
                <c:pt idx="261">
                  <c:v>-1.1111111111111113E-2</c:v>
                </c:pt>
                <c:pt idx="262">
                  <c:v>1.1111111111111099E-2</c:v>
                </c:pt>
                <c:pt idx="263">
                  <c:v>-5.5555555555555497E-3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-5.5555555555555566E-3</c:v>
                </c:pt>
                <c:pt idx="268">
                  <c:v>1.1111111111111113E-2</c:v>
                </c:pt>
                <c:pt idx="269">
                  <c:v>-5.5555555555555566E-3</c:v>
                </c:pt>
                <c:pt idx="270">
                  <c:v>0</c:v>
                </c:pt>
                <c:pt idx="271">
                  <c:v>-5.5555555555555566E-3</c:v>
                </c:pt>
                <c:pt idx="272">
                  <c:v>1.1111111111111113E-2</c:v>
                </c:pt>
                <c:pt idx="273">
                  <c:v>-5.5555555555555566E-3</c:v>
                </c:pt>
                <c:pt idx="274">
                  <c:v>0</c:v>
                </c:pt>
                <c:pt idx="275">
                  <c:v>-5.5555555555555532E-3</c:v>
                </c:pt>
                <c:pt idx="276">
                  <c:v>1.1111111111111106E-2</c:v>
                </c:pt>
                <c:pt idx="277">
                  <c:v>-5.5555555555555532E-3</c:v>
                </c:pt>
                <c:pt idx="278">
                  <c:v>0</c:v>
                </c:pt>
                <c:pt idx="279">
                  <c:v>0</c:v>
                </c:pt>
                <c:pt idx="280">
                  <c:v>-5.5555555555555566E-3</c:v>
                </c:pt>
                <c:pt idx="281">
                  <c:v>1.1111111111111113E-2</c:v>
                </c:pt>
                <c:pt idx="282">
                  <c:v>-5.5555555555555566E-3</c:v>
                </c:pt>
                <c:pt idx="283">
                  <c:v>-5.5555555555555566E-3</c:v>
                </c:pt>
                <c:pt idx="284">
                  <c:v>1.1111111111111113E-2</c:v>
                </c:pt>
                <c:pt idx="285">
                  <c:v>-5.5555555555555566E-3</c:v>
                </c:pt>
                <c:pt idx="286">
                  <c:v>-5.5555555555555549E-3</c:v>
                </c:pt>
                <c:pt idx="287">
                  <c:v>1.111111111111111E-2</c:v>
                </c:pt>
                <c:pt idx="288">
                  <c:v>-5.5555555555555549E-3</c:v>
                </c:pt>
                <c:pt idx="289">
                  <c:v>-5.5555555555555558E-3</c:v>
                </c:pt>
                <c:pt idx="290">
                  <c:v>1.1111111111111112E-2</c:v>
                </c:pt>
                <c:pt idx="291">
                  <c:v>-5.5555555555555558E-3</c:v>
                </c:pt>
                <c:pt idx="292">
                  <c:v>0</c:v>
                </c:pt>
                <c:pt idx="293">
                  <c:v>-5.5555555555555558E-3</c:v>
                </c:pt>
                <c:pt idx="294">
                  <c:v>1.1111111111111112E-2</c:v>
                </c:pt>
                <c:pt idx="295">
                  <c:v>-5.5555555555555558E-3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90-4935-88FB-683F7129ACA6}"/>
            </c:ext>
          </c:extLst>
        </c:ser>
        <c:ser>
          <c:idx val="1"/>
          <c:order val="1"/>
          <c:tx>
            <c:v>Exhaust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'!$S$2:$S$362</c:f>
              <c:numCache>
                <c:formatCode>0.0000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-5.5555555555555558E-3</c:v>
                </c:pt>
                <c:pt idx="106">
                  <c:v>-5.555555555555554E-3</c:v>
                </c:pt>
                <c:pt idx="107">
                  <c:v>2.222222222222222E-2</c:v>
                </c:pt>
                <c:pt idx="108">
                  <c:v>-1.6666666666666663E-2</c:v>
                </c:pt>
                <c:pt idx="109">
                  <c:v>5.5555555555555532E-3</c:v>
                </c:pt>
                <c:pt idx="110">
                  <c:v>5.5555555555555428E-3</c:v>
                </c:pt>
                <c:pt idx="111">
                  <c:v>-1.1111111111111086E-2</c:v>
                </c:pt>
                <c:pt idx="112">
                  <c:v>5.5555555555555428E-3</c:v>
                </c:pt>
                <c:pt idx="113">
                  <c:v>0</c:v>
                </c:pt>
                <c:pt idx="114">
                  <c:v>5.5555555555555636E-3</c:v>
                </c:pt>
                <c:pt idx="115">
                  <c:v>-1.1111111111111127E-2</c:v>
                </c:pt>
                <c:pt idx="116">
                  <c:v>5.5555555555555775E-3</c:v>
                </c:pt>
                <c:pt idx="117">
                  <c:v>-2.7755575615628914E-17</c:v>
                </c:pt>
                <c:pt idx="118">
                  <c:v>0</c:v>
                </c:pt>
                <c:pt idx="119">
                  <c:v>5.5555555555555775E-3</c:v>
                </c:pt>
                <c:pt idx="120">
                  <c:v>-1.1111111111111099E-2</c:v>
                </c:pt>
                <c:pt idx="121">
                  <c:v>5.5555555555555358E-3</c:v>
                </c:pt>
                <c:pt idx="122">
                  <c:v>-2.7755575615628914E-17</c:v>
                </c:pt>
                <c:pt idx="123">
                  <c:v>5.5511151231257827E-17</c:v>
                </c:pt>
                <c:pt idx="124">
                  <c:v>-2.7755575615628914E-17</c:v>
                </c:pt>
                <c:pt idx="125">
                  <c:v>-5.5555555555555913E-3</c:v>
                </c:pt>
                <c:pt idx="126">
                  <c:v>5.5555555555556468E-3</c:v>
                </c:pt>
                <c:pt idx="127">
                  <c:v>-5.5555555555556468E-3</c:v>
                </c:pt>
                <c:pt idx="128">
                  <c:v>5.5555555555555636E-3</c:v>
                </c:pt>
                <c:pt idx="129">
                  <c:v>-5.5555555555555081E-3</c:v>
                </c:pt>
                <c:pt idx="130">
                  <c:v>5.5555555555555913E-3</c:v>
                </c:pt>
                <c:pt idx="131">
                  <c:v>-1.1102230246251565E-16</c:v>
                </c:pt>
                <c:pt idx="132">
                  <c:v>-1.1111111111111016E-2</c:v>
                </c:pt>
                <c:pt idx="133">
                  <c:v>5.5555555555554248E-3</c:v>
                </c:pt>
                <c:pt idx="134">
                  <c:v>1.1111111111111294E-2</c:v>
                </c:pt>
                <c:pt idx="135">
                  <c:v>-5.5555555555555913E-3</c:v>
                </c:pt>
                <c:pt idx="136">
                  <c:v>-5.5555555555557579E-3</c:v>
                </c:pt>
                <c:pt idx="137">
                  <c:v>1.6653345369377348E-16</c:v>
                </c:pt>
                <c:pt idx="138">
                  <c:v>5.5555555555556468E-3</c:v>
                </c:pt>
                <c:pt idx="139">
                  <c:v>-2.2204460492503131E-16</c:v>
                </c:pt>
                <c:pt idx="140">
                  <c:v>-5.5555555555553138E-3</c:v>
                </c:pt>
                <c:pt idx="141">
                  <c:v>-2.2204460492503131E-16</c:v>
                </c:pt>
                <c:pt idx="142">
                  <c:v>-5.5555555555554248E-3</c:v>
                </c:pt>
                <c:pt idx="143">
                  <c:v>2.2222222222222032E-2</c:v>
                </c:pt>
                <c:pt idx="144">
                  <c:v>-2.7777777777777346E-2</c:v>
                </c:pt>
                <c:pt idx="145">
                  <c:v>2.222222222222181E-2</c:v>
                </c:pt>
                <c:pt idx="146">
                  <c:v>-5.5555555555556468E-3</c:v>
                </c:pt>
                <c:pt idx="147">
                  <c:v>-5.5555555555550917E-3</c:v>
                </c:pt>
                <c:pt idx="148">
                  <c:v>-4.4408920985006262E-16</c:v>
                </c:pt>
                <c:pt idx="149">
                  <c:v>-1.1111111111110628E-2</c:v>
                </c:pt>
                <c:pt idx="150">
                  <c:v>3.3333333333332993E-2</c:v>
                </c:pt>
                <c:pt idx="151">
                  <c:v>-3.3333333333333437E-2</c:v>
                </c:pt>
                <c:pt idx="152">
                  <c:v>1.6666666666666829E-2</c:v>
                </c:pt>
                <c:pt idx="153">
                  <c:v>-1.111111111111085E-2</c:v>
                </c:pt>
                <c:pt idx="154">
                  <c:v>1.1111111111110628E-2</c:v>
                </c:pt>
                <c:pt idx="155">
                  <c:v>0</c:v>
                </c:pt>
                <c:pt idx="156">
                  <c:v>-4.4444444444443842E-2</c:v>
                </c:pt>
                <c:pt idx="157">
                  <c:v>6.6666666666666208E-2</c:v>
                </c:pt>
                <c:pt idx="158">
                  <c:v>-4.9999999999999822E-2</c:v>
                </c:pt>
                <c:pt idx="159">
                  <c:v>6.1111111111110894E-2</c:v>
                </c:pt>
                <c:pt idx="160">
                  <c:v>-4.4444444444444287E-2</c:v>
                </c:pt>
                <c:pt idx="161">
                  <c:v>-1.1111111111111072E-2</c:v>
                </c:pt>
                <c:pt idx="162">
                  <c:v>3.3333333333332771E-2</c:v>
                </c:pt>
                <c:pt idx="163">
                  <c:v>-2.2222222222221255E-2</c:v>
                </c:pt>
                <c:pt idx="164">
                  <c:v>3.3333333333332771E-2</c:v>
                </c:pt>
                <c:pt idx="165">
                  <c:v>-3.8888888888888751E-2</c:v>
                </c:pt>
                <c:pt idx="166">
                  <c:v>3.8888888888888751E-2</c:v>
                </c:pt>
                <c:pt idx="167">
                  <c:v>-0.12222222222222223</c:v>
                </c:pt>
                <c:pt idx="168">
                  <c:v>0.20555555555555571</c:v>
                </c:pt>
                <c:pt idx="169">
                  <c:v>-0.10000000000000053</c:v>
                </c:pt>
                <c:pt idx="170">
                  <c:v>5.5555555555568681E-3</c:v>
                </c:pt>
                <c:pt idx="171">
                  <c:v>5.5555555555546476E-3</c:v>
                </c:pt>
                <c:pt idx="172">
                  <c:v>2.7777777777776791E-2</c:v>
                </c:pt>
                <c:pt idx="173">
                  <c:v>-2.2222222222220367E-2</c:v>
                </c:pt>
                <c:pt idx="174">
                  <c:v>0</c:v>
                </c:pt>
                <c:pt idx="175">
                  <c:v>4.4444444444441622E-2</c:v>
                </c:pt>
                <c:pt idx="176">
                  <c:v>-6.1111111111107341E-2</c:v>
                </c:pt>
                <c:pt idx="177">
                  <c:v>-5.5555555555582004E-3</c:v>
                </c:pt>
                <c:pt idx="178">
                  <c:v>5.5555555555556246E-2</c:v>
                </c:pt>
                <c:pt idx="179">
                  <c:v>-5.555555555555447E-2</c:v>
                </c:pt>
                <c:pt idx="180">
                  <c:v>1.6666666666665275E-2</c:v>
                </c:pt>
                <c:pt idx="181">
                  <c:v>4.4408920985006262E-16</c:v>
                </c:pt>
                <c:pt idx="182">
                  <c:v>-3.3333333333333215E-2</c:v>
                </c:pt>
                <c:pt idx="183">
                  <c:v>5.0000000000000266E-2</c:v>
                </c:pt>
                <c:pt idx="184">
                  <c:v>-6.1111111111111782E-2</c:v>
                </c:pt>
                <c:pt idx="185">
                  <c:v>3.8888888888889639E-2</c:v>
                </c:pt>
                <c:pt idx="186">
                  <c:v>-5.0000000000000711E-2</c:v>
                </c:pt>
                <c:pt idx="187">
                  <c:v>8.8888888888889017E-2</c:v>
                </c:pt>
                <c:pt idx="188">
                  <c:v>-6.1111111111110894E-2</c:v>
                </c:pt>
                <c:pt idx="189">
                  <c:v>-2.2222222222222143E-2</c:v>
                </c:pt>
                <c:pt idx="190">
                  <c:v>6.666666666666643E-2</c:v>
                </c:pt>
                <c:pt idx="191">
                  <c:v>-6.1111111111110894E-2</c:v>
                </c:pt>
                <c:pt idx="192">
                  <c:v>2.2222222222222143E-2</c:v>
                </c:pt>
                <c:pt idx="193">
                  <c:v>-5.5555555555555358E-3</c:v>
                </c:pt>
                <c:pt idx="194">
                  <c:v>2.2222222222222143E-2</c:v>
                </c:pt>
                <c:pt idx="195">
                  <c:v>-3.8888888888888973E-2</c:v>
                </c:pt>
                <c:pt idx="196">
                  <c:v>2.7777777777777901E-2</c:v>
                </c:pt>
                <c:pt idx="197">
                  <c:v>2.2204460492503131E-16</c:v>
                </c:pt>
                <c:pt idx="198">
                  <c:v>2.2222222222221921E-2</c:v>
                </c:pt>
                <c:pt idx="199">
                  <c:v>-5.0000000000000044E-2</c:v>
                </c:pt>
                <c:pt idx="200">
                  <c:v>2.2222222222222365E-2</c:v>
                </c:pt>
                <c:pt idx="201">
                  <c:v>5.5555555555559799E-3</c:v>
                </c:pt>
                <c:pt idx="202">
                  <c:v>-8.8817841970012523E-16</c:v>
                </c:pt>
                <c:pt idx="203">
                  <c:v>-2.2222222222221921E-2</c:v>
                </c:pt>
                <c:pt idx="204">
                  <c:v>3.8888888888889195E-2</c:v>
                </c:pt>
                <c:pt idx="205">
                  <c:v>-2.2222222222222143E-2</c:v>
                </c:pt>
                <c:pt idx="206">
                  <c:v>-2.2222222222222698E-2</c:v>
                </c:pt>
                <c:pt idx="207">
                  <c:v>5.5555555555555802E-2</c:v>
                </c:pt>
                <c:pt idx="208">
                  <c:v>-4.4444444444444398E-2</c:v>
                </c:pt>
                <c:pt idx="209">
                  <c:v>2.2222222222222143E-2</c:v>
                </c:pt>
                <c:pt idx="210">
                  <c:v>-2.2222222222222254E-2</c:v>
                </c:pt>
                <c:pt idx="211">
                  <c:v>1.6666666666666829E-2</c:v>
                </c:pt>
                <c:pt idx="212">
                  <c:v>-2.2204460492503131E-16</c:v>
                </c:pt>
                <c:pt idx="213">
                  <c:v>-5.5555555555554248E-3</c:v>
                </c:pt>
                <c:pt idx="214">
                  <c:v>1.1111111111111183E-2</c:v>
                </c:pt>
                <c:pt idx="215">
                  <c:v>-1.1111111111111294E-2</c:v>
                </c:pt>
                <c:pt idx="216">
                  <c:v>-5.5555555555554803E-3</c:v>
                </c:pt>
                <c:pt idx="217">
                  <c:v>1.6666666666666774E-2</c:v>
                </c:pt>
                <c:pt idx="218">
                  <c:v>-1.1111111111111238E-2</c:v>
                </c:pt>
                <c:pt idx="219">
                  <c:v>0</c:v>
                </c:pt>
                <c:pt idx="220">
                  <c:v>1.1111111111111183E-2</c:v>
                </c:pt>
                <c:pt idx="221">
                  <c:v>-1.6666666666666718E-2</c:v>
                </c:pt>
                <c:pt idx="222">
                  <c:v>5.5555555555555358E-3</c:v>
                </c:pt>
                <c:pt idx="223">
                  <c:v>1.1111111111111183E-2</c:v>
                </c:pt>
                <c:pt idx="224">
                  <c:v>-1.1111111111111127E-2</c:v>
                </c:pt>
                <c:pt idx="225">
                  <c:v>5.5555555555555358E-3</c:v>
                </c:pt>
                <c:pt idx="226">
                  <c:v>0</c:v>
                </c:pt>
                <c:pt idx="227">
                  <c:v>-2.7755575615628914E-17</c:v>
                </c:pt>
                <c:pt idx="228">
                  <c:v>5.5511151231257827E-17</c:v>
                </c:pt>
                <c:pt idx="229">
                  <c:v>-8.3266726846886741E-17</c:v>
                </c:pt>
                <c:pt idx="230">
                  <c:v>-5.5555555555554526E-3</c:v>
                </c:pt>
                <c:pt idx="231">
                  <c:v>5.5555555555555081E-3</c:v>
                </c:pt>
                <c:pt idx="232">
                  <c:v>5.5555555555555636E-3</c:v>
                </c:pt>
                <c:pt idx="233">
                  <c:v>-5.5555555555555913E-3</c:v>
                </c:pt>
                <c:pt idx="234">
                  <c:v>2.7755575615628914E-17</c:v>
                </c:pt>
                <c:pt idx="235">
                  <c:v>-5.5555555555555358E-3</c:v>
                </c:pt>
                <c:pt idx="236">
                  <c:v>1.1111111111111099E-2</c:v>
                </c:pt>
                <c:pt idx="237">
                  <c:v>-1.1111111111111155E-2</c:v>
                </c:pt>
                <c:pt idx="238">
                  <c:v>1.1111111111111155E-2</c:v>
                </c:pt>
                <c:pt idx="239">
                  <c:v>-5.5555555555555358E-3</c:v>
                </c:pt>
                <c:pt idx="240">
                  <c:v>-5.5555555555555913E-3</c:v>
                </c:pt>
                <c:pt idx="241">
                  <c:v>1.1111111111111113E-2</c:v>
                </c:pt>
                <c:pt idx="242">
                  <c:v>-5.5555555555555636E-3</c:v>
                </c:pt>
                <c:pt idx="243">
                  <c:v>-5.5555555555555219E-3</c:v>
                </c:pt>
                <c:pt idx="244">
                  <c:v>1.1111111111111072E-2</c:v>
                </c:pt>
                <c:pt idx="245">
                  <c:v>-5.5555555555555219E-3</c:v>
                </c:pt>
                <c:pt idx="246">
                  <c:v>-1.3877787807814457E-17</c:v>
                </c:pt>
                <c:pt idx="247">
                  <c:v>-5.5555555555555566E-3</c:v>
                </c:pt>
                <c:pt idx="248">
                  <c:v>5.5555555555555497E-3</c:v>
                </c:pt>
                <c:pt idx="249">
                  <c:v>5.5555555555555705E-3</c:v>
                </c:pt>
                <c:pt idx="250">
                  <c:v>-1.111111111111112E-2</c:v>
                </c:pt>
                <c:pt idx="251">
                  <c:v>0</c:v>
                </c:pt>
                <c:pt idx="252">
                  <c:v>1.1111111111111113E-2</c:v>
                </c:pt>
                <c:pt idx="253">
                  <c:v>-5.5555555555555566E-3</c:v>
                </c:pt>
                <c:pt idx="254">
                  <c:v>-5.5555555555555532E-3</c:v>
                </c:pt>
                <c:pt idx="255">
                  <c:v>5.5555555555555532E-3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5.5555555555555566E-3</c:v>
                </c:pt>
                <c:pt idx="318">
                  <c:v>-1.1111111111111113E-2</c:v>
                </c:pt>
                <c:pt idx="319">
                  <c:v>5.5555555555555566E-3</c:v>
                </c:pt>
                <c:pt idx="320">
                  <c:v>0</c:v>
                </c:pt>
                <c:pt idx="321">
                  <c:v>5.5555555555555566E-3</c:v>
                </c:pt>
                <c:pt idx="322">
                  <c:v>-1.1111111111111113E-2</c:v>
                </c:pt>
                <c:pt idx="323">
                  <c:v>5.5555555555555566E-3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5.5555555555555549E-3</c:v>
                </c:pt>
                <c:pt idx="331">
                  <c:v>-1.111111111111111E-2</c:v>
                </c:pt>
                <c:pt idx="332">
                  <c:v>5.5555555555555549E-3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5.5555555555555558E-3</c:v>
                </c:pt>
                <c:pt idx="343">
                  <c:v>-1.1111111111111112E-2</c:v>
                </c:pt>
                <c:pt idx="344">
                  <c:v>5.5555555555555558E-3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5.5555555555555558E-3</c:v>
                </c:pt>
                <c:pt idx="352">
                  <c:v>-1.1111111111111112E-2</c:v>
                </c:pt>
                <c:pt idx="353">
                  <c:v>5.5555555555555558E-3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90-4935-88FB-683F7129AC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9787920"/>
        <c:axId val="1209788880"/>
      </c:scatterChart>
      <c:valAx>
        <c:axId val="120978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788880"/>
        <c:crosses val="autoZero"/>
        <c:crossBetween val="midCat"/>
      </c:valAx>
      <c:valAx>
        <c:axId val="120978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Jerk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7879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938845144356971"/>
          <c:y val="3.5187372411781874E-2"/>
          <c:w val="0.18105535594358263"/>
          <c:h val="0.147336906455222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Valve Acceleration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347265966754156"/>
          <c:y val="0.1763888888888889"/>
          <c:w val="0.79511767279090118"/>
          <c:h val="0.71481481481481479"/>
        </c:manualLayout>
      </c:layout>
      <c:scatterChart>
        <c:scatterStyle val="smoothMarker"/>
        <c:varyColors val="0"/>
        <c:ser>
          <c:idx val="0"/>
          <c:order val="0"/>
          <c:tx>
            <c:v>Intake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'!$P$2:$P$362</c:f>
              <c:numCache>
                <c:formatCode>0.0000</c:formatCode>
                <c:ptCount val="361"/>
                <c:pt idx="0">
                  <c:v>5.5555555555555558E-3</c:v>
                </c:pt>
                <c:pt idx="1">
                  <c:v>-5.5555555555555558E-3</c:v>
                </c:pt>
                <c:pt idx="2">
                  <c:v>0</c:v>
                </c:pt>
                <c:pt idx="3">
                  <c:v>0</c:v>
                </c:pt>
                <c:pt idx="4">
                  <c:v>5.5555555555555558E-3</c:v>
                </c:pt>
                <c:pt idx="5">
                  <c:v>-5.5555555555555558E-3</c:v>
                </c:pt>
                <c:pt idx="6">
                  <c:v>0</c:v>
                </c:pt>
                <c:pt idx="7">
                  <c:v>5.5555555555555549E-3</c:v>
                </c:pt>
                <c:pt idx="8">
                  <c:v>-5.5555555555555549E-3</c:v>
                </c:pt>
                <c:pt idx="9">
                  <c:v>0</c:v>
                </c:pt>
                <c:pt idx="10">
                  <c:v>5.5555555555555566E-3</c:v>
                </c:pt>
                <c:pt idx="11">
                  <c:v>-5.5555555555555566E-3</c:v>
                </c:pt>
                <c:pt idx="12">
                  <c:v>0</c:v>
                </c:pt>
                <c:pt idx="13">
                  <c:v>0</c:v>
                </c:pt>
                <c:pt idx="14">
                  <c:v>5.5555555555555566E-3</c:v>
                </c:pt>
                <c:pt idx="15">
                  <c:v>-5.5555555555555566E-3</c:v>
                </c:pt>
                <c:pt idx="16">
                  <c:v>5.5555555555555532E-3</c:v>
                </c:pt>
                <c:pt idx="17">
                  <c:v>-5.5555555555555532E-3</c:v>
                </c:pt>
                <c:pt idx="18">
                  <c:v>0</c:v>
                </c:pt>
                <c:pt idx="19">
                  <c:v>5.5555555555555566E-3</c:v>
                </c:pt>
                <c:pt idx="20">
                  <c:v>-5.5555555555555566E-3</c:v>
                </c:pt>
                <c:pt idx="21">
                  <c:v>0</c:v>
                </c:pt>
                <c:pt idx="22">
                  <c:v>5.5555555555555566E-3</c:v>
                </c:pt>
                <c:pt idx="23">
                  <c:v>-5.5555555555555566E-3</c:v>
                </c:pt>
                <c:pt idx="24">
                  <c:v>0</c:v>
                </c:pt>
                <c:pt idx="25">
                  <c:v>5.5555555555555497E-3</c:v>
                </c:pt>
                <c:pt idx="26">
                  <c:v>-5.5555555555555497E-3</c:v>
                </c:pt>
                <c:pt idx="27">
                  <c:v>5.5555555555555636E-3</c:v>
                </c:pt>
                <c:pt idx="28">
                  <c:v>-5.5555555555555636E-3</c:v>
                </c:pt>
                <c:pt idx="29">
                  <c:v>5.5555555555555497E-3</c:v>
                </c:pt>
                <c:pt idx="30">
                  <c:v>-5.5555555555555497E-3</c:v>
                </c:pt>
                <c:pt idx="31">
                  <c:v>0</c:v>
                </c:pt>
                <c:pt idx="32">
                  <c:v>5.5555555555555566E-3</c:v>
                </c:pt>
                <c:pt idx="33">
                  <c:v>-5.5555555555555566E-3</c:v>
                </c:pt>
                <c:pt idx="34">
                  <c:v>0</c:v>
                </c:pt>
                <c:pt idx="35">
                  <c:v>5.5555555555555636E-3</c:v>
                </c:pt>
                <c:pt idx="36">
                  <c:v>-5.5555555555555636E-3</c:v>
                </c:pt>
                <c:pt idx="37">
                  <c:v>0</c:v>
                </c:pt>
                <c:pt idx="38">
                  <c:v>5.5555555555555497E-3</c:v>
                </c:pt>
                <c:pt idx="39">
                  <c:v>-5.5555555555555497E-3</c:v>
                </c:pt>
                <c:pt idx="40">
                  <c:v>0</c:v>
                </c:pt>
                <c:pt idx="41">
                  <c:v>5.5555555555555497E-3</c:v>
                </c:pt>
                <c:pt idx="42">
                  <c:v>-5.5555555555555497E-3</c:v>
                </c:pt>
                <c:pt idx="43">
                  <c:v>0</c:v>
                </c:pt>
                <c:pt idx="44">
                  <c:v>5.5555555555555636E-3</c:v>
                </c:pt>
                <c:pt idx="45">
                  <c:v>-5.5555555555555636E-3</c:v>
                </c:pt>
                <c:pt idx="46">
                  <c:v>5.5555555555555497E-3</c:v>
                </c:pt>
                <c:pt idx="47">
                  <c:v>-5.5555555555555497E-3</c:v>
                </c:pt>
                <c:pt idx="48">
                  <c:v>5.5555555555555497E-3</c:v>
                </c:pt>
                <c:pt idx="49">
                  <c:v>-5.5555555555555497E-3</c:v>
                </c:pt>
                <c:pt idx="50">
                  <c:v>0</c:v>
                </c:pt>
                <c:pt idx="51">
                  <c:v>5.5555555555555636E-3</c:v>
                </c:pt>
                <c:pt idx="52">
                  <c:v>-5.5555555555555636E-3</c:v>
                </c:pt>
                <c:pt idx="53">
                  <c:v>0</c:v>
                </c:pt>
                <c:pt idx="54">
                  <c:v>0</c:v>
                </c:pt>
                <c:pt idx="55">
                  <c:v>5.5555555555555636E-3</c:v>
                </c:pt>
                <c:pt idx="56">
                  <c:v>-5.5555555555555636E-3</c:v>
                </c:pt>
                <c:pt idx="57">
                  <c:v>0</c:v>
                </c:pt>
                <c:pt idx="58">
                  <c:v>5.5555555555555358E-3</c:v>
                </c:pt>
                <c:pt idx="59">
                  <c:v>-5.5555555555555358E-3</c:v>
                </c:pt>
                <c:pt idx="60">
                  <c:v>0</c:v>
                </c:pt>
                <c:pt idx="61">
                  <c:v>5.5555555555555636E-3</c:v>
                </c:pt>
                <c:pt idx="62">
                  <c:v>-5.5555555555555636E-3</c:v>
                </c:pt>
                <c:pt idx="63">
                  <c:v>0</c:v>
                </c:pt>
                <c:pt idx="64">
                  <c:v>0</c:v>
                </c:pt>
                <c:pt idx="65">
                  <c:v>5.5555555555555497E-3</c:v>
                </c:pt>
                <c:pt idx="66">
                  <c:v>-5.5555555555555497E-3</c:v>
                </c:pt>
                <c:pt idx="67">
                  <c:v>0</c:v>
                </c:pt>
                <c:pt idx="68">
                  <c:v>0</c:v>
                </c:pt>
                <c:pt idx="69">
                  <c:v>5.5555555555555636E-3</c:v>
                </c:pt>
                <c:pt idx="70">
                  <c:v>-5.5555555555555636E-3</c:v>
                </c:pt>
                <c:pt idx="71">
                  <c:v>0</c:v>
                </c:pt>
                <c:pt idx="72">
                  <c:v>0</c:v>
                </c:pt>
                <c:pt idx="73">
                  <c:v>5.5555555555555636E-3</c:v>
                </c:pt>
                <c:pt idx="74">
                  <c:v>-5.5555555555555636E-3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5.5555555555555636E-3</c:v>
                </c:pt>
                <c:pt idx="80">
                  <c:v>-5.5555555555555636E-3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5.5555555555555358E-3</c:v>
                </c:pt>
                <c:pt idx="87">
                  <c:v>-5.5555555555555358E-3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5.5555555555555636E-3</c:v>
                </c:pt>
                <c:pt idx="99">
                  <c:v>-5.5555555555555636E-3</c:v>
                </c:pt>
                <c:pt idx="100">
                  <c:v>0</c:v>
                </c:pt>
                <c:pt idx="101">
                  <c:v>0</c:v>
                </c:pt>
                <c:pt idx="102">
                  <c:v>5.5555555555555358E-3</c:v>
                </c:pt>
                <c:pt idx="103">
                  <c:v>2.7755575615628914E-17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5.5555555555555081E-3</c:v>
                </c:pt>
                <c:pt idx="108">
                  <c:v>-5.5555555555555081E-3</c:v>
                </c:pt>
                <c:pt idx="109">
                  <c:v>5.5555555555555636E-3</c:v>
                </c:pt>
                <c:pt idx="110">
                  <c:v>-5.5555555555555636E-3</c:v>
                </c:pt>
                <c:pt idx="111">
                  <c:v>5.5555555555555081E-3</c:v>
                </c:pt>
                <c:pt idx="112">
                  <c:v>5.5511151231257827E-17</c:v>
                </c:pt>
                <c:pt idx="113">
                  <c:v>-5.5555555555555636E-3</c:v>
                </c:pt>
                <c:pt idx="114">
                  <c:v>5.5555555555555358E-3</c:v>
                </c:pt>
                <c:pt idx="115">
                  <c:v>-5.5555555555555636E-3</c:v>
                </c:pt>
                <c:pt idx="116">
                  <c:v>5.5555555555555913E-3</c:v>
                </c:pt>
                <c:pt idx="117">
                  <c:v>-5.5555555555555358E-3</c:v>
                </c:pt>
                <c:pt idx="118">
                  <c:v>5.5555555555555358E-3</c:v>
                </c:pt>
                <c:pt idx="119">
                  <c:v>-5.5511151231257827E-17</c:v>
                </c:pt>
                <c:pt idx="120">
                  <c:v>-5.5555555555554803E-3</c:v>
                </c:pt>
                <c:pt idx="121">
                  <c:v>5.5555555555554803E-3</c:v>
                </c:pt>
                <c:pt idx="122">
                  <c:v>5.5511151231257827E-17</c:v>
                </c:pt>
                <c:pt idx="123">
                  <c:v>-5.5511151231257827E-17</c:v>
                </c:pt>
                <c:pt idx="124">
                  <c:v>-5.5555555555554803E-3</c:v>
                </c:pt>
                <c:pt idx="125">
                  <c:v>1.1111111111111072E-2</c:v>
                </c:pt>
                <c:pt idx="126">
                  <c:v>0</c:v>
                </c:pt>
                <c:pt idx="127">
                  <c:v>-5.5555555555555913E-3</c:v>
                </c:pt>
                <c:pt idx="128">
                  <c:v>5.5555555555556468E-3</c:v>
                </c:pt>
                <c:pt idx="129">
                  <c:v>5.5555555555554803E-3</c:v>
                </c:pt>
                <c:pt idx="130">
                  <c:v>5.5555555555555358E-3</c:v>
                </c:pt>
                <c:pt idx="131">
                  <c:v>-5.5555555555554803E-3</c:v>
                </c:pt>
                <c:pt idx="132">
                  <c:v>1.1111111111111072E-2</c:v>
                </c:pt>
                <c:pt idx="133">
                  <c:v>0</c:v>
                </c:pt>
                <c:pt idx="134">
                  <c:v>1.1102230246251565E-16</c:v>
                </c:pt>
                <c:pt idx="135">
                  <c:v>1.1111111111110961E-2</c:v>
                </c:pt>
                <c:pt idx="136">
                  <c:v>5.5555555555555358E-3</c:v>
                </c:pt>
                <c:pt idx="137">
                  <c:v>-5.5555555555554248E-3</c:v>
                </c:pt>
                <c:pt idx="138">
                  <c:v>-5.5555555555556468E-3</c:v>
                </c:pt>
                <c:pt idx="139">
                  <c:v>5.5555555555555358E-3</c:v>
                </c:pt>
                <c:pt idx="140">
                  <c:v>1.1111111111111183E-2</c:v>
                </c:pt>
                <c:pt idx="141">
                  <c:v>-1.1102230246251565E-16</c:v>
                </c:pt>
                <c:pt idx="142">
                  <c:v>5.5555555555557579E-3</c:v>
                </c:pt>
                <c:pt idx="143">
                  <c:v>0</c:v>
                </c:pt>
                <c:pt idx="144">
                  <c:v>5.5555555555552028E-3</c:v>
                </c:pt>
                <c:pt idx="145">
                  <c:v>4.4408920985006262E-16</c:v>
                </c:pt>
                <c:pt idx="146">
                  <c:v>-2.2204460492503131E-16</c:v>
                </c:pt>
                <c:pt idx="147">
                  <c:v>-1.1111111111111294E-2</c:v>
                </c:pt>
                <c:pt idx="148">
                  <c:v>2.2222222222222587E-2</c:v>
                </c:pt>
                <c:pt idx="149">
                  <c:v>4.4444444444444287E-2</c:v>
                </c:pt>
                <c:pt idx="150">
                  <c:v>-6.1111111111111116E-2</c:v>
                </c:pt>
                <c:pt idx="151">
                  <c:v>4.4444444444444287E-2</c:v>
                </c:pt>
                <c:pt idx="152">
                  <c:v>-4.4444444444444287E-2</c:v>
                </c:pt>
                <c:pt idx="153">
                  <c:v>3.8888888888888973E-2</c:v>
                </c:pt>
                <c:pt idx="154">
                  <c:v>5.5555555555553138E-3</c:v>
                </c:pt>
                <c:pt idx="155">
                  <c:v>-1.111111111111085E-2</c:v>
                </c:pt>
                <c:pt idx="156">
                  <c:v>1.1111111111111072E-2</c:v>
                </c:pt>
                <c:pt idx="157">
                  <c:v>5.5555555555550917E-3</c:v>
                </c:pt>
                <c:pt idx="158">
                  <c:v>5.555555555556424E-3</c:v>
                </c:pt>
                <c:pt idx="159">
                  <c:v>5.5555555555550917E-3</c:v>
                </c:pt>
                <c:pt idx="160">
                  <c:v>5.5555555555550917E-3</c:v>
                </c:pt>
                <c:pt idx="161">
                  <c:v>-5.5555555555546476E-3</c:v>
                </c:pt>
                <c:pt idx="162">
                  <c:v>1.6666666666666163E-2</c:v>
                </c:pt>
                <c:pt idx="163">
                  <c:v>-1.6666666666666607E-2</c:v>
                </c:pt>
                <c:pt idx="164">
                  <c:v>5.5555555555555802E-2</c:v>
                </c:pt>
                <c:pt idx="165">
                  <c:v>-6.6666666666667318E-2</c:v>
                </c:pt>
                <c:pt idx="166">
                  <c:v>3.3333333333334103E-2</c:v>
                </c:pt>
                <c:pt idx="167">
                  <c:v>2.2222222222221699E-2</c:v>
                </c:pt>
                <c:pt idx="168">
                  <c:v>0</c:v>
                </c:pt>
                <c:pt idx="169">
                  <c:v>-3.8888888888888751E-2</c:v>
                </c:pt>
                <c:pt idx="170">
                  <c:v>4.4444444444444287E-2</c:v>
                </c:pt>
                <c:pt idx="171">
                  <c:v>4.4408920985006262E-16</c:v>
                </c:pt>
                <c:pt idx="172">
                  <c:v>-1.111111111111196E-2</c:v>
                </c:pt>
                <c:pt idx="173">
                  <c:v>-1.1111111111110183E-2</c:v>
                </c:pt>
                <c:pt idx="174">
                  <c:v>-8.8817841970012523E-16</c:v>
                </c:pt>
                <c:pt idx="175">
                  <c:v>2.7777777777778567E-2</c:v>
                </c:pt>
                <c:pt idx="176">
                  <c:v>-3.8888888888888751E-2</c:v>
                </c:pt>
                <c:pt idx="177">
                  <c:v>-3.8888888888889639E-2</c:v>
                </c:pt>
                <c:pt idx="178">
                  <c:v>-5.5555555555555358E-2</c:v>
                </c:pt>
                <c:pt idx="179">
                  <c:v>-1.1111111111110183E-2</c:v>
                </c:pt>
                <c:pt idx="180">
                  <c:v>-1.1111111111112848E-2</c:v>
                </c:pt>
                <c:pt idx="181">
                  <c:v>-2.7777777777776791E-2</c:v>
                </c:pt>
                <c:pt idx="182">
                  <c:v>-3.8888888888888751E-2</c:v>
                </c:pt>
                <c:pt idx="183">
                  <c:v>-3.3333333333332327E-2</c:v>
                </c:pt>
                <c:pt idx="184">
                  <c:v>-1.7763568394002505E-15</c:v>
                </c:pt>
                <c:pt idx="185">
                  <c:v>-6.1111111111110894E-2</c:v>
                </c:pt>
                <c:pt idx="186">
                  <c:v>-1.1111111111110183E-2</c:v>
                </c:pt>
                <c:pt idx="187">
                  <c:v>-2.2222222222223031E-2</c:v>
                </c:pt>
                <c:pt idx="188">
                  <c:v>0</c:v>
                </c:pt>
                <c:pt idx="189">
                  <c:v>-5.5555555555546476E-3</c:v>
                </c:pt>
                <c:pt idx="190">
                  <c:v>-2.2222222222223031E-2</c:v>
                </c:pt>
                <c:pt idx="191">
                  <c:v>2.2222222222222143E-2</c:v>
                </c:pt>
                <c:pt idx="192">
                  <c:v>-1.6666666666666163E-2</c:v>
                </c:pt>
                <c:pt idx="193">
                  <c:v>1.6666666666666163E-2</c:v>
                </c:pt>
                <c:pt idx="194">
                  <c:v>2.2222222222222587E-2</c:v>
                </c:pt>
                <c:pt idx="195">
                  <c:v>-1.6666666666667052E-2</c:v>
                </c:pt>
                <c:pt idx="196">
                  <c:v>-1.1111111111110628E-2</c:v>
                </c:pt>
                <c:pt idx="197">
                  <c:v>3.8888888888888751E-2</c:v>
                </c:pt>
                <c:pt idx="198">
                  <c:v>2.2222222222222143E-2</c:v>
                </c:pt>
                <c:pt idx="199">
                  <c:v>-5.5555555555555358E-2</c:v>
                </c:pt>
                <c:pt idx="200">
                  <c:v>4.9999999999999822E-2</c:v>
                </c:pt>
                <c:pt idx="201">
                  <c:v>0</c:v>
                </c:pt>
                <c:pt idx="202">
                  <c:v>0</c:v>
                </c:pt>
                <c:pt idx="203">
                  <c:v>6.666666666666643E-2</c:v>
                </c:pt>
                <c:pt idx="204">
                  <c:v>-0.1055555555555554</c:v>
                </c:pt>
                <c:pt idx="205">
                  <c:v>5.0000000000000266E-2</c:v>
                </c:pt>
                <c:pt idx="206">
                  <c:v>2.7777777777777679E-2</c:v>
                </c:pt>
                <c:pt idx="207">
                  <c:v>-2.2222222222222365E-2</c:v>
                </c:pt>
                <c:pt idx="208">
                  <c:v>2.2222222222222143E-2</c:v>
                </c:pt>
                <c:pt idx="209">
                  <c:v>2.2204460492503131E-16</c:v>
                </c:pt>
                <c:pt idx="210">
                  <c:v>-1.1111111111111294E-2</c:v>
                </c:pt>
                <c:pt idx="211">
                  <c:v>3.3333333333333437E-2</c:v>
                </c:pt>
                <c:pt idx="212">
                  <c:v>-5.5555555555555358E-3</c:v>
                </c:pt>
                <c:pt idx="213">
                  <c:v>5.5555555555555358E-3</c:v>
                </c:pt>
                <c:pt idx="214">
                  <c:v>0</c:v>
                </c:pt>
                <c:pt idx="215">
                  <c:v>-5.5555555555556468E-3</c:v>
                </c:pt>
                <c:pt idx="216">
                  <c:v>1.1111111111111294E-2</c:v>
                </c:pt>
                <c:pt idx="217">
                  <c:v>5.5555555555554248E-3</c:v>
                </c:pt>
                <c:pt idx="218">
                  <c:v>0</c:v>
                </c:pt>
                <c:pt idx="219">
                  <c:v>1.1111111111111183E-2</c:v>
                </c:pt>
                <c:pt idx="220">
                  <c:v>-5.5555555555556468E-3</c:v>
                </c:pt>
                <c:pt idx="221">
                  <c:v>1.1111111111111183E-2</c:v>
                </c:pt>
                <c:pt idx="222">
                  <c:v>0</c:v>
                </c:pt>
                <c:pt idx="223">
                  <c:v>-1.1102230246251565E-16</c:v>
                </c:pt>
                <c:pt idx="224">
                  <c:v>5.5555555555556468E-3</c:v>
                </c:pt>
                <c:pt idx="225">
                  <c:v>0</c:v>
                </c:pt>
                <c:pt idx="226">
                  <c:v>1.1111111111111072E-2</c:v>
                </c:pt>
                <c:pt idx="227">
                  <c:v>-1.1111111111111016E-2</c:v>
                </c:pt>
                <c:pt idx="228">
                  <c:v>1.1111111111111016E-2</c:v>
                </c:pt>
                <c:pt idx="229">
                  <c:v>5.5555555555555913E-3</c:v>
                </c:pt>
                <c:pt idx="230">
                  <c:v>-5.5555555555555358E-3</c:v>
                </c:pt>
                <c:pt idx="231">
                  <c:v>5.5555555555555358E-3</c:v>
                </c:pt>
                <c:pt idx="232">
                  <c:v>0</c:v>
                </c:pt>
                <c:pt idx="233">
                  <c:v>5.5555555555555358E-3</c:v>
                </c:pt>
                <c:pt idx="234">
                  <c:v>5.5511151231257827E-17</c:v>
                </c:pt>
                <c:pt idx="235">
                  <c:v>-5.5511151231257827E-17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5.5511151231257827E-17</c:v>
                </c:pt>
                <c:pt idx="240">
                  <c:v>-5.5511151231257827E-17</c:v>
                </c:pt>
                <c:pt idx="241">
                  <c:v>0</c:v>
                </c:pt>
                <c:pt idx="242">
                  <c:v>5.5511151231257827E-17</c:v>
                </c:pt>
                <c:pt idx="243">
                  <c:v>-5.5511151231257827E-17</c:v>
                </c:pt>
                <c:pt idx="244">
                  <c:v>0</c:v>
                </c:pt>
                <c:pt idx="245">
                  <c:v>5.5511151231257827E-17</c:v>
                </c:pt>
                <c:pt idx="246">
                  <c:v>-5.5511151231257827E-17</c:v>
                </c:pt>
                <c:pt idx="247">
                  <c:v>5.5555555555555636E-3</c:v>
                </c:pt>
                <c:pt idx="248">
                  <c:v>-5.5555555555555358E-3</c:v>
                </c:pt>
                <c:pt idx="249">
                  <c:v>0</c:v>
                </c:pt>
                <c:pt idx="250">
                  <c:v>-2.7755575615628914E-17</c:v>
                </c:pt>
                <c:pt idx="251">
                  <c:v>1.3877787807814457E-17</c:v>
                </c:pt>
                <c:pt idx="252">
                  <c:v>1.3877787807814457E-17</c:v>
                </c:pt>
                <c:pt idx="253">
                  <c:v>-2.7755575615628914E-17</c:v>
                </c:pt>
                <c:pt idx="254">
                  <c:v>2.7755575615628914E-17</c:v>
                </c:pt>
                <c:pt idx="255">
                  <c:v>5.5555555555555358E-3</c:v>
                </c:pt>
                <c:pt idx="256">
                  <c:v>-5.5555555555555358E-3</c:v>
                </c:pt>
                <c:pt idx="257">
                  <c:v>5.5555555555555358E-3</c:v>
                </c:pt>
                <c:pt idx="258">
                  <c:v>6.9388939039072284E-18</c:v>
                </c:pt>
                <c:pt idx="259">
                  <c:v>6.9388939039072284E-18</c:v>
                </c:pt>
                <c:pt idx="260">
                  <c:v>-1.3877787807814457E-17</c:v>
                </c:pt>
                <c:pt idx="261">
                  <c:v>5.5555555555555636E-3</c:v>
                </c:pt>
                <c:pt idx="262">
                  <c:v>-5.5555555555555497E-3</c:v>
                </c:pt>
                <c:pt idx="263">
                  <c:v>5.5555555555555497E-3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-5.5555555555555566E-3</c:v>
                </c:pt>
                <c:pt idx="269">
                  <c:v>5.5555555555555566E-3</c:v>
                </c:pt>
                <c:pt idx="270">
                  <c:v>0</c:v>
                </c:pt>
                <c:pt idx="271">
                  <c:v>0</c:v>
                </c:pt>
                <c:pt idx="272">
                  <c:v>-5.5555555555555566E-3</c:v>
                </c:pt>
                <c:pt idx="273">
                  <c:v>5.5555555555555566E-3</c:v>
                </c:pt>
                <c:pt idx="274">
                  <c:v>0</c:v>
                </c:pt>
                <c:pt idx="275">
                  <c:v>0</c:v>
                </c:pt>
                <c:pt idx="276">
                  <c:v>-5.5555555555555532E-3</c:v>
                </c:pt>
                <c:pt idx="277">
                  <c:v>5.5555555555555532E-3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-5.5555555555555566E-3</c:v>
                </c:pt>
                <c:pt idx="282">
                  <c:v>5.5555555555555566E-3</c:v>
                </c:pt>
                <c:pt idx="283">
                  <c:v>0</c:v>
                </c:pt>
                <c:pt idx="284">
                  <c:v>-5.5555555555555566E-3</c:v>
                </c:pt>
                <c:pt idx="285">
                  <c:v>5.5555555555555566E-3</c:v>
                </c:pt>
                <c:pt idx="286">
                  <c:v>0</c:v>
                </c:pt>
                <c:pt idx="287">
                  <c:v>-5.5555555555555549E-3</c:v>
                </c:pt>
                <c:pt idx="288">
                  <c:v>5.5555555555555549E-3</c:v>
                </c:pt>
                <c:pt idx="289">
                  <c:v>0</c:v>
                </c:pt>
                <c:pt idx="290">
                  <c:v>-5.5555555555555558E-3</c:v>
                </c:pt>
                <c:pt idx="291">
                  <c:v>5.5555555555555558E-3</c:v>
                </c:pt>
                <c:pt idx="292">
                  <c:v>0</c:v>
                </c:pt>
                <c:pt idx="293">
                  <c:v>0</c:v>
                </c:pt>
                <c:pt idx="294">
                  <c:v>-5.5555555555555558E-3</c:v>
                </c:pt>
                <c:pt idx="295">
                  <c:v>5.5555555555555558E-3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3A5-4914-B0CB-249BABBE19BE}"/>
            </c:ext>
          </c:extLst>
        </c:ser>
        <c:ser>
          <c:idx val="1"/>
          <c:order val="1"/>
          <c:tx>
            <c:v>Exhaust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'!$Q$2:$Q$362</c:f>
              <c:numCache>
                <c:formatCode>0.0000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-5.5555555555555558E-3</c:v>
                </c:pt>
                <c:pt idx="107">
                  <c:v>-1.111111111111111E-2</c:v>
                </c:pt>
                <c:pt idx="108">
                  <c:v>1.111111111111111E-2</c:v>
                </c:pt>
                <c:pt idx="109">
                  <c:v>-5.5555555555555532E-3</c:v>
                </c:pt>
                <c:pt idx="110">
                  <c:v>0</c:v>
                </c:pt>
                <c:pt idx="111">
                  <c:v>5.5555555555555428E-3</c:v>
                </c:pt>
                <c:pt idx="112">
                  <c:v>-5.5555555555555428E-3</c:v>
                </c:pt>
                <c:pt idx="113">
                  <c:v>0</c:v>
                </c:pt>
                <c:pt idx="114">
                  <c:v>0</c:v>
                </c:pt>
                <c:pt idx="115">
                  <c:v>5.5555555555555636E-3</c:v>
                </c:pt>
                <c:pt idx="116">
                  <c:v>-5.5555555555555636E-3</c:v>
                </c:pt>
                <c:pt idx="117">
                  <c:v>1.3877787807814457E-17</c:v>
                </c:pt>
                <c:pt idx="118">
                  <c:v>-1.3877787807814457E-17</c:v>
                </c:pt>
                <c:pt idx="119">
                  <c:v>-1.3877787807814457E-17</c:v>
                </c:pt>
                <c:pt idx="120">
                  <c:v>5.5555555555555636E-3</c:v>
                </c:pt>
                <c:pt idx="121">
                  <c:v>-5.5555555555555358E-3</c:v>
                </c:pt>
                <c:pt idx="122">
                  <c:v>0</c:v>
                </c:pt>
                <c:pt idx="123">
                  <c:v>-2.7755575615628914E-17</c:v>
                </c:pt>
                <c:pt idx="124">
                  <c:v>2.7755575615628914E-17</c:v>
                </c:pt>
                <c:pt idx="125">
                  <c:v>0</c:v>
                </c:pt>
                <c:pt idx="126">
                  <c:v>-5.5555555555555913E-3</c:v>
                </c:pt>
                <c:pt idx="127">
                  <c:v>5.5511151231257827E-17</c:v>
                </c:pt>
                <c:pt idx="128">
                  <c:v>-5.5555555555555913E-3</c:v>
                </c:pt>
                <c:pt idx="129">
                  <c:v>-2.7755575615628914E-17</c:v>
                </c:pt>
                <c:pt idx="130">
                  <c:v>-5.5555555555555358E-3</c:v>
                </c:pt>
                <c:pt idx="131">
                  <c:v>5.5511151231257827E-17</c:v>
                </c:pt>
                <c:pt idx="132">
                  <c:v>-5.5511151231257827E-17</c:v>
                </c:pt>
                <c:pt idx="133">
                  <c:v>-1.1111111111111072E-2</c:v>
                </c:pt>
                <c:pt idx="134">
                  <c:v>-5.5555555555556468E-3</c:v>
                </c:pt>
                <c:pt idx="135">
                  <c:v>5.5555555555556468E-3</c:v>
                </c:pt>
                <c:pt idx="136">
                  <c:v>5.5511151231257827E-17</c:v>
                </c:pt>
                <c:pt idx="137">
                  <c:v>-5.5555555555557024E-3</c:v>
                </c:pt>
                <c:pt idx="138">
                  <c:v>-5.5555555555555358E-3</c:v>
                </c:pt>
                <c:pt idx="139">
                  <c:v>1.1102230246251565E-16</c:v>
                </c:pt>
                <c:pt idx="140">
                  <c:v>-1.1102230246251565E-16</c:v>
                </c:pt>
                <c:pt idx="141">
                  <c:v>-5.5555555555554248E-3</c:v>
                </c:pt>
                <c:pt idx="142">
                  <c:v>-5.5555555555556468E-3</c:v>
                </c:pt>
                <c:pt idx="143">
                  <c:v>-1.1111111111111072E-2</c:v>
                </c:pt>
                <c:pt idx="144">
                  <c:v>1.1111111111110961E-2</c:v>
                </c:pt>
                <c:pt idx="145">
                  <c:v>-1.6666666666666385E-2</c:v>
                </c:pt>
                <c:pt idx="146">
                  <c:v>5.5555555555554248E-3</c:v>
                </c:pt>
                <c:pt idx="147">
                  <c:v>-2.2204460492503131E-16</c:v>
                </c:pt>
                <c:pt idx="148">
                  <c:v>-5.5555555555553138E-3</c:v>
                </c:pt>
                <c:pt idx="149">
                  <c:v>-5.5555555555557579E-3</c:v>
                </c:pt>
                <c:pt idx="150">
                  <c:v>-1.6666666666666385E-2</c:v>
                </c:pt>
                <c:pt idx="151">
                  <c:v>1.6666666666666607E-2</c:v>
                </c:pt>
                <c:pt idx="152">
                  <c:v>-1.6666666666666829E-2</c:v>
                </c:pt>
                <c:pt idx="153">
                  <c:v>0</c:v>
                </c:pt>
                <c:pt idx="154">
                  <c:v>-1.111111111111085E-2</c:v>
                </c:pt>
                <c:pt idx="155">
                  <c:v>-2.2204460492503131E-16</c:v>
                </c:pt>
                <c:pt idx="156">
                  <c:v>-2.2204460492503131E-16</c:v>
                </c:pt>
                <c:pt idx="157">
                  <c:v>-4.4444444444444065E-2</c:v>
                </c:pt>
                <c:pt idx="158">
                  <c:v>2.2222222222222143E-2</c:v>
                </c:pt>
                <c:pt idx="159">
                  <c:v>-2.7777777777777679E-2</c:v>
                </c:pt>
                <c:pt idx="160">
                  <c:v>3.3333333333333215E-2</c:v>
                </c:pt>
                <c:pt idx="161">
                  <c:v>-1.1111111111111072E-2</c:v>
                </c:pt>
                <c:pt idx="162">
                  <c:v>-2.2222222222222143E-2</c:v>
                </c:pt>
                <c:pt idx="163">
                  <c:v>1.1111111111110628E-2</c:v>
                </c:pt>
                <c:pt idx="164">
                  <c:v>-1.1111111111110628E-2</c:v>
                </c:pt>
                <c:pt idx="165">
                  <c:v>2.2222222222222143E-2</c:v>
                </c:pt>
                <c:pt idx="166">
                  <c:v>-1.6666666666666607E-2</c:v>
                </c:pt>
                <c:pt idx="167">
                  <c:v>2.2222222222222143E-2</c:v>
                </c:pt>
                <c:pt idx="168">
                  <c:v>-0.10000000000000009</c:v>
                </c:pt>
                <c:pt idx="169">
                  <c:v>0.10555555555555562</c:v>
                </c:pt>
                <c:pt idx="170">
                  <c:v>5.5555555555550917E-3</c:v>
                </c:pt>
                <c:pt idx="171">
                  <c:v>1.111111111111196E-2</c:v>
                </c:pt>
                <c:pt idx="172">
                  <c:v>1.6666666666666607E-2</c:v>
                </c:pt>
                <c:pt idx="173">
                  <c:v>4.4444444444443398E-2</c:v>
                </c:pt>
                <c:pt idx="174">
                  <c:v>2.2222222222223031E-2</c:v>
                </c:pt>
                <c:pt idx="175">
                  <c:v>2.2222222222223031E-2</c:v>
                </c:pt>
                <c:pt idx="176">
                  <c:v>6.6666666666664653E-2</c:v>
                </c:pt>
                <c:pt idx="177">
                  <c:v>5.5555555555573122E-3</c:v>
                </c:pt>
                <c:pt idx="178">
                  <c:v>-8.8817841970012523E-16</c:v>
                </c:pt>
                <c:pt idx="179">
                  <c:v>5.5555555555555358E-2</c:v>
                </c:pt>
                <c:pt idx="180">
                  <c:v>8.8817841970012523E-16</c:v>
                </c:pt>
                <c:pt idx="181">
                  <c:v>1.6666666666666163E-2</c:v>
                </c:pt>
                <c:pt idx="182">
                  <c:v>1.6666666666666607E-2</c:v>
                </c:pt>
                <c:pt idx="183">
                  <c:v>-1.6666666666666607E-2</c:v>
                </c:pt>
                <c:pt idx="184">
                  <c:v>3.3333333333333659E-2</c:v>
                </c:pt>
                <c:pt idx="185">
                  <c:v>-2.7777777777778123E-2</c:v>
                </c:pt>
                <c:pt idx="186">
                  <c:v>1.1111111111111516E-2</c:v>
                </c:pt>
                <c:pt idx="187">
                  <c:v>-3.8888888888889195E-2</c:v>
                </c:pt>
                <c:pt idx="188">
                  <c:v>4.9999999999999822E-2</c:v>
                </c:pt>
                <c:pt idx="189">
                  <c:v>-1.1111111111111072E-2</c:v>
                </c:pt>
                <c:pt idx="190">
                  <c:v>-3.3333333333333215E-2</c:v>
                </c:pt>
                <c:pt idx="191">
                  <c:v>3.3333333333333215E-2</c:v>
                </c:pt>
                <c:pt idx="192">
                  <c:v>-2.7777777777777679E-2</c:v>
                </c:pt>
                <c:pt idx="193">
                  <c:v>-5.5555555555555358E-3</c:v>
                </c:pt>
                <c:pt idx="194">
                  <c:v>-1.1111111111111072E-2</c:v>
                </c:pt>
                <c:pt idx="195">
                  <c:v>1.1111111111111072E-2</c:v>
                </c:pt>
                <c:pt idx="196">
                  <c:v>-2.7777777777777901E-2</c:v>
                </c:pt>
                <c:pt idx="197">
                  <c:v>0</c:v>
                </c:pt>
                <c:pt idx="198">
                  <c:v>2.2204460492503131E-16</c:v>
                </c:pt>
                <c:pt idx="199">
                  <c:v>2.2222222222222143E-2</c:v>
                </c:pt>
                <c:pt idx="200">
                  <c:v>-2.7777777777777901E-2</c:v>
                </c:pt>
                <c:pt idx="201">
                  <c:v>-5.5555555555555358E-3</c:v>
                </c:pt>
                <c:pt idx="202">
                  <c:v>4.4408920985006262E-16</c:v>
                </c:pt>
                <c:pt idx="203">
                  <c:v>-4.4408920985006262E-16</c:v>
                </c:pt>
                <c:pt idx="204">
                  <c:v>-2.2222222222222365E-2</c:v>
                </c:pt>
                <c:pt idx="205">
                  <c:v>1.6666666666666829E-2</c:v>
                </c:pt>
                <c:pt idx="206">
                  <c:v>-5.5555555555553138E-3</c:v>
                </c:pt>
                <c:pt idx="207">
                  <c:v>-2.7777777777778012E-2</c:v>
                </c:pt>
                <c:pt idx="208">
                  <c:v>2.777777777777779E-2</c:v>
                </c:pt>
                <c:pt idx="209">
                  <c:v>-1.6666666666666607E-2</c:v>
                </c:pt>
                <c:pt idx="210">
                  <c:v>5.5555555555555358E-3</c:v>
                </c:pt>
                <c:pt idx="211">
                  <c:v>-1.6666666666666718E-2</c:v>
                </c:pt>
                <c:pt idx="212">
                  <c:v>1.1102230246251565E-16</c:v>
                </c:pt>
                <c:pt idx="213">
                  <c:v>-1.1102230246251565E-16</c:v>
                </c:pt>
                <c:pt idx="214">
                  <c:v>-5.5555555555555358E-3</c:v>
                </c:pt>
                <c:pt idx="215">
                  <c:v>5.5555555555556468E-3</c:v>
                </c:pt>
                <c:pt idx="216">
                  <c:v>-5.5555555555556468E-3</c:v>
                </c:pt>
                <c:pt idx="217">
                  <c:v>-1.1111111111111127E-2</c:v>
                </c:pt>
                <c:pt idx="218">
                  <c:v>5.5555555555556468E-3</c:v>
                </c:pt>
                <c:pt idx="219">
                  <c:v>-5.5555555555555913E-3</c:v>
                </c:pt>
                <c:pt idx="220">
                  <c:v>-5.5555555555555913E-3</c:v>
                </c:pt>
                <c:pt idx="221">
                  <c:v>5.5555555555555913E-3</c:v>
                </c:pt>
                <c:pt idx="222">
                  <c:v>-1.1111111111111127E-2</c:v>
                </c:pt>
                <c:pt idx="223">
                  <c:v>-5.5555555555555913E-3</c:v>
                </c:pt>
                <c:pt idx="224">
                  <c:v>5.5555555555555913E-3</c:v>
                </c:pt>
                <c:pt idx="225">
                  <c:v>-5.5555555555555358E-3</c:v>
                </c:pt>
                <c:pt idx="226">
                  <c:v>0</c:v>
                </c:pt>
                <c:pt idx="227">
                  <c:v>0</c:v>
                </c:pt>
                <c:pt idx="228">
                  <c:v>-2.7755575615628914E-17</c:v>
                </c:pt>
                <c:pt idx="229">
                  <c:v>2.7755575615628914E-17</c:v>
                </c:pt>
                <c:pt idx="230">
                  <c:v>-5.5511151231257827E-17</c:v>
                </c:pt>
                <c:pt idx="231">
                  <c:v>-5.5555555555555081E-3</c:v>
                </c:pt>
                <c:pt idx="232">
                  <c:v>0</c:v>
                </c:pt>
                <c:pt idx="233">
                  <c:v>5.5555555555555636E-3</c:v>
                </c:pt>
                <c:pt idx="234">
                  <c:v>-2.7755575615628914E-17</c:v>
                </c:pt>
                <c:pt idx="235">
                  <c:v>0</c:v>
                </c:pt>
                <c:pt idx="236">
                  <c:v>-5.5555555555555358E-3</c:v>
                </c:pt>
                <c:pt idx="237">
                  <c:v>5.5555555555555636E-3</c:v>
                </c:pt>
                <c:pt idx="238">
                  <c:v>-5.5555555555555913E-3</c:v>
                </c:pt>
                <c:pt idx="239">
                  <c:v>5.5555555555555636E-3</c:v>
                </c:pt>
                <c:pt idx="240">
                  <c:v>2.7755575615628914E-17</c:v>
                </c:pt>
                <c:pt idx="241">
                  <c:v>-5.5555555555555636E-3</c:v>
                </c:pt>
                <c:pt idx="242">
                  <c:v>5.5555555555555497E-3</c:v>
                </c:pt>
                <c:pt idx="243">
                  <c:v>-1.3877787807814457E-17</c:v>
                </c:pt>
                <c:pt idx="244">
                  <c:v>-5.5555555555555358E-3</c:v>
                </c:pt>
                <c:pt idx="245">
                  <c:v>5.5555555555555358E-3</c:v>
                </c:pt>
                <c:pt idx="246">
                  <c:v>1.3877787807814457E-17</c:v>
                </c:pt>
                <c:pt idx="247">
                  <c:v>0</c:v>
                </c:pt>
                <c:pt idx="248">
                  <c:v>-5.5555555555555566E-3</c:v>
                </c:pt>
                <c:pt idx="249">
                  <c:v>-6.9388939039072284E-18</c:v>
                </c:pt>
                <c:pt idx="250">
                  <c:v>5.5555555555555636E-3</c:v>
                </c:pt>
                <c:pt idx="251">
                  <c:v>-5.5555555555555566E-3</c:v>
                </c:pt>
                <c:pt idx="252">
                  <c:v>-5.5555555555555566E-3</c:v>
                </c:pt>
                <c:pt idx="253">
                  <c:v>5.5555555555555566E-3</c:v>
                </c:pt>
                <c:pt idx="254">
                  <c:v>0</c:v>
                </c:pt>
                <c:pt idx="255">
                  <c:v>-5.5555555555555532E-3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5.5555555555555566E-3</c:v>
                </c:pt>
                <c:pt idx="319">
                  <c:v>-5.5555555555555566E-3</c:v>
                </c:pt>
                <c:pt idx="320">
                  <c:v>0</c:v>
                </c:pt>
                <c:pt idx="321">
                  <c:v>0</c:v>
                </c:pt>
                <c:pt idx="322">
                  <c:v>5.5555555555555566E-3</c:v>
                </c:pt>
                <c:pt idx="323">
                  <c:v>-5.5555555555555566E-3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5.5555555555555549E-3</c:v>
                </c:pt>
                <c:pt idx="332">
                  <c:v>-5.5555555555555549E-3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5.5555555555555558E-3</c:v>
                </c:pt>
                <c:pt idx="344">
                  <c:v>-5.5555555555555558E-3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5.5555555555555558E-3</c:v>
                </c:pt>
                <c:pt idx="353">
                  <c:v>-5.5555555555555558E-3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3A5-4914-B0CB-249BABBE1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9787920"/>
        <c:axId val="1209788880"/>
      </c:scatterChart>
      <c:valAx>
        <c:axId val="120978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788880"/>
        <c:crosses val="autoZero"/>
        <c:crossBetween val="midCat"/>
      </c:valAx>
      <c:valAx>
        <c:axId val="120978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Acceleration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7879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938845144356971"/>
          <c:y val="3.5187372411781874E-2"/>
          <c:w val="0.18105535594358263"/>
          <c:h val="0.147336906455222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Vs Valve Lift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63179411102358"/>
          <c:y val="0.18974807476628849"/>
          <c:w val="0.70336992013129918"/>
          <c:h val="0.7607655289110461"/>
        </c:manualLayout>
      </c:layout>
      <c:scatterChart>
        <c:scatterStyle val="smoothMarker"/>
        <c:varyColors val="0"/>
        <c:ser>
          <c:idx val="1"/>
          <c:order val="1"/>
          <c:tx>
            <c:v>Intake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'CamShafts '!$L$2:$L$362</c:f>
              <c:numCache>
                <c:formatCode>0.00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5.5555555555555558E-3</c:v>
                </c:pt>
                <c:pt idx="3">
                  <c:v>5.5555555555555558E-3</c:v>
                </c:pt>
                <c:pt idx="4">
                  <c:v>5.5555555555555558E-3</c:v>
                </c:pt>
                <c:pt idx="5">
                  <c:v>5.5555555555555558E-3</c:v>
                </c:pt>
                <c:pt idx="6">
                  <c:v>1.1111111111111112E-2</c:v>
                </c:pt>
                <c:pt idx="7">
                  <c:v>1.1111111111111112E-2</c:v>
                </c:pt>
                <c:pt idx="8">
                  <c:v>1.1111111111111112E-2</c:v>
                </c:pt>
                <c:pt idx="9">
                  <c:v>1.6666666666666666E-2</c:v>
                </c:pt>
                <c:pt idx="10">
                  <c:v>1.6666666666666666E-2</c:v>
                </c:pt>
                <c:pt idx="11">
                  <c:v>1.6666666666666666E-2</c:v>
                </c:pt>
                <c:pt idx="12">
                  <c:v>2.2222222222222223E-2</c:v>
                </c:pt>
                <c:pt idx="13">
                  <c:v>2.2222222222222223E-2</c:v>
                </c:pt>
                <c:pt idx="14">
                  <c:v>2.2222222222222223E-2</c:v>
                </c:pt>
                <c:pt idx="15">
                  <c:v>2.2222222222222223E-2</c:v>
                </c:pt>
                <c:pt idx="16">
                  <c:v>2.777777777777778E-2</c:v>
                </c:pt>
                <c:pt idx="17">
                  <c:v>2.777777777777778E-2</c:v>
                </c:pt>
                <c:pt idx="18">
                  <c:v>3.3333333333333333E-2</c:v>
                </c:pt>
                <c:pt idx="19">
                  <c:v>3.3333333333333333E-2</c:v>
                </c:pt>
                <c:pt idx="20">
                  <c:v>3.3333333333333333E-2</c:v>
                </c:pt>
                <c:pt idx="21">
                  <c:v>3.888888888888889E-2</c:v>
                </c:pt>
                <c:pt idx="22">
                  <c:v>3.888888888888889E-2</c:v>
                </c:pt>
                <c:pt idx="23">
                  <c:v>3.888888888888889E-2</c:v>
                </c:pt>
                <c:pt idx="24">
                  <c:v>4.4444444444444446E-2</c:v>
                </c:pt>
                <c:pt idx="25">
                  <c:v>4.4444444444444446E-2</c:v>
                </c:pt>
                <c:pt idx="26">
                  <c:v>4.4444444444444446E-2</c:v>
                </c:pt>
                <c:pt idx="27">
                  <c:v>4.9999999999999996E-2</c:v>
                </c:pt>
                <c:pt idx="28">
                  <c:v>4.9999999999999996E-2</c:v>
                </c:pt>
                <c:pt idx="29">
                  <c:v>5.5555555555555559E-2</c:v>
                </c:pt>
                <c:pt idx="30">
                  <c:v>5.5555555555555559E-2</c:v>
                </c:pt>
                <c:pt idx="31">
                  <c:v>6.1111111111111109E-2</c:v>
                </c:pt>
                <c:pt idx="32">
                  <c:v>6.1111111111111109E-2</c:v>
                </c:pt>
                <c:pt idx="33">
                  <c:v>6.1111111111111109E-2</c:v>
                </c:pt>
                <c:pt idx="34">
                  <c:v>6.6666666666666666E-2</c:v>
                </c:pt>
                <c:pt idx="35">
                  <c:v>6.6666666666666666E-2</c:v>
                </c:pt>
                <c:pt idx="36">
                  <c:v>6.6666666666666666E-2</c:v>
                </c:pt>
                <c:pt idx="37">
                  <c:v>7.2222222222222229E-2</c:v>
                </c:pt>
                <c:pt idx="38">
                  <c:v>7.2222222222222229E-2</c:v>
                </c:pt>
                <c:pt idx="39">
                  <c:v>7.2222222222222229E-2</c:v>
                </c:pt>
                <c:pt idx="40">
                  <c:v>7.7777777777777779E-2</c:v>
                </c:pt>
                <c:pt idx="41">
                  <c:v>7.7777777777777779E-2</c:v>
                </c:pt>
                <c:pt idx="42">
                  <c:v>7.7777777777777779E-2</c:v>
                </c:pt>
                <c:pt idx="43">
                  <c:v>8.3333333333333329E-2</c:v>
                </c:pt>
                <c:pt idx="44">
                  <c:v>8.3333333333333329E-2</c:v>
                </c:pt>
                <c:pt idx="45">
                  <c:v>8.3333333333333329E-2</c:v>
                </c:pt>
                <c:pt idx="46">
                  <c:v>8.8888888888888892E-2</c:v>
                </c:pt>
                <c:pt idx="47">
                  <c:v>8.8888888888888892E-2</c:v>
                </c:pt>
                <c:pt idx="48">
                  <c:v>9.4444444444444442E-2</c:v>
                </c:pt>
                <c:pt idx="49">
                  <c:v>9.4444444444444442E-2</c:v>
                </c:pt>
                <c:pt idx="50">
                  <c:v>9.9999999999999992E-2</c:v>
                </c:pt>
                <c:pt idx="51">
                  <c:v>9.9999999999999992E-2</c:v>
                </c:pt>
                <c:pt idx="52">
                  <c:v>9.9999999999999992E-2</c:v>
                </c:pt>
                <c:pt idx="53">
                  <c:v>0.10555555555555556</c:v>
                </c:pt>
                <c:pt idx="54">
                  <c:v>0.10555555555555556</c:v>
                </c:pt>
                <c:pt idx="55">
                  <c:v>0.10555555555555556</c:v>
                </c:pt>
                <c:pt idx="56">
                  <c:v>0.10555555555555556</c:v>
                </c:pt>
                <c:pt idx="57">
                  <c:v>0.11111111111111112</c:v>
                </c:pt>
                <c:pt idx="58">
                  <c:v>0.11111111111111112</c:v>
                </c:pt>
                <c:pt idx="59">
                  <c:v>0.11111111111111112</c:v>
                </c:pt>
                <c:pt idx="60">
                  <c:v>0.11666666666666665</c:v>
                </c:pt>
                <c:pt idx="61">
                  <c:v>0.11666666666666665</c:v>
                </c:pt>
                <c:pt idx="62">
                  <c:v>0.11666666666666665</c:v>
                </c:pt>
                <c:pt idx="63">
                  <c:v>0.12222222222222222</c:v>
                </c:pt>
                <c:pt idx="64">
                  <c:v>0.12222222222222222</c:v>
                </c:pt>
                <c:pt idx="65">
                  <c:v>0.12222222222222222</c:v>
                </c:pt>
                <c:pt idx="66">
                  <c:v>0.12222222222222222</c:v>
                </c:pt>
                <c:pt idx="67">
                  <c:v>0.12777777777777777</c:v>
                </c:pt>
                <c:pt idx="68">
                  <c:v>0.12777777777777777</c:v>
                </c:pt>
                <c:pt idx="69">
                  <c:v>0.12777777777777777</c:v>
                </c:pt>
                <c:pt idx="70">
                  <c:v>0.12777777777777777</c:v>
                </c:pt>
                <c:pt idx="71">
                  <c:v>0.13333333333333333</c:v>
                </c:pt>
                <c:pt idx="72">
                  <c:v>0.13333333333333333</c:v>
                </c:pt>
                <c:pt idx="73">
                  <c:v>0.13333333333333333</c:v>
                </c:pt>
                <c:pt idx="74">
                  <c:v>0.13333333333333333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0.14444444444444446</c:v>
                </c:pt>
                <c:pt idx="82">
                  <c:v>0.14444444444444446</c:v>
                </c:pt>
                <c:pt idx="83">
                  <c:v>0.14444444444444446</c:v>
                </c:pt>
                <c:pt idx="84">
                  <c:v>0.14444444444444446</c:v>
                </c:pt>
                <c:pt idx="85">
                  <c:v>0.14444444444444446</c:v>
                </c:pt>
                <c:pt idx="86">
                  <c:v>0.14444444444444446</c:v>
                </c:pt>
                <c:pt idx="87">
                  <c:v>0.14444444444444446</c:v>
                </c:pt>
                <c:pt idx="88">
                  <c:v>0.15</c:v>
                </c:pt>
                <c:pt idx="89">
                  <c:v>0.15</c:v>
                </c:pt>
                <c:pt idx="90">
                  <c:v>0.15</c:v>
                </c:pt>
                <c:pt idx="91">
                  <c:v>0.15</c:v>
                </c:pt>
                <c:pt idx="92">
                  <c:v>0.15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0.15</c:v>
                </c:pt>
                <c:pt idx="98">
                  <c:v>0.15</c:v>
                </c:pt>
                <c:pt idx="99">
                  <c:v>0.15</c:v>
                </c:pt>
                <c:pt idx="100">
                  <c:v>0.15555555555555556</c:v>
                </c:pt>
                <c:pt idx="101">
                  <c:v>0.15555555555555556</c:v>
                </c:pt>
                <c:pt idx="102">
                  <c:v>0.15555555555555556</c:v>
                </c:pt>
                <c:pt idx="103">
                  <c:v>0.15555555555555556</c:v>
                </c:pt>
                <c:pt idx="104">
                  <c:v>0.16111111111111109</c:v>
                </c:pt>
                <c:pt idx="105">
                  <c:v>0.16666666666666666</c:v>
                </c:pt>
                <c:pt idx="106">
                  <c:v>0.17222222222222222</c:v>
                </c:pt>
                <c:pt idx="107">
                  <c:v>0.17777777777777778</c:v>
                </c:pt>
                <c:pt idx="108">
                  <c:v>0.18333333333333335</c:v>
                </c:pt>
                <c:pt idx="109">
                  <c:v>0.19444444444444442</c:v>
                </c:pt>
                <c:pt idx="110">
                  <c:v>0.19999999999999998</c:v>
                </c:pt>
                <c:pt idx="111">
                  <c:v>0.21111111111111111</c:v>
                </c:pt>
                <c:pt idx="112">
                  <c:v>0.21666666666666667</c:v>
                </c:pt>
                <c:pt idx="113">
                  <c:v>0.22777777777777775</c:v>
                </c:pt>
                <c:pt idx="114">
                  <c:v>0.23888888888888887</c:v>
                </c:pt>
                <c:pt idx="115">
                  <c:v>0.24444444444444444</c:v>
                </c:pt>
                <c:pt idx="116">
                  <c:v>0.25555555555555554</c:v>
                </c:pt>
                <c:pt idx="117">
                  <c:v>0.26111111111111107</c:v>
                </c:pt>
                <c:pt idx="118">
                  <c:v>0.2722222222222222</c:v>
                </c:pt>
                <c:pt idx="119">
                  <c:v>0.27777777777777779</c:v>
                </c:pt>
                <c:pt idx="120">
                  <c:v>0.28888888888888892</c:v>
                </c:pt>
                <c:pt idx="121">
                  <c:v>0.3</c:v>
                </c:pt>
                <c:pt idx="122">
                  <c:v>0.30555555555555558</c:v>
                </c:pt>
                <c:pt idx="123">
                  <c:v>0.31666666666666665</c:v>
                </c:pt>
                <c:pt idx="124">
                  <c:v>0.32777777777777778</c:v>
                </c:pt>
                <c:pt idx="125">
                  <c:v>0.33888888888888885</c:v>
                </c:pt>
                <c:pt idx="126">
                  <c:v>0.34444444444444444</c:v>
                </c:pt>
                <c:pt idx="127">
                  <c:v>0.3611111111111111</c:v>
                </c:pt>
                <c:pt idx="128">
                  <c:v>0.37777777777777777</c:v>
                </c:pt>
                <c:pt idx="129">
                  <c:v>0.38888888888888884</c:v>
                </c:pt>
                <c:pt idx="130">
                  <c:v>0.40555555555555556</c:v>
                </c:pt>
                <c:pt idx="131">
                  <c:v>0.42777777777777776</c:v>
                </c:pt>
                <c:pt idx="132">
                  <c:v>0.45555555555555549</c:v>
                </c:pt>
                <c:pt idx="133">
                  <c:v>0.47777777777777775</c:v>
                </c:pt>
                <c:pt idx="134">
                  <c:v>0.51111111111111107</c:v>
                </c:pt>
                <c:pt idx="135">
                  <c:v>0.5444444444444444</c:v>
                </c:pt>
                <c:pt idx="136">
                  <c:v>0.57777777777777783</c:v>
                </c:pt>
                <c:pt idx="137">
                  <c:v>0.62222222222222223</c:v>
                </c:pt>
                <c:pt idx="138">
                  <c:v>0.67222222222222217</c:v>
                </c:pt>
                <c:pt idx="139">
                  <c:v>0.71666666666666667</c:v>
                </c:pt>
                <c:pt idx="140">
                  <c:v>0.75555555555555554</c:v>
                </c:pt>
                <c:pt idx="141">
                  <c:v>0.79999999999999993</c:v>
                </c:pt>
                <c:pt idx="142">
                  <c:v>0.85555555555555551</c:v>
                </c:pt>
                <c:pt idx="143">
                  <c:v>0.91111111111111098</c:v>
                </c:pt>
                <c:pt idx="144">
                  <c:v>0.97222222222222221</c:v>
                </c:pt>
                <c:pt idx="145">
                  <c:v>1.0333333333333334</c:v>
                </c:pt>
                <c:pt idx="146">
                  <c:v>1.0999999999999999</c:v>
                </c:pt>
                <c:pt idx="147">
                  <c:v>1.1666666666666667</c:v>
                </c:pt>
                <c:pt idx="148">
                  <c:v>1.2333333333333334</c:v>
                </c:pt>
                <c:pt idx="149">
                  <c:v>1.2888888888888888</c:v>
                </c:pt>
                <c:pt idx="150">
                  <c:v>1.3666666666666667</c:v>
                </c:pt>
                <c:pt idx="151">
                  <c:v>1.4888888888888889</c:v>
                </c:pt>
                <c:pt idx="152">
                  <c:v>1.55</c:v>
                </c:pt>
                <c:pt idx="153">
                  <c:v>1.6555555555555554</c:v>
                </c:pt>
                <c:pt idx="154">
                  <c:v>1.7166666666666666</c:v>
                </c:pt>
                <c:pt idx="155">
                  <c:v>1.8166666666666667</c:v>
                </c:pt>
                <c:pt idx="156">
                  <c:v>1.9222222222222221</c:v>
                </c:pt>
                <c:pt idx="157">
                  <c:v>2.0166666666666666</c:v>
                </c:pt>
                <c:pt idx="158">
                  <c:v>2.1222222222222222</c:v>
                </c:pt>
                <c:pt idx="159">
                  <c:v>2.2333333333333329</c:v>
                </c:pt>
                <c:pt idx="160">
                  <c:v>2.35</c:v>
                </c:pt>
                <c:pt idx="161">
                  <c:v>2.4722222222222223</c:v>
                </c:pt>
                <c:pt idx="162">
                  <c:v>2.5999999999999996</c:v>
                </c:pt>
                <c:pt idx="163">
                  <c:v>2.7222222222222223</c:v>
                </c:pt>
                <c:pt idx="164">
                  <c:v>2.8611111111111112</c:v>
                </c:pt>
                <c:pt idx="165">
                  <c:v>2.9833333333333334</c:v>
                </c:pt>
                <c:pt idx="166">
                  <c:v>3.1611111111111114</c:v>
                </c:pt>
                <c:pt idx="167">
                  <c:v>3.2722222222222221</c:v>
                </c:pt>
                <c:pt idx="168">
                  <c:v>3.416666666666667</c:v>
                </c:pt>
                <c:pt idx="169">
                  <c:v>3.5833333333333335</c:v>
                </c:pt>
                <c:pt idx="170">
                  <c:v>3.75</c:v>
                </c:pt>
                <c:pt idx="171">
                  <c:v>3.8777777777777778</c:v>
                </c:pt>
                <c:pt idx="172">
                  <c:v>4.05</c:v>
                </c:pt>
                <c:pt idx="173">
                  <c:v>4.2222222222222223</c:v>
                </c:pt>
                <c:pt idx="174">
                  <c:v>4.3833333333333329</c:v>
                </c:pt>
                <c:pt idx="175">
                  <c:v>4.5333333333333332</c:v>
                </c:pt>
                <c:pt idx="176">
                  <c:v>4.6833333333333327</c:v>
                </c:pt>
                <c:pt idx="177">
                  <c:v>4.8611111111111107</c:v>
                </c:pt>
                <c:pt idx="178">
                  <c:v>5</c:v>
                </c:pt>
                <c:pt idx="179">
                  <c:v>5.0999999999999996</c:v>
                </c:pt>
                <c:pt idx="180">
                  <c:v>5.1444444444444439</c:v>
                </c:pt>
                <c:pt idx="181">
                  <c:v>5.177777777777778</c:v>
                </c:pt>
                <c:pt idx="182">
                  <c:v>5.1999999999999993</c:v>
                </c:pt>
                <c:pt idx="183">
                  <c:v>5.1944444444444438</c:v>
                </c:pt>
                <c:pt idx="184">
                  <c:v>5.1499999999999995</c:v>
                </c:pt>
                <c:pt idx="185">
                  <c:v>5.0722222222222229</c:v>
                </c:pt>
                <c:pt idx="186">
                  <c:v>4.9944444444444445</c:v>
                </c:pt>
                <c:pt idx="187">
                  <c:v>4.8555555555555552</c:v>
                </c:pt>
                <c:pt idx="188">
                  <c:v>4.7055555555555557</c:v>
                </c:pt>
                <c:pt idx="189">
                  <c:v>4.5333333333333332</c:v>
                </c:pt>
                <c:pt idx="190">
                  <c:v>4.3611111111111107</c:v>
                </c:pt>
                <c:pt idx="191">
                  <c:v>4.1833333333333336</c:v>
                </c:pt>
                <c:pt idx="192">
                  <c:v>3.9833333333333334</c:v>
                </c:pt>
                <c:pt idx="193">
                  <c:v>3.8055555555555554</c:v>
                </c:pt>
                <c:pt idx="194">
                  <c:v>3.6111111111111112</c:v>
                </c:pt>
                <c:pt idx="195">
                  <c:v>3.4333333333333331</c:v>
                </c:pt>
                <c:pt idx="196">
                  <c:v>3.2777777777777777</c:v>
                </c:pt>
                <c:pt idx="197">
                  <c:v>3.1055555555555552</c:v>
                </c:pt>
                <c:pt idx="198">
                  <c:v>2.9222222222222221</c:v>
                </c:pt>
                <c:pt idx="199">
                  <c:v>2.7777777777777777</c:v>
                </c:pt>
                <c:pt idx="200">
                  <c:v>2.6555555555555554</c:v>
                </c:pt>
                <c:pt idx="201">
                  <c:v>2.4777777777777779</c:v>
                </c:pt>
                <c:pt idx="202">
                  <c:v>2.35</c:v>
                </c:pt>
                <c:pt idx="203">
                  <c:v>2.2222222222222223</c:v>
                </c:pt>
                <c:pt idx="204">
                  <c:v>2.0944444444444446</c:v>
                </c:pt>
                <c:pt idx="205">
                  <c:v>2.0333333333333332</c:v>
                </c:pt>
                <c:pt idx="206">
                  <c:v>1.8666666666666665</c:v>
                </c:pt>
                <c:pt idx="207">
                  <c:v>1.75</c:v>
                </c:pt>
                <c:pt idx="208">
                  <c:v>1.6611111111111112</c:v>
                </c:pt>
                <c:pt idx="209">
                  <c:v>1.55</c:v>
                </c:pt>
                <c:pt idx="210">
                  <c:v>1.461111111111111</c:v>
                </c:pt>
                <c:pt idx="211">
                  <c:v>1.3722222222222222</c:v>
                </c:pt>
                <c:pt idx="212">
                  <c:v>1.2722222222222221</c:v>
                </c:pt>
                <c:pt idx="213">
                  <c:v>1.2055555555555555</c:v>
                </c:pt>
                <c:pt idx="214">
                  <c:v>1.1333333333333333</c:v>
                </c:pt>
                <c:pt idx="215">
                  <c:v>1.0666666666666667</c:v>
                </c:pt>
                <c:pt idx="216">
                  <c:v>1</c:v>
                </c:pt>
                <c:pt idx="217">
                  <c:v>0.9277777777777777</c:v>
                </c:pt>
                <c:pt idx="218">
                  <c:v>0.8666666666666667</c:v>
                </c:pt>
                <c:pt idx="219">
                  <c:v>0.81111111111111112</c:v>
                </c:pt>
                <c:pt idx="220">
                  <c:v>0.75555555555555554</c:v>
                </c:pt>
                <c:pt idx="221">
                  <c:v>0.71111111111111114</c:v>
                </c:pt>
                <c:pt idx="222">
                  <c:v>0.66111111111111109</c:v>
                </c:pt>
                <c:pt idx="223">
                  <c:v>0.62222222222222223</c:v>
                </c:pt>
                <c:pt idx="224">
                  <c:v>0.58333333333333337</c:v>
                </c:pt>
                <c:pt idx="225">
                  <c:v>0.5444444444444444</c:v>
                </c:pt>
                <c:pt idx="226">
                  <c:v>0.51111111111111107</c:v>
                </c:pt>
                <c:pt idx="227">
                  <c:v>0.47777777777777775</c:v>
                </c:pt>
                <c:pt idx="228">
                  <c:v>0.45555555555555549</c:v>
                </c:pt>
                <c:pt idx="229">
                  <c:v>0.42222222222222222</c:v>
                </c:pt>
                <c:pt idx="230">
                  <c:v>0.39999999999999997</c:v>
                </c:pt>
                <c:pt idx="231">
                  <c:v>0.3833333333333333</c:v>
                </c:pt>
                <c:pt idx="232">
                  <c:v>0.3611111111111111</c:v>
                </c:pt>
                <c:pt idx="233">
                  <c:v>0.34444444444444444</c:v>
                </c:pt>
                <c:pt idx="234">
                  <c:v>0.32777777777777778</c:v>
                </c:pt>
                <c:pt idx="235">
                  <c:v>0.31666666666666665</c:v>
                </c:pt>
                <c:pt idx="236">
                  <c:v>0.30555555555555558</c:v>
                </c:pt>
                <c:pt idx="237">
                  <c:v>0.29444444444444445</c:v>
                </c:pt>
                <c:pt idx="238">
                  <c:v>0.28333333333333333</c:v>
                </c:pt>
                <c:pt idx="239">
                  <c:v>0.2722222222222222</c:v>
                </c:pt>
                <c:pt idx="240">
                  <c:v>0.26111111111111107</c:v>
                </c:pt>
                <c:pt idx="241">
                  <c:v>0.25</c:v>
                </c:pt>
                <c:pt idx="242">
                  <c:v>0.23888888888888887</c:v>
                </c:pt>
                <c:pt idx="243">
                  <c:v>0.22777777777777775</c:v>
                </c:pt>
                <c:pt idx="244">
                  <c:v>0.21666666666666667</c:v>
                </c:pt>
                <c:pt idx="245">
                  <c:v>0.20555555555555555</c:v>
                </c:pt>
                <c:pt idx="246">
                  <c:v>0.19444444444444442</c:v>
                </c:pt>
                <c:pt idx="247">
                  <c:v>0.18333333333333335</c:v>
                </c:pt>
                <c:pt idx="248">
                  <c:v>0.17222222222222222</c:v>
                </c:pt>
                <c:pt idx="249">
                  <c:v>0.16666666666666666</c:v>
                </c:pt>
                <c:pt idx="250">
                  <c:v>0.15555555555555556</c:v>
                </c:pt>
                <c:pt idx="251">
                  <c:v>0.14444444444444446</c:v>
                </c:pt>
                <c:pt idx="252">
                  <c:v>0.13333333333333333</c:v>
                </c:pt>
                <c:pt idx="253">
                  <c:v>0.12222222222222222</c:v>
                </c:pt>
                <c:pt idx="254">
                  <c:v>0.11111111111111112</c:v>
                </c:pt>
                <c:pt idx="255">
                  <c:v>9.9999999999999992E-2</c:v>
                </c:pt>
                <c:pt idx="256">
                  <c:v>8.8888888888888892E-2</c:v>
                </c:pt>
                <c:pt idx="257">
                  <c:v>8.3333333333333329E-2</c:v>
                </c:pt>
                <c:pt idx="258">
                  <c:v>7.2222222222222229E-2</c:v>
                </c:pt>
                <c:pt idx="259">
                  <c:v>6.6666666666666666E-2</c:v>
                </c:pt>
                <c:pt idx="260">
                  <c:v>6.1111111111111109E-2</c:v>
                </c:pt>
                <c:pt idx="261">
                  <c:v>5.5555555555555559E-2</c:v>
                </c:pt>
                <c:pt idx="262">
                  <c:v>4.9999999999999996E-2</c:v>
                </c:pt>
                <c:pt idx="263">
                  <c:v>4.9999999999999996E-2</c:v>
                </c:pt>
                <c:pt idx="264">
                  <c:v>4.4444444444444446E-2</c:v>
                </c:pt>
                <c:pt idx="265">
                  <c:v>4.4444444444444446E-2</c:v>
                </c:pt>
                <c:pt idx="266">
                  <c:v>4.4444444444444446E-2</c:v>
                </c:pt>
                <c:pt idx="267">
                  <c:v>4.4444444444444446E-2</c:v>
                </c:pt>
                <c:pt idx="268">
                  <c:v>4.4444444444444446E-2</c:v>
                </c:pt>
                <c:pt idx="269">
                  <c:v>4.4444444444444446E-2</c:v>
                </c:pt>
                <c:pt idx="270">
                  <c:v>3.888888888888889E-2</c:v>
                </c:pt>
                <c:pt idx="271">
                  <c:v>3.888888888888889E-2</c:v>
                </c:pt>
                <c:pt idx="272">
                  <c:v>3.888888888888889E-2</c:v>
                </c:pt>
                <c:pt idx="273">
                  <c:v>3.888888888888889E-2</c:v>
                </c:pt>
                <c:pt idx="274">
                  <c:v>3.3333333333333333E-2</c:v>
                </c:pt>
                <c:pt idx="275">
                  <c:v>3.3333333333333333E-2</c:v>
                </c:pt>
                <c:pt idx="276">
                  <c:v>3.3333333333333333E-2</c:v>
                </c:pt>
                <c:pt idx="277">
                  <c:v>3.3333333333333333E-2</c:v>
                </c:pt>
                <c:pt idx="278">
                  <c:v>2.777777777777778E-2</c:v>
                </c:pt>
                <c:pt idx="279">
                  <c:v>2.777777777777778E-2</c:v>
                </c:pt>
                <c:pt idx="280">
                  <c:v>2.777777777777778E-2</c:v>
                </c:pt>
                <c:pt idx="281">
                  <c:v>2.777777777777778E-2</c:v>
                </c:pt>
                <c:pt idx="282">
                  <c:v>2.777777777777778E-2</c:v>
                </c:pt>
                <c:pt idx="283">
                  <c:v>2.2222222222222223E-2</c:v>
                </c:pt>
                <c:pt idx="284">
                  <c:v>2.2222222222222223E-2</c:v>
                </c:pt>
                <c:pt idx="285">
                  <c:v>2.2222222222222223E-2</c:v>
                </c:pt>
                <c:pt idx="286">
                  <c:v>1.6666666666666666E-2</c:v>
                </c:pt>
                <c:pt idx="287">
                  <c:v>1.6666666666666666E-2</c:v>
                </c:pt>
                <c:pt idx="288">
                  <c:v>1.6666666666666666E-2</c:v>
                </c:pt>
                <c:pt idx="289">
                  <c:v>1.1111111111111112E-2</c:v>
                </c:pt>
                <c:pt idx="290">
                  <c:v>1.1111111111111112E-2</c:v>
                </c:pt>
                <c:pt idx="291">
                  <c:v>1.1111111111111112E-2</c:v>
                </c:pt>
                <c:pt idx="292">
                  <c:v>5.5555555555555558E-3</c:v>
                </c:pt>
                <c:pt idx="293">
                  <c:v>5.5555555555555558E-3</c:v>
                </c:pt>
                <c:pt idx="294">
                  <c:v>5.5555555555555558E-3</c:v>
                </c:pt>
                <c:pt idx="295">
                  <c:v>5.5555555555555558E-3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0C9-476F-8BB3-8275807B754E}"/>
            </c:ext>
          </c:extLst>
        </c:ser>
        <c:ser>
          <c:idx val="2"/>
          <c:order val="2"/>
          <c:tx>
            <c:v>Output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'CamShafts '!$M$2:$M$362</c:f>
              <c:numCache>
                <c:formatCode>0.00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5.5555555555555558E-3</c:v>
                </c:pt>
                <c:pt idx="109">
                  <c:v>2.2222222222222223E-2</c:v>
                </c:pt>
                <c:pt idx="110">
                  <c:v>2.777777777777778E-2</c:v>
                </c:pt>
                <c:pt idx="111">
                  <c:v>3.888888888888889E-2</c:v>
                </c:pt>
                <c:pt idx="112">
                  <c:v>4.9999999999999996E-2</c:v>
                </c:pt>
                <c:pt idx="113">
                  <c:v>5.5555555555555559E-2</c:v>
                </c:pt>
                <c:pt idx="114">
                  <c:v>6.6666666666666666E-2</c:v>
                </c:pt>
                <c:pt idx="115">
                  <c:v>7.7777777777777779E-2</c:v>
                </c:pt>
                <c:pt idx="116">
                  <c:v>8.8888888888888892E-2</c:v>
                </c:pt>
                <c:pt idx="117">
                  <c:v>9.4444444444444442E-2</c:v>
                </c:pt>
                <c:pt idx="118">
                  <c:v>0.10555555555555556</c:v>
                </c:pt>
                <c:pt idx="119">
                  <c:v>0.11666666666666665</c:v>
                </c:pt>
                <c:pt idx="120">
                  <c:v>0.12777777777777777</c:v>
                </c:pt>
                <c:pt idx="121">
                  <c:v>0.1388888888888889</c:v>
                </c:pt>
                <c:pt idx="122">
                  <c:v>0.14444444444444446</c:v>
                </c:pt>
                <c:pt idx="123">
                  <c:v>0.15555555555555556</c:v>
                </c:pt>
                <c:pt idx="124">
                  <c:v>0.16666666666666666</c:v>
                </c:pt>
                <c:pt idx="125">
                  <c:v>0.17777777777777778</c:v>
                </c:pt>
                <c:pt idx="126">
                  <c:v>0.18888888888888888</c:v>
                </c:pt>
                <c:pt idx="127">
                  <c:v>0.19999999999999998</c:v>
                </c:pt>
                <c:pt idx="128">
                  <c:v>0.21666666666666667</c:v>
                </c:pt>
                <c:pt idx="129">
                  <c:v>0.23333333333333331</c:v>
                </c:pt>
                <c:pt idx="130">
                  <c:v>0.25555555555555554</c:v>
                </c:pt>
                <c:pt idx="131">
                  <c:v>0.27777777777777779</c:v>
                </c:pt>
                <c:pt idx="132">
                  <c:v>0.30555555555555558</c:v>
                </c:pt>
                <c:pt idx="133">
                  <c:v>0.33333333333333331</c:v>
                </c:pt>
                <c:pt idx="134">
                  <c:v>0.3611111111111111</c:v>
                </c:pt>
                <c:pt idx="135">
                  <c:v>0.39999999999999997</c:v>
                </c:pt>
                <c:pt idx="136">
                  <c:v>0.44444444444444448</c:v>
                </c:pt>
                <c:pt idx="137">
                  <c:v>0.48333333333333334</c:v>
                </c:pt>
                <c:pt idx="138">
                  <c:v>0.52222222222222214</c:v>
                </c:pt>
                <c:pt idx="139">
                  <c:v>0.56666666666666665</c:v>
                </c:pt>
                <c:pt idx="140">
                  <c:v>0.6166666666666667</c:v>
                </c:pt>
                <c:pt idx="141">
                  <c:v>0.66666666666666663</c:v>
                </c:pt>
                <c:pt idx="142">
                  <c:v>0.71666666666666667</c:v>
                </c:pt>
                <c:pt idx="143">
                  <c:v>0.77222222222222214</c:v>
                </c:pt>
                <c:pt idx="144">
                  <c:v>0.83333333333333326</c:v>
                </c:pt>
                <c:pt idx="145">
                  <c:v>0.90555555555555545</c:v>
                </c:pt>
                <c:pt idx="146">
                  <c:v>0.96666666666666667</c:v>
                </c:pt>
                <c:pt idx="147">
                  <c:v>1.0444444444444443</c:v>
                </c:pt>
                <c:pt idx="148">
                  <c:v>1.1166666666666665</c:v>
                </c:pt>
                <c:pt idx="149">
                  <c:v>1.1888888888888889</c:v>
                </c:pt>
                <c:pt idx="150">
                  <c:v>1.2666666666666666</c:v>
                </c:pt>
                <c:pt idx="151">
                  <c:v>1.35</c:v>
                </c:pt>
                <c:pt idx="152">
                  <c:v>1.45</c:v>
                </c:pt>
                <c:pt idx="153">
                  <c:v>1.5333333333333332</c:v>
                </c:pt>
                <c:pt idx="154">
                  <c:v>1.6333333333333333</c:v>
                </c:pt>
                <c:pt idx="155">
                  <c:v>1.7333333333333334</c:v>
                </c:pt>
                <c:pt idx="156">
                  <c:v>1.8444444444444443</c:v>
                </c:pt>
                <c:pt idx="157">
                  <c:v>1.9555555555555555</c:v>
                </c:pt>
                <c:pt idx="158">
                  <c:v>2.0666666666666669</c:v>
                </c:pt>
                <c:pt idx="159">
                  <c:v>2.2222222222222223</c:v>
                </c:pt>
                <c:pt idx="160">
                  <c:v>2.3555555555555556</c:v>
                </c:pt>
                <c:pt idx="161">
                  <c:v>2.5166666666666666</c:v>
                </c:pt>
                <c:pt idx="162">
                  <c:v>2.6444444444444444</c:v>
                </c:pt>
                <c:pt idx="163">
                  <c:v>2.7833333333333332</c:v>
                </c:pt>
                <c:pt idx="164">
                  <c:v>2.9444444444444442</c:v>
                </c:pt>
                <c:pt idx="165">
                  <c:v>3.0944444444444446</c:v>
                </c:pt>
                <c:pt idx="166">
                  <c:v>3.2555555555555555</c:v>
                </c:pt>
                <c:pt idx="167">
                  <c:v>3.3944444444444444</c:v>
                </c:pt>
                <c:pt idx="168">
                  <c:v>3.55</c:v>
                </c:pt>
                <c:pt idx="169">
                  <c:v>3.6833333333333331</c:v>
                </c:pt>
                <c:pt idx="170">
                  <c:v>3.9166666666666665</c:v>
                </c:pt>
                <c:pt idx="171">
                  <c:v>4.0444444444444443</c:v>
                </c:pt>
                <c:pt idx="172">
                  <c:v>4.166666666666667</c:v>
                </c:pt>
                <c:pt idx="173">
                  <c:v>4.2777777777777777</c:v>
                </c:pt>
                <c:pt idx="174">
                  <c:v>4.3722222222222218</c:v>
                </c:pt>
                <c:pt idx="175">
                  <c:v>4.4222222222222225</c:v>
                </c:pt>
                <c:pt idx="176">
                  <c:v>4.45</c:v>
                </c:pt>
                <c:pt idx="177">
                  <c:v>4.4555555555555548</c:v>
                </c:pt>
                <c:pt idx="178">
                  <c:v>4.3944444444444448</c:v>
                </c:pt>
                <c:pt idx="179">
                  <c:v>4.3277777777777775</c:v>
                </c:pt>
                <c:pt idx="180">
                  <c:v>4.2611111111111111</c:v>
                </c:pt>
                <c:pt idx="181">
                  <c:v>4.1388888888888893</c:v>
                </c:pt>
                <c:pt idx="182">
                  <c:v>4.0166666666666666</c:v>
                </c:pt>
                <c:pt idx="183">
                  <c:v>3.8777777777777778</c:v>
                </c:pt>
                <c:pt idx="184">
                  <c:v>3.7222222222222223</c:v>
                </c:pt>
                <c:pt idx="185">
                  <c:v>3.5833333333333335</c:v>
                </c:pt>
                <c:pt idx="186">
                  <c:v>3.411111111111111</c:v>
                </c:pt>
                <c:pt idx="187">
                  <c:v>3.2666666666666666</c:v>
                </c:pt>
                <c:pt idx="188">
                  <c:v>3.1111111111111107</c:v>
                </c:pt>
                <c:pt idx="189">
                  <c:v>2.994444444444444</c:v>
                </c:pt>
                <c:pt idx="190">
                  <c:v>2.8277777777777775</c:v>
                </c:pt>
                <c:pt idx="191">
                  <c:v>2.6722222222222221</c:v>
                </c:pt>
                <c:pt idx="192">
                  <c:v>2.5499999999999998</c:v>
                </c:pt>
                <c:pt idx="193">
                  <c:v>2.3944444444444444</c:v>
                </c:pt>
                <c:pt idx="194">
                  <c:v>2.2666666666666666</c:v>
                </c:pt>
                <c:pt idx="195">
                  <c:v>2.1444444444444444</c:v>
                </c:pt>
                <c:pt idx="196">
                  <c:v>2.0333333333333332</c:v>
                </c:pt>
                <c:pt idx="197">
                  <c:v>1.911111111111111</c:v>
                </c:pt>
                <c:pt idx="198">
                  <c:v>1.8166666666666667</c:v>
                </c:pt>
                <c:pt idx="199">
                  <c:v>1.7222222222222223</c:v>
                </c:pt>
                <c:pt idx="200">
                  <c:v>1.6277777777777778</c:v>
                </c:pt>
                <c:pt idx="201">
                  <c:v>1.5111111111111111</c:v>
                </c:pt>
                <c:pt idx="202">
                  <c:v>1.4222222222222223</c:v>
                </c:pt>
                <c:pt idx="203">
                  <c:v>1.338888888888889</c:v>
                </c:pt>
                <c:pt idx="204">
                  <c:v>1.2555555555555553</c:v>
                </c:pt>
                <c:pt idx="205">
                  <c:v>1.1722222222222221</c:v>
                </c:pt>
                <c:pt idx="206">
                  <c:v>1.1111111111111112</c:v>
                </c:pt>
                <c:pt idx="207">
                  <c:v>1.0333333333333334</c:v>
                </c:pt>
                <c:pt idx="208">
                  <c:v>0.96111111111111103</c:v>
                </c:pt>
                <c:pt idx="209">
                  <c:v>0.91666666666666663</c:v>
                </c:pt>
                <c:pt idx="210">
                  <c:v>0.84444444444444444</c:v>
                </c:pt>
                <c:pt idx="211">
                  <c:v>0.78888888888888886</c:v>
                </c:pt>
                <c:pt idx="212">
                  <c:v>0.72777777777777775</c:v>
                </c:pt>
                <c:pt idx="213">
                  <c:v>0.68333333333333335</c:v>
                </c:pt>
                <c:pt idx="214">
                  <c:v>0.63888888888888884</c:v>
                </c:pt>
                <c:pt idx="215">
                  <c:v>0.59444444444444444</c:v>
                </c:pt>
                <c:pt idx="216">
                  <c:v>0.55555555555555558</c:v>
                </c:pt>
                <c:pt idx="217">
                  <c:v>0.51111111111111107</c:v>
                </c:pt>
                <c:pt idx="218">
                  <c:v>0.47222222222222221</c:v>
                </c:pt>
                <c:pt idx="219">
                  <c:v>0.44444444444444448</c:v>
                </c:pt>
                <c:pt idx="220">
                  <c:v>0.41111111111111109</c:v>
                </c:pt>
                <c:pt idx="221">
                  <c:v>0.3833333333333333</c:v>
                </c:pt>
                <c:pt idx="222">
                  <c:v>0.3611111111111111</c:v>
                </c:pt>
                <c:pt idx="223">
                  <c:v>0.33333333333333331</c:v>
                </c:pt>
                <c:pt idx="224">
                  <c:v>0.31666666666666665</c:v>
                </c:pt>
                <c:pt idx="225">
                  <c:v>0.30555555555555558</c:v>
                </c:pt>
                <c:pt idx="226">
                  <c:v>0.28888888888888892</c:v>
                </c:pt>
                <c:pt idx="227">
                  <c:v>0.27777777777777779</c:v>
                </c:pt>
                <c:pt idx="228">
                  <c:v>0.26666666666666666</c:v>
                </c:pt>
                <c:pt idx="229">
                  <c:v>0.25555555555555554</c:v>
                </c:pt>
                <c:pt idx="230">
                  <c:v>0.24444444444444444</c:v>
                </c:pt>
                <c:pt idx="231">
                  <c:v>0.23333333333333331</c:v>
                </c:pt>
                <c:pt idx="232">
                  <c:v>0.22222222222222224</c:v>
                </c:pt>
                <c:pt idx="233">
                  <c:v>0.21666666666666667</c:v>
                </c:pt>
                <c:pt idx="234">
                  <c:v>0.21111111111111111</c:v>
                </c:pt>
                <c:pt idx="235">
                  <c:v>0.19999999999999998</c:v>
                </c:pt>
                <c:pt idx="236">
                  <c:v>0.18888888888888888</c:v>
                </c:pt>
                <c:pt idx="237">
                  <c:v>0.17777777777777778</c:v>
                </c:pt>
                <c:pt idx="238">
                  <c:v>0.17222222222222222</c:v>
                </c:pt>
                <c:pt idx="239">
                  <c:v>0.16111111111111109</c:v>
                </c:pt>
                <c:pt idx="240">
                  <c:v>0.15555555555555556</c:v>
                </c:pt>
                <c:pt idx="241">
                  <c:v>0.14444444444444446</c:v>
                </c:pt>
                <c:pt idx="242">
                  <c:v>0.13333333333333333</c:v>
                </c:pt>
                <c:pt idx="243">
                  <c:v>0.12777777777777777</c:v>
                </c:pt>
                <c:pt idx="244">
                  <c:v>0.11666666666666665</c:v>
                </c:pt>
                <c:pt idx="245">
                  <c:v>0.10555555555555556</c:v>
                </c:pt>
                <c:pt idx="246">
                  <c:v>9.9999999999999992E-2</c:v>
                </c:pt>
                <c:pt idx="247">
                  <c:v>8.8888888888888892E-2</c:v>
                </c:pt>
                <c:pt idx="248">
                  <c:v>7.7777777777777779E-2</c:v>
                </c:pt>
                <c:pt idx="249">
                  <c:v>6.6666666666666666E-2</c:v>
                </c:pt>
                <c:pt idx="250">
                  <c:v>6.1111111111111109E-2</c:v>
                </c:pt>
                <c:pt idx="251">
                  <c:v>5.5555555555555559E-2</c:v>
                </c:pt>
                <c:pt idx="252">
                  <c:v>4.4444444444444446E-2</c:v>
                </c:pt>
                <c:pt idx="253">
                  <c:v>3.888888888888889E-2</c:v>
                </c:pt>
                <c:pt idx="254">
                  <c:v>3.888888888888889E-2</c:v>
                </c:pt>
                <c:pt idx="255">
                  <c:v>3.3333333333333333E-2</c:v>
                </c:pt>
                <c:pt idx="256">
                  <c:v>2.777777777777778E-2</c:v>
                </c:pt>
                <c:pt idx="257">
                  <c:v>2.777777777777778E-2</c:v>
                </c:pt>
                <c:pt idx="258">
                  <c:v>2.777777777777778E-2</c:v>
                </c:pt>
                <c:pt idx="259">
                  <c:v>2.777777777777778E-2</c:v>
                </c:pt>
                <c:pt idx="260">
                  <c:v>2.777777777777778E-2</c:v>
                </c:pt>
                <c:pt idx="261">
                  <c:v>2.777777777777778E-2</c:v>
                </c:pt>
                <c:pt idx="262">
                  <c:v>2.777777777777778E-2</c:v>
                </c:pt>
                <c:pt idx="263">
                  <c:v>2.777777777777778E-2</c:v>
                </c:pt>
                <c:pt idx="264">
                  <c:v>2.777777777777778E-2</c:v>
                </c:pt>
                <c:pt idx="265">
                  <c:v>2.777777777777778E-2</c:v>
                </c:pt>
                <c:pt idx="266">
                  <c:v>2.777777777777778E-2</c:v>
                </c:pt>
                <c:pt idx="267">
                  <c:v>2.777777777777778E-2</c:v>
                </c:pt>
                <c:pt idx="268">
                  <c:v>2.777777777777778E-2</c:v>
                </c:pt>
                <c:pt idx="269">
                  <c:v>2.777777777777778E-2</c:v>
                </c:pt>
                <c:pt idx="270">
                  <c:v>2.777777777777778E-2</c:v>
                </c:pt>
                <c:pt idx="271">
                  <c:v>2.777777777777778E-2</c:v>
                </c:pt>
                <c:pt idx="272">
                  <c:v>2.777777777777778E-2</c:v>
                </c:pt>
                <c:pt idx="273">
                  <c:v>2.777777777777778E-2</c:v>
                </c:pt>
                <c:pt idx="274">
                  <c:v>2.777777777777778E-2</c:v>
                </c:pt>
                <c:pt idx="275">
                  <c:v>2.777777777777778E-2</c:v>
                </c:pt>
                <c:pt idx="276">
                  <c:v>2.777777777777778E-2</c:v>
                </c:pt>
                <c:pt idx="277">
                  <c:v>2.777777777777778E-2</c:v>
                </c:pt>
                <c:pt idx="278">
                  <c:v>2.777777777777778E-2</c:v>
                </c:pt>
                <c:pt idx="279">
                  <c:v>2.777777777777778E-2</c:v>
                </c:pt>
                <c:pt idx="280">
                  <c:v>2.777777777777778E-2</c:v>
                </c:pt>
                <c:pt idx="281">
                  <c:v>2.777777777777778E-2</c:v>
                </c:pt>
                <c:pt idx="282">
                  <c:v>2.777777777777778E-2</c:v>
                </c:pt>
                <c:pt idx="283">
                  <c:v>2.777777777777778E-2</c:v>
                </c:pt>
                <c:pt idx="284">
                  <c:v>2.777777777777778E-2</c:v>
                </c:pt>
                <c:pt idx="285">
                  <c:v>2.777777777777778E-2</c:v>
                </c:pt>
                <c:pt idx="286">
                  <c:v>2.777777777777778E-2</c:v>
                </c:pt>
                <c:pt idx="287">
                  <c:v>2.777777777777778E-2</c:v>
                </c:pt>
                <c:pt idx="288">
                  <c:v>2.777777777777778E-2</c:v>
                </c:pt>
                <c:pt idx="289">
                  <c:v>2.777777777777778E-2</c:v>
                </c:pt>
                <c:pt idx="290">
                  <c:v>2.777777777777778E-2</c:v>
                </c:pt>
                <c:pt idx="291">
                  <c:v>2.777777777777778E-2</c:v>
                </c:pt>
                <c:pt idx="292">
                  <c:v>2.777777777777778E-2</c:v>
                </c:pt>
                <c:pt idx="293">
                  <c:v>2.777777777777778E-2</c:v>
                </c:pt>
                <c:pt idx="294">
                  <c:v>2.777777777777778E-2</c:v>
                </c:pt>
                <c:pt idx="295">
                  <c:v>2.777777777777778E-2</c:v>
                </c:pt>
                <c:pt idx="296">
                  <c:v>2.777777777777778E-2</c:v>
                </c:pt>
                <c:pt idx="297">
                  <c:v>2.777777777777778E-2</c:v>
                </c:pt>
                <c:pt idx="298">
                  <c:v>2.777777777777778E-2</c:v>
                </c:pt>
                <c:pt idx="299">
                  <c:v>2.777777777777778E-2</c:v>
                </c:pt>
                <c:pt idx="300">
                  <c:v>2.777777777777778E-2</c:v>
                </c:pt>
                <c:pt idx="301">
                  <c:v>2.777777777777778E-2</c:v>
                </c:pt>
                <c:pt idx="302">
                  <c:v>2.777777777777778E-2</c:v>
                </c:pt>
                <c:pt idx="303">
                  <c:v>2.777777777777778E-2</c:v>
                </c:pt>
                <c:pt idx="304">
                  <c:v>2.777777777777778E-2</c:v>
                </c:pt>
                <c:pt idx="305">
                  <c:v>2.777777777777778E-2</c:v>
                </c:pt>
                <c:pt idx="306">
                  <c:v>2.777777777777778E-2</c:v>
                </c:pt>
                <c:pt idx="307">
                  <c:v>2.777777777777778E-2</c:v>
                </c:pt>
                <c:pt idx="308">
                  <c:v>2.777777777777778E-2</c:v>
                </c:pt>
                <c:pt idx="309">
                  <c:v>2.777777777777778E-2</c:v>
                </c:pt>
                <c:pt idx="310">
                  <c:v>2.777777777777778E-2</c:v>
                </c:pt>
                <c:pt idx="311">
                  <c:v>2.777777777777778E-2</c:v>
                </c:pt>
                <c:pt idx="312">
                  <c:v>2.777777777777778E-2</c:v>
                </c:pt>
                <c:pt idx="313">
                  <c:v>2.777777777777778E-2</c:v>
                </c:pt>
                <c:pt idx="314">
                  <c:v>2.777777777777778E-2</c:v>
                </c:pt>
                <c:pt idx="315">
                  <c:v>2.777777777777778E-2</c:v>
                </c:pt>
                <c:pt idx="316">
                  <c:v>2.777777777777778E-2</c:v>
                </c:pt>
                <c:pt idx="317">
                  <c:v>2.777777777777778E-2</c:v>
                </c:pt>
                <c:pt idx="318">
                  <c:v>2.777777777777778E-2</c:v>
                </c:pt>
                <c:pt idx="319">
                  <c:v>2.777777777777778E-2</c:v>
                </c:pt>
                <c:pt idx="320">
                  <c:v>2.2222222222222223E-2</c:v>
                </c:pt>
                <c:pt idx="321">
                  <c:v>2.2222222222222223E-2</c:v>
                </c:pt>
                <c:pt idx="322">
                  <c:v>2.2222222222222223E-2</c:v>
                </c:pt>
                <c:pt idx="323">
                  <c:v>2.2222222222222223E-2</c:v>
                </c:pt>
                <c:pt idx="324">
                  <c:v>1.6666666666666666E-2</c:v>
                </c:pt>
                <c:pt idx="325">
                  <c:v>1.6666666666666666E-2</c:v>
                </c:pt>
                <c:pt idx="326">
                  <c:v>1.6666666666666666E-2</c:v>
                </c:pt>
                <c:pt idx="327">
                  <c:v>1.6666666666666666E-2</c:v>
                </c:pt>
                <c:pt idx="328">
                  <c:v>1.6666666666666666E-2</c:v>
                </c:pt>
                <c:pt idx="329">
                  <c:v>1.6666666666666666E-2</c:v>
                </c:pt>
                <c:pt idx="330">
                  <c:v>1.6666666666666666E-2</c:v>
                </c:pt>
                <c:pt idx="331">
                  <c:v>1.6666666666666666E-2</c:v>
                </c:pt>
                <c:pt idx="332">
                  <c:v>1.6666666666666666E-2</c:v>
                </c:pt>
                <c:pt idx="333">
                  <c:v>1.1111111111111112E-2</c:v>
                </c:pt>
                <c:pt idx="334">
                  <c:v>1.1111111111111112E-2</c:v>
                </c:pt>
                <c:pt idx="335">
                  <c:v>1.1111111111111112E-2</c:v>
                </c:pt>
                <c:pt idx="336">
                  <c:v>1.1111111111111112E-2</c:v>
                </c:pt>
                <c:pt idx="337">
                  <c:v>1.1111111111111112E-2</c:v>
                </c:pt>
                <c:pt idx="338">
                  <c:v>1.1111111111111112E-2</c:v>
                </c:pt>
                <c:pt idx="339">
                  <c:v>1.1111111111111112E-2</c:v>
                </c:pt>
                <c:pt idx="340">
                  <c:v>1.1111111111111112E-2</c:v>
                </c:pt>
                <c:pt idx="341">
                  <c:v>1.1111111111111112E-2</c:v>
                </c:pt>
                <c:pt idx="342">
                  <c:v>1.1111111111111112E-2</c:v>
                </c:pt>
                <c:pt idx="343">
                  <c:v>1.1111111111111112E-2</c:v>
                </c:pt>
                <c:pt idx="344">
                  <c:v>1.1111111111111112E-2</c:v>
                </c:pt>
                <c:pt idx="345">
                  <c:v>5.5555555555555558E-3</c:v>
                </c:pt>
                <c:pt idx="346">
                  <c:v>5.5555555555555558E-3</c:v>
                </c:pt>
                <c:pt idx="347">
                  <c:v>5.5555555555555558E-3</c:v>
                </c:pt>
                <c:pt idx="348">
                  <c:v>5.5555555555555558E-3</c:v>
                </c:pt>
                <c:pt idx="349">
                  <c:v>5.5555555555555558E-3</c:v>
                </c:pt>
                <c:pt idx="350">
                  <c:v>5.5555555555555558E-3</c:v>
                </c:pt>
                <c:pt idx="351">
                  <c:v>5.5555555555555558E-3</c:v>
                </c:pt>
                <c:pt idx="352">
                  <c:v>5.5555555555555558E-3</c:v>
                </c:pt>
                <c:pt idx="353">
                  <c:v>5.5555555555555558E-3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0C9-476F-8BB3-8275807B75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205919"/>
        <c:axId val="1911206399"/>
      </c:scatterChart>
      <c:scatterChart>
        <c:scatterStyle val="smoothMarker"/>
        <c:varyColors val="0"/>
        <c:ser>
          <c:idx val="0"/>
          <c:order val="0"/>
          <c:tx>
            <c:v>Crank Angle Vs Velcotiy Pre Degree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'!$C$2:$C$362</c:f>
              <c:numCache>
                <c:formatCode>0.00000</c:formatCode>
                <c:ptCount val="361"/>
                <c:pt idx="0">
                  <c:v>2.1602149680050812E-4</c:v>
                </c:pt>
                <c:pt idx="1">
                  <c:v>2.3149097710195294E-4</c:v>
                </c:pt>
                <c:pt idx="2">
                  <c:v>2.468475521587262E-4</c:v>
                </c:pt>
                <c:pt idx="3">
                  <c:v>2.6208382098576307E-4</c:v>
                </c:pt>
                <c:pt idx="4">
                  <c:v>2.7719245960399234E-4</c:v>
                </c:pt>
                <c:pt idx="5">
                  <c:v>2.9216622596228443E-4</c:v>
                </c:pt>
                <c:pt idx="6">
                  <c:v>3.0699796484575997E-4</c:v>
                </c:pt>
                <c:pt idx="7">
                  <c:v>3.2168061276901345E-4</c:v>
                </c:pt>
                <c:pt idx="8">
                  <c:v>3.3620720285144814E-4</c:v>
                </c:pt>
                <c:pt idx="9">
                  <c:v>3.5057086967167032E-4</c:v>
                </c:pt>
                <c:pt idx="10">
                  <c:v>3.6476485409891318E-4</c:v>
                </c:pt>
                <c:pt idx="11">
                  <c:v>3.7878250809750443E-4</c:v>
                </c:pt>
                <c:pt idx="12">
                  <c:v>3.9261729950130012E-4</c:v>
                </c:pt>
                <c:pt idx="13">
                  <c:v>4.0626281675442636E-4</c:v>
                </c:pt>
                <c:pt idx="14">
                  <c:v>4.1971277361358122E-4</c:v>
                </c:pt>
                <c:pt idx="15">
                  <c:v>4.3296101380913086E-4</c:v>
                </c:pt>
                <c:pt idx="16">
                  <c:v>4.4600151565816083E-4</c:v>
                </c:pt>
                <c:pt idx="17">
                  <c:v>4.5882839662676929E-4</c:v>
                </c:pt>
                <c:pt idx="18">
                  <c:v>4.7143591783479696E-4</c:v>
                </c:pt>
                <c:pt idx="19">
                  <c:v>4.8381848849810005E-4</c:v>
                </c:pt>
                <c:pt idx="20">
                  <c:v>4.9597067030281161E-4</c:v>
                </c:pt>
                <c:pt idx="21">
                  <c:v>5.0788718170429945E-4</c:v>
                </c:pt>
                <c:pt idx="22">
                  <c:v>5.1956290214615237E-4</c:v>
                </c:pt>
                <c:pt idx="23">
                  <c:v>5.3099287619064531E-4</c:v>
                </c:pt>
                <c:pt idx="24">
                  <c:v>5.4217231755474167E-4</c:v>
                </c:pt>
                <c:pt idx="25">
                  <c:v>5.530966130446735E-4</c:v>
                </c:pt>
                <c:pt idx="26">
                  <c:v>5.6376132637988262E-4</c:v>
                </c:pt>
                <c:pt idx="27">
                  <c:v>5.7416220190065377E-4</c:v>
                </c:pt>
                <c:pt idx="28">
                  <c:v>5.8429516815001678E-4</c:v>
                </c:pt>
                <c:pt idx="29">
                  <c:v>5.9415634132210272E-4</c:v>
                </c:pt>
                <c:pt idx="30">
                  <c:v>6.0374202856872811E-4</c:v>
                </c:pt>
                <c:pt idx="31">
                  <c:v>6.1304873115533218E-4</c:v>
                </c:pt>
                <c:pt idx="32">
                  <c:v>6.2207314745810725E-4</c:v>
                </c:pt>
                <c:pt idx="33">
                  <c:v>6.3081217579280535E-4</c:v>
                </c:pt>
                <c:pt idx="34">
                  <c:v>6.3926291706702804E-4</c:v>
                </c:pt>
                <c:pt idx="35">
                  <c:v>6.474226772470032E-4</c:v>
                </c:pt>
                <c:pt idx="36">
                  <c:v>6.5528896962943617E-4</c:v>
                </c:pt>
                <c:pt idx="37">
                  <c:v>6.6285951691054737E-4</c:v>
                </c:pt>
                <c:pt idx="38">
                  <c:v>6.7013225304259766E-4</c:v>
                </c:pt>
                <c:pt idx="39">
                  <c:v>6.7710532487018013E-4</c:v>
                </c:pt>
                <c:pt idx="40">
                  <c:v>6.8377709353704616E-4</c:v>
                </c:pt>
                <c:pt idx="41">
                  <c:v>6.9014613565575311E-4</c:v>
                </c:pt>
                <c:pt idx="42">
                  <c:v>6.9621124423237257E-4</c:v>
                </c:pt>
                <c:pt idx="43">
                  <c:v>7.0197142933794976E-4</c:v>
                </c:pt>
                <c:pt idx="44">
                  <c:v>7.0742591852006667E-4</c:v>
                </c:pt>
                <c:pt idx="45">
                  <c:v>7.1257415694778864E-4</c:v>
                </c:pt>
                <c:pt idx="46">
                  <c:v>7.1741580728306234E-4</c:v>
                </c:pt>
                <c:pt idx="47">
                  <c:v>7.2195074927327435E-4</c:v>
                </c:pt>
                <c:pt idx="48">
                  <c:v>7.2617907905966547E-4</c:v>
                </c:pt>
                <c:pt idx="49">
                  <c:v>7.3010110819689625E-4</c:v>
                </c:pt>
                <c:pt idx="50">
                  <c:v>7.3371736237991605E-4</c:v>
                </c:pt>
                <c:pt idx="51">
                  <c:v>7.3702857987484674E-4</c:v>
                </c:pt>
                <c:pt idx="52">
                  <c:v>7.4003570965169505E-4</c:v>
                </c:pt>
                <c:pt idx="53">
                  <c:v>7.4273990921696481E-4</c:v>
                </c:pt>
                <c:pt idx="54">
                  <c:v>7.4514254214593303E-4</c:v>
                </c:pt>
                <c:pt idx="55">
                  <c:v>7.4724517531380916E-4</c:v>
                </c:pt>
                <c:pt idx="56">
                  <c:v>7.4904957582807435E-4</c:v>
                </c:pt>
                <c:pt idx="57">
                  <c:v>7.5055770766260105E-4</c:v>
                </c:pt>
                <c:pt idx="58">
                  <c:v>7.5177172799779923E-4</c:v>
                </c:pt>
                <c:pt idx="59">
                  <c:v>7.5269398326992254E-4</c:v>
                </c:pt>
                <c:pt idx="60">
                  <c:v>7.5332700493453003E-4</c:v>
                </c:pt>
                <c:pt idx="61">
                  <c:v>7.5367350495042507E-4</c:v>
                </c:pt>
                <c:pt idx="62">
                  <c:v>7.5373637099090951E-4</c:v>
                </c:pt>
                <c:pt idx="63">
                  <c:v>7.5351866138967383E-4</c:v>
                </c:pt>
                <c:pt idx="64">
                  <c:v>7.5302359983136363E-4</c:v>
                </c:pt>
                <c:pt idx="65">
                  <c:v>7.5225456979580163E-4</c:v>
                </c:pt>
                <c:pt idx="66">
                  <c:v>7.5121510876685615E-4</c:v>
                </c:pt>
                <c:pt idx="67">
                  <c:v>7.4990890221822426E-4</c:v>
                </c:pt>
                <c:pt idx="68">
                  <c:v>7.4833977738804347E-4</c:v>
                </c:pt>
                <c:pt idx="69">
                  <c:v>7.4651169685635566E-4</c:v>
                </c:pt>
                <c:pt idx="70">
                  <c:v>7.444287519393078E-4</c:v>
                </c:pt>
                <c:pt idx="71">
                  <c:v>7.4209515591500824E-4</c:v>
                </c:pt>
                <c:pt idx="72">
                  <c:v>7.3951523709726852E-4</c:v>
                </c:pt>
                <c:pt idx="73">
                  <c:v>7.3669343177247548E-4</c:v>
                </c:pt>
                <c:pt idx="74">
                  <c:v>7.3363427701737122E-4</c:v>
                </c:pt>
                <c:pt idx="75">
                  <c:v>7.3034240341415119E-4</c:v>
                </c:pt>
                <c:pt idx="76">
                  <c:v>7.2682252768096339E-4</c:v>
                </c:pt>
                <c:pt idx="77">
                  <c:v>7.2307944523565537E-4</c:v>
                </c:pt>
                <c:pt idx="78">
                  <c:v>7.1911802271086567E-4</c:v>
                </c:pt>
                <c:pt idx="79">
                  <c:v>7.149431904382858E-4</c:v>
                </c:pt>
                <c:pt idx="80">
                  <c:v>7.1055993492148695E-4</c:v>
                </c:pt>
                <c:pt idx="81">
                  <c:v>7.0597329131423525E-4</c:v>
                </c:pt>
                <c:pt idx="82">
                  <c:v>7.011883359240717E-4</c:v>
                </c:pt>
                <c:pt idx="83">
                  <c:v>6.962101787568592E-4</c:v>
                </c:pt>
                <c:pt idx="84">
                  <c:v>6.9104395612301639E-4</c:v>
                </c:pt>
                <c:pt idx="85">
                  <c:v>6.8569482331962833E-4</c:v>
                </c:pt>
                <c:pt idx="86">
                  <c:v>6.8016794740773101E-4</c:v>
                </c:pt>
                <c:pt idx="87">
                  <c:v>6.7446850009977161E-4</c:v>
                </c:pt>
                <c:pt idx="88">
                  <c:v>6.6860165077352318E-4</c:v>
                </c:pt>
                <c:pt idx="89">
                  <c:v>6.6257255962766382E-4</c:v>
                </c:pt>
                <c:pt idx="90">
                  <c:v>6.5638637099300207E-4</c:v>
                </c:pt>
                <c:pt idx="91">
                  <c:v>6.5004820681378167E-4</c:v>
                </c:pt>
                <c:pt idx="92">
                  <c:v>6.4356316031079219E-4</c:v>
                </c:pt>
                <c:pt idx="93">
                  <c:v>6.3693628983969852E-4</c:v>
                </c:pt>
                <c:pt idx="94">
                  <c:v>6.3017261295408161E-4</c:v>
                </c:pt>
                <c:pt idx="95">
                  <c:v>6.2327710068502823E-4</c:v>
                </c:pt>
                <c:pt idx="96">
                  <c:v>6.1625467204484002E-4</c:v>
                </c:pt>
                <c:pt idx="97">
                  <c:v>6.0911018876434742E-4</c:v>
                </c:pt>
                <c:pt idx="98">
                  <c:v>6.0184845027067002E-4</c:v>
                </c:pt>
                <c:pt idx="99">
                  <c:v>5.944741889111968E-4</c:v>
                </c:pt>
                <c:pt idx="100">
                  <c:v>5.8699206543005866E-4</c:v>
                </c:pt>
                <c:pt idx="101">
                  <c:v>5.7940666470029933E-4</c:v>
                </c:pt>
                <c:pt idx="102">
                  <c:v>5.7172249171616452E-4</c:v>
                </c:pt>
                <c:pt idx="103">
                  <c:v>5.6394396784646694E-4</c:v>
                </c:pt>
                <c:pt idx="104">
                  <c:v>5.5607542735224003E-4</c:v>
                </c:pt>
                <c:pt idx="105">
                  <c:v>5.4812111416713272E-4</c:v>
                </c:pt>
                <c:pt idx="106">
                  <c:v>5.4008517894245378E-4</c:v>
                </c:pt>
                <c:pt idx="107">
                  <c:v>5.3197167635339604E-4</c:v>
                </c:pt>
                <c:pt idx="108">
                  <c:v>5.2378456266589934E-4</c:v>
                </c:pt>
                <c:pt idx="109">
                  <c:v>5.1552769356134898E-4</c:v>
                </c:pt>
                <c:pt idx="110">
                  <c:v>5.0720482221459917E-4</c:v>
                </c:pt>
                <c:pt idx="111">
                  <c:v>4.988195976221993E-4</c:v>
                </c:pt>
                <c:pt idx="112">
                  <c:v>4.9037556317546582E-4</c:v>
                </c:pt>
                <c:pt idx="113">
                  <c:v>4.8187615547333473E-4</c:v>
                </c:pt>
                <c:pt idx="114">
                  <c:v>4.7332470336890198E-4</c:v>
                </c:pt>
                <c:pt idx="115">
                  <c:v>4.6472442724330987E-4</c:v>
                </c:pt>
                <c:pt idx="116">
                  <c:v>4.5607843850045682E-4</c:v>
                </c:pt>
                <c:pt idx="117">
                  <c:v>4.4738973927503645E-4</c:v>
                </c:pt>
                <c:pt idx="118">
                  <c:v>4.3866122234663407E-4</c:v>
                </c:pt>
                <c:pt idx="119">
                  <c:v>4.2989567125223394E-4</c:v>
                </c:pt>
                <c:pt idx="120">
                  <c:v>4.2109576058889375E-4</c:v>
                </c:pt>
                <c:pt idx="121">
                  <c:v>4.1226405649881503E-4</c:v>
                </c:pt>
                <c:pt idx="122">
                  <c:v>4.034030173282882E-4</c:v>
                </c:pt>
                <c:pt idx="123">
                  <c:v>3.94514994452283E-4</c:v>
                </c:pt>
                <c:pt idx="124">
                  <c:v>3.8560223325641296E-4</c:v>
                </c:pt>
                <c:pt idx="125">
                  <c:v>3.7666687426768375E-4</c:v>
                </c:pt>
                <c:pt idx="126">
                  <c:v>3.6771095442585111E-4</c:v>
                </c:pt>
                <c:pt idx="127">
                  <c:v>3.5873640848707589E-4</c:v>
                </c:pt>
                <c:pt idx="128">
                  <c:v>3.4974507055179904E-4</c:v>
                </c:pt>
                <c:pt idx="129">
                  <c:v>3.4073867570860727E-4</c:v>
                </c:pt>
                <c:pt idx="130">
                  <c:v>3.3171886178637311E-4</c:v>
                </c:pt>
                <c:pt idx="131">
                  <c:v>3.2268717120720325E-4</c:v>
                </c:pt>
                <c:pt idx="132">
                  <c:v>3.1364505293199341E-4</c:v>
                </c:pt>
                <c:pt idx="133">
                  <c:v>3.0459386449273318E-4</c:v>
                </c:pt>
                <c:pt idx="134">
                  <c:v>2.9553487410260981E-4</c:v>
                </c:pt>
                <c:pt idx="135">
                  <c:v>2.8646926283909524E-4</c:v>
                </c:pt>
                <c:pt idx="136">
                  <c:v>2.7739812689288323E-4</c:v>
                </c:pt>
                <c:pt idx="137">
                  <c:v>2.6832247987536306E-4</c:v>
                </c:pt>
                <c:pt idx="138">
                  <c:v>2.5924325518110469E-4</c:v>
                </c:pt>
                <c:pt idx="139">
                  <c:v>2.5016130839752848E-4</c:v>
                </c:pt>
                <c:pt idx="140">
                  <c:v>2.4107741975806785E-4</c:v>
                </c:pt>
                <c:pt idx="141">
                  <c:v>2.319922966328436E-4</c:v>
                </c:pt>
                <c:pt idx="142">
                  <c:v>2.2290657605301967E-4</c:v>
                </c:pt>
                <c:pt idx="143">
                  <c:v>2.1382082726392748E-4</c:v>
                </c:pt>
                <c:pt idx="144">
                  <c:v>2.0473555430328139E-4</c:v>
                </c:pt>
                <c:pt idx="145">
                  <c:v>1.9565119860075197E-4</c:v>
                </c:pt>
                <c:pt idx="146">
                  <c:v>1.8656814159502544E-4</c:v>
                </c:pt>
                <c:pt idx="147">
                  <c:v>1.7748670736622563E-4</c:v>
                </c:pt>
                <c:pt idx="148">
                  <c:v>1.684071652797714E-4</c:v>
                </c:pt>
                <c:pt idx="149">
                  <c:v>1.5932973263974026E-4</c:v>
                </c:pt>
                <c:pt idx="150">
                  <c:v>1.5025457734954561E-4</c:v>
                </c:pt>
                <c:pt idx="151">
                  <c:v>1.4118182057744344E-4</c:v>
                </c:pt>
                <c:pt idx="152">
                  <c:v>1.321115394255501E-4</c:v>
                </c:pt>
                <c:pt idx="153">
                  <c:v>1.2304376960051155E-4</c:v>
                </c:pt>
                <c:pt idx="154">
                  <c:v>1.1397850808489429E-4</c:v>
                </c:pt>
                <c:pt idx="155">
                  <c:v>1.0491571580784065E-4</c:v>
                </c:pt>
                <c:pt idx="156">
                  <c:v>9.5855320314447434E-5</c:v>
                </c:pt>
                <c:pt idx="157">
                  <c:v>8.6797218432771439E-5</c:v>
                </c:pt>
                <c:pt idx="158">
                  <c:v>7.7741278938586733E-5</c:v>
                </c:pt>
                <c:pt idx="159">
                  <c:v>6.868734521695008E-5</c:v>
                </c:pt>
                <c:pt idx="160">
                  <c:v>5.9635237920477313E-5</c:v>
                </c:pt>
                <c:pt idx="161">
                  <c:v>5.0584757624996812E-5</c:v>
                </c:pt>
                <c:pt idx="162">
                  <c:v>4.1535687481372707E-5</c:v>
                </c:pt>
                <c:pt idx="163">
                  <c:v>3.2487795864927227E-5</c:v>
                </c:pt>
                <c:pt idx="164">
                  <c:v>2.3440839022073612E-5</c:v>
                </c:pt>
                <c:pt idx="165">
                  <c:v>1.4394563714437147E-5</c:v>
                </c:pt>
                <c:pt idx="166">
                  <c:v>5.3487098615190298E-6</c:v>
                </c:pt>
                <c:pt idx="167">
                  <c:v>-3.696986818471637E-6</c:v>
                </c:pt>
                <c:pt idx="168">
                  <c:v>-1.2742792168049522E-5</c:v>
                </c:pt>
                <c:pt idx="169">
                  <c:v>-2.1788970951161502E-5</c:v>
                </c:pt>
                <c:pt idx="170">
                  <c:v>-3.08357842123963E-5</c:v>
                </c:pt>
                <c:pt idx="171">
                  <c:v>-3.9883486636610455E-5</c:v>
                </c:pt>
                <c:pt idx="172">
                  <c:v>-4.8932323906639152E-5</c:v>
                </c:pt>
                <c:pt idx="173">
                  <c:v>-5.7982530059258464E-5</c:v>
                </c:pt>
                <c:pt idx="174">
                  <c:v>-6.7034324839246318E-5</c:v>
                </c:pt>
                <c:pt idx="175">
                  <c:v>-7.6087911050348733E-5</c:v>
                </c:pt>
                <c:pt idx="176">
                  <c:v>-8.5143471903956214E-5</c:v>
                </c:pt>
                <c:pt idx="177">
                  <c:v>-9.4201168364185794E-5</c:v>
                </c:pt>
                <c:pt idx="178">
                  <c:v>-1.0326113649009039E-4</c:v>
                </c:pt>
                <c:pt idx="179">
                  <c:v>-1.1232348477473175E-4</c:v>
                </c:pt>
                <c:pt idx="180">
                  <c:v>-1.2138829148063135E-4</c:v>
                </c:pt>
                <c:pt idx="181">
                  <c:v>-1.3045560197386119E-4</c:v>
                </c:pt>
                <c:pt idx="182">
                  <c:v>-1.3952542605424889E-4</c:v>
                </c:pt>
                <c:pt idx="183">
                  <c:v>-1.485977352854162E-4</c:v>
                </c:pt>
                <c:pt idx="184">
                  <c:v>-1.5767246032334647E-4</c:v>
                </c:pt>
                <c:pt idx="185">
                  <c:v>-1.6674948824531299E-4</c:v>
                </c:pt>
                <c:pt idx="186">
                  <c:v>-1.7582865988079177E-4</c:v>
                </c:pt>
                <c:pt idx="187">
                  <c:v>-1.8490976714467811E-4</c:v>
                </c:pt>
                <c:pt idx="188">
                  <c:v>-1.9399255037620688E-4</c:v>
                </c:pt>
                <c:pt idx="189">
                  <c:v>-2.0307669568360442E-4</c:v>
                </c:pt>
                <c:pt idx="190">
                  <c:v>-2.1216183229841312E-4</c:v>
                </c:pt>
                <c:pt idx="191">
                  <c:v>-2.2124752994108488E-4</c:v>
                </c:pt>
                <c:pt idx="192">
                  <c:v>-2.3033329620043841E-4</c:v>
                </c:pt>
                <c:pt idx="193">
                  <c:v>-2.394185739309912E-4</c:v>
                </c:pt>
                <c:pt idx="194">
                  <c:v>-2.4850273867044192E-4</c:v>
                </c:pt>
                <c:pt idx="195">
                  <c:v>-2.5758509608152236E-4</c:v>
                </c:pt>
                <c:pt idx="196">
                  <c:v>-2.6666487942249295E-4</c:v>
                </c:pt>
                <c:pt idx="197">
                  <c:v>-2.7574124704961289E-4</c:v>
                </c:pt>
                <c:pt idx="198">
                  <c:v>-2.8481327995676098E-4</c:v>
                </c:pt>
                <c:pt idx="199">
                  <c:v>-2.9387997935768906E-4</c:v>
                </c:pt>
                <c:pt idx="200">
                  <c:v>-3.0294026431444687E-4</c:v>
                </c:pt>
                <c:pt idx="201">
                  <c:v>-3.1199296941926413E-4</c:v>
                </c:pt>
                <c:pt idx="202">
                  <c:v>-3.2103684253458054E-4</c:v>
                </c:pt>
                <c:pt idx="203">
                  <c:v>-3.3007054259746871E-4</c:v>
                </c:pt>
                <c:pt idx="204">
                  <c:v>-3.3909263749579144E-4</c:v>
                </c:pt>
                <c:pt idx="205">
                  <c:v>-3.481016020210892E-4</c:v>
                </c:pt>
                <c:pt idx="206">
                  <c:v>-3.5709581590651074E-4</c:v>
                </c:pt>
                <c:pt idx="207">
                  <c:v>-3.6607356195661467E-4</c:v>
                </c:pt>
                <c:pt idx="208">
                  <c:v>-3.7503302427639718E-4</c:v>
                </c:pt>
                <c:pt idx="209">
                  <c:v>-3.8397228660652649E-4</c:v>
                </c:pt>
                <c:pt idx="210">
                  <c:v>-3.9288933077426258E-4</c:v>
                </c:pt>
                <c:pt idx="211">
                  <c:v>-4.0178203526620992E-4</c:v>
                </c:pt>
                <c:pt idx="212">
                  <c:v>-4.1064817393228481E-4</c:v>
                </c:pt>
                <c:pt idx="213">
                  <c:v>-4.1948541482866863E-4</c:v>
                </c:pt>
                <c:pt idx="214">
                  <c:v>-4.2829131920803232E-4</c:v>
                </c:pt>
                <c:pt idx="215">
                  <c:v>-4.3706334066548336E-4</c:v>
                </c:pt>
                <c:pt idx="216">
                  <c:v>-4.4579882444903407E-4</c:v>
                </c:pt>
                <c:pt idx="217">
                  <c:v>-4.5449500694180744E-4</c:v>
                </c:pt>
                <c:pt idx="218">
                  <c:v>-4.6314901532583386E-4</c:v>
                </c:pt>
                <c:pt idx="219">
                  <c:v>-4.7175786743376691E-4</c:v>
                </c:pt>
                <c:pt idx="220">
                  <c:v>-4.8031847179841325E-4</c:v>
                </c:pt>
                <c:pt idx="221">
                  <c:v>-4.8882762790621037E-4</c:v>
                </c:pt>
                <c:pt idx="222">
                  <c:v>-4.9728202666315946E-4</c:v>
                </c:pt>
                <c:pt idx="223">
                  <c:v>-5.0567825108004116E-4</c:v>
                </c:pt>
                <c:pt idx="224">
                  <c:v>-5.1401277718379768E-4</c:v>
                </c:pt>
                <c:pt idx="225">
                  <c:v>-5.2228197516185348E-4</c:v>
                </c:pt>
                <c:pt idx="226">
                  <c:v>-5.3048211074449569E-4</c:v>
                </c:pt>
                <c:pt idx="227">
                  <c:v>-5.3860934683179484E-4</c:v>
                </c:pt>
                <c:pt idx="228">
                  <c:v>-5.4665974536935447E-4</c:v>
                </c:pt>
                <c:pt idx="229">
                  <c:v>-5.5462926947721924E-4</c:v>
                </c:pt>
                <c:pt idx="230">
                  <c:v>-5.6251378583595246E-4</c:v>
                </c:pt>
                <c:pt idx="231">
                  <c:v>-5.703090673319644E-4</c:v>
                </c:pt>
                <c:pt idx="232">
                  <c:v>-5.7801079596539462E-4</c:v>
                </c:pt>
                <c:pt idx="233">
                  <c:v>-5.856145660208395E-4</c:v>
                </c:pt>
                <c:pt idx="234">
                  <c:v>-5.931158875020423E-4</c:v>
                </c:pt>
                <c:pt idx="235">
                  <c:v>-6.0051018983012933E-4</c:v>
                </c:pt>
                <c:pt idx="236">
                  <c:v>-6.0779282580404603E-4</c:v>
                </c:pt>
                <c:pt idx="237">
                  <c:v>-6.149590758206952E-4</c:v>
                </c:pt>
                <c:pt idx="238">
                  <c:v>-6.2200415235259821E-4</c:v>
                </c:pt>
                <c:pt idx="239">
                  <c:v>-6.2892320467762552E-4</c:v>
                </c:pt>
                <c:pt idx="240">
                  <c:v>-6.3571132385727841E-4</c:v>
                </c:pt>
                <c:pt idx="241">
                  <c:v>-6.4236354795554201E-4</c:v>
                </c:pt>
                <c:pt idx="242">
                  <c:v>-6.4887486749327927E-4</c:v>
                </c:pt>
                <c:pt idx="243">
                  <c:v>-6.5524023112831231E-4</c:v>
                </c:pt>
                <c:pt idx="244">
                  <c:v>-6.614545515536488E-4</c:v>
                </c:pt>
                <c:pt idx="245">
                  <c:v>-6.6751271160264691E-4</c:v>
                </c:pt>
                <c:pt idx="246">
                  <c:v>-6.7340957055084943E-4</c:v>
                </c:pt>
                <c:pt idx="247">
                  <c:v>-6.7913997060268377E-4</c:v>
                </c:pt>
                <c:pt idx="248">
                  <c:v>-6.8469874355005234E-4</c:v>
                </c:pt>
                <c:pt idx="249">
                  <c:v>-6.9008071758941414E-4</c:v>
                </c:pt>
                <c:pt idx="250">
                  <c:v>-6.9528072428317461E-4</c:v>
                </c:pt>
                <c:pt idx="251">
                  <c:v>-7.002936056501527E-4</c:v>
                </c:pt>
                <c:pt idx="252">
                  <c:v>-7.0511422136953356E-4</c:v>
                </c:pt>
                <c:pt idx="253">
                  <c:v>-7.0973745608234745E-4</c:v>
                </c:pt>
                <c:pt idx="254">
                  <c:v>-7.1415822677328711E-4</c:v>
                </c:pt>
                <c:pt idx="255">
                  <c:v>-7.1837149021544006E-4</c:v>
                </c:pt>
                <c:pt idx="256">
                  <c:v>-7.2237225046097031E-4</c:v>
                </c:pt>
                <c:pt idx="257">
                  <c:v>-7.2615556635956952E-4</c:v>
                </c:pt>
                <c:pt idx="258">
                  <c:v>-7.2971655908587313E-4</c:v>
                </c:pt>
                <c:pt idx="259">
                  <c:v>-7.3305041965868872E-4</c:v>
                </c:pt>
                <c:pt idx="260">
                  <c:v>-7.3615241643288504E-4</c:v>
                </c:pt>
                <c:pt idx="261">
                  <c:v>-7.3901790254594923E-4</c:v>
                </c:pt>
                <c:pt idx="262">
                  <c:v>-7.4164232330077573E-4</c:v>
                </c:pt>
                <c:pt idx="263">
                  <c:v>-7.4402122346788058E-4</c:v>
                </c:pt>
                <c:pt idx="264">
                  <c:v>-7.4615025448700883E-4</c:v>
                </c:pt>
                <c:pt idx="265">
                  <c:v>-7.4802518155371589E-4</c:v>
                </c:pt>
                <c:pt idx="266">
                  <c:v>-7.4964189057177832E-4</c:v>
                </c:pt>
                <c:pt idx="267">
                  <c:v>-7.5099639495609938E-4</c:v>
                </c:pt>
                <c:pt idx="268">
                  <c:v>-7.5208484227064221E-4</c:v>
                </c:pt>
                <c:pt idx="269">
                  <c:v>-7.529035206853274E-4</c:v>
                </c:pt>
                <c:pt idx="270">
                  <c:v>-7.534488652385582E-4</c:v>
                </c:pt>
                <c:pt idx="271">
                  <c:v>-7.5371746389085031E-4</c:v>
                </c:pt>
                <c:pt idx="272">
                  <c:v>-7.537060633577633E-4</c:v>
                </c:pt>
                <c:pt idx="273">
                  <c:v>-7.5341157470931036E-4</c:v>
                </c:pt>
                <c:pt idx="274">
                  <c:v>-7.5283107872532035E-4</c:v>
                </c:pt>
                <c:pt idx="275">
                  <c:v>-7.5196183099678071E-4</c:v>
                </c:pt>
                <c:pt idx="276">
                  <c:v>-7.5080126676335679E-4</c:v>
                </c:pt>
                <c:pt idx="277">
                  <c:v>-7.4934700548055788E-4</c:v>
                </c:pt>
                <c:pt idx="278">
                  <c:v>-7.4759685510696061E-4</c:v>
                </c:pt>
                <c:pt idx="279">
                  <c:v>-7.4554881610805132E-4</c:v>
                </c:pt>
                <c:pt idx="280">
                  <c:v>-7.4320108516902697E-4</c:v>
                </c:pt>
                <c:pt idx="281">
                  <c:v>-7.4055205861531248E-4</c:v>
                </c:pt>
                <c:pt idx="282">
                  <c:v>-7.3760033553399787E-4</c:v>
                </c:pt>
                <c:pt idx="283">
                  <c:v>-7.3434472059811379E-4</c:v>
                </c:pt>
                <c:pt idx="284">
                  <c:v>-7.3078422658874598E-4</c:v>
                </c:pt>
                <c:pt idx="285">
                  <c:v>-7.2691807661786137E-4</c:v>
                </c:pt>
                <c:pt idx="286">
                  <c:v>-7.2274570604947963E-4</c:v>
                </c:pt>
                <c:pt idx="287">
                  <c:v>-7.1826676412413415E-4</c:v>
                </c:pt>
                <c:pt idx="288">
                  <c:v>-7.1348111528478017E-4</c:v>
                </c:pt>
                <c:pt idx="289">
                  <c:v>-7.0838884021107162E-4</c:v>
                </c:pt>
                <c:pt idx="290">
                  <c:v>-7.0299023656327647E-4</c:v>
                </c:pt>
                <c:pt idx="291">
                  <c:v>-6.9728581944082657E-4</c:v>
                </c:pt>
                <c:pt idx="292">
                  <c:v>-6.9127632156207319E-4</c:v>
                </c:pt>
                <c:pt idx="293">
                  <c:v>-6.8496269316822844E-4</c:v>
                </c:pt>
                <c:pt idx="294">
                  <c:v>-6.7834610166041601E-4</c:v>
                </c:pt>
                <c:pt idx="295">
                  <c:v>-6.7142793097475784E-4</c:v>
                </c:pt>
                <c:pt idx="296">
                  <c:v>-6.6420978070372977E-4</c:v>
                </c:pt>
                <c:pt idx="297">
                  <c:v>-6.5669346497043007E-4</c:v>
                </c:pt>
                <c:pt idx="298">
                  <c:v>-6.4888101106451782E-4</c:v>
                </c:pt>
                <c:pt idx="299">
                  <c:v>-6.407746578472838E-4</c:v>
                </c:pt>
                <c:pt idx="300">
                  <c:v>-6.3237685393430221E-4</c:v>
                </c:pt>
                <c:pt idx="301">
                  <c:v>-6.236902556652664E-4</c:v>
                </c:pt>
                <c:pt idx="302">
                  <c:v>-6.1471772486787479E-4</c:v>
                </c:pt>
                <c:pt idx="303">
                  <c:v>-6.0546232642620136E-4</c:v>
                </c:pt>
                <c:pt idx="304">
                  <c:v>-5.9592732566172285E-4</c:v>
                </c:pt>
                <c:pt idx="305">
                  <c:v>-5.8611618553595403E-4</c:v>
                </c:pt>
                <c:pt idx="306">
                  <c:v>-5.7603256368338011E-4</c:v>
                </c:pt>
                <c:pt idx="307">
                  <c:v>-5.6568030928404699E-4</c:v>
                </c:pt>
                <c:pt idx="308">
                  <c:v>-5.5506345978363104E-4</c:v>
                </c:pt>
                <c:pt idx="309">
                  <c:v>-5.4418623747045855E-4</c:v>
                </c:pt>
                <c:pt idx="310">
                  <c:v>-5.3305304591712462E-4</c:v>
                </c:pt>
                <c:pt idx="311">
                  <c:v>-5.2166846629583645E-4</c:v>
                </c:pt>
                <c:pt idx="312">
                  <c:v>-5.100372535744406E-4</c:v>
                </c:pt>
                <c:pt idx="313">
                  <c:v>-4.9816433260164474E-4</c:v>
                </c:pt>
                <c:pt idx="314">
                  <c:v>-4.8605479408943622E-4</c:v>
                </c:pt>
                <c:pt idx="315">
                  <c:v>-4.7371389049851061E-4</c:v>
                </c:pt>
                <c:pt idx="316">
                  <c:v>-4.6114703183592134E-4</c:v>
                </c:pt>
                <c:pt idx="317">
                  <c:v>-4.4835978136938907E-4</c:v>
                </c:pt>
                <c:pt idx="318">
                  <c:v>-4.3535785126663524E-4</c:v>
                </c:pt>
                <c:pt idx="319">
                  <c:v>-4.2214709816536938E-4</c:v>
                </c:pt>
                <c:pt idx="320">
                  <c:v>-4.0873351867896229E-4</c:v>
                </c:pt>
                <c:pt idx="321">
                  <c:v>-3.9512324484496965E-4</c:v>
                </c:pt>
                <c:pt idx="322">
                  <c:v>-3.8132253952009084E-4</c:v>
                </c:pt>
                <c:pt idx="323">
                  <c:v>-3.6733779172838654E-4</c:v>
                </c:pt>
                <c:pt idx="324">
                  <c:v>-3.5317551196557048E-4</c:v>
                </c:pt>
                <c:pt idx="325">
                  <c:v>-3.3884232746529686E-4</c:v>
                </c:pt>
                <c:pt idx="326">
                  <c:v>-3.2434497743030928E-4</c:v>
                </c:pt>
                <c:pt idx="327">
                  <c:v>-3.0969030823341064E-4</c:v>
                </c:pt>
                <c:pt idx="328">
                  <c:v>-2.9488526859076242E-4</c:v>
                </c:pt>
                <c:pt idx="329">
                  <c:v>-2.7993690471125963E-4</c:v>
                </c:pt>
                <c:pt idx="330">
                  <c:v>-2.648523554247724E-4</c:v>
                </c:pt>
                <c:pt idx="331">
                  <c:v>-2.496388472923404E-4</c:v>
                </c:pt>
                <c:pt idx="332">
                  <c:v>-2.3430368970025735E-4</c:v>
                </c:pt>
                <c:pt idx="333">
                  <c:v>-2.1885426994019855E-4</c:v>
                </c:pt>
                <c:pt idx="334">
                  <c:v>-2.0329804827834939E-4</c:v>
                </c:pt>
                <c:pt idx="335">
                  <c:v>-1.8764255301415727E-4</c:v>
                </c:pt>
                <c:pt idx="336">
                  <c:v>-1.7189537553088236E-4</c:v>
                </c:pt>
                <c:pt idx="337">
                  <c:v>-1.5606416533949603E-4</c:v>
                </c:pt>
                <c:pt idx="338">
                  <c:v>-1.4015662511632112E-4</c:v>
                </c:pt>
                <c:pt idx="339">
                  <c:v>-1.2418050573677721E-4</c:v>
                </c:pt>
                <c:pt idx="340">
                  <c:v>-1.0814360130478819E-4</c:v>
                </c:pt>
                <c:pt idx="341">
                  <c:v>-9.2053744179448324E-5</c:v>
                </c:pt>
                <c:pt idx="342">
                  <c:v>-7.5918799999373374E-5</c:v>
                </c:pt>
                <c:pt idx="343">
                  <c:v>-5.9746662705290377E-5</c:v>
                </c:pt>
                <c:pt idx="344">
                  <c:v>-4.3545249561010499E-5</c:v>
                </c:pt>
                <c:pt idx="345">
                  <c:v>-2.7322496173739851E-5</c:v>
                </c:pt>
                <c:pt idx="346">
                  <c:v>-1.1086351513339365E-5</c:v>
                </c:pt>
                <c:pt idx="347">
                  <c:v>5.1552270685420949E-6</c:v>
                </c:pt>
                <c:pt idx="348">
                  <c:v>-5.4260012768020667E-6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C9-476F-8BB3-8275807B75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6006943"/>
        <c:axId val="1146004063"/>
      </c:scatterChart>
      <c:valAx>
        <c:axId val="1911205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rgbClr val="000000">
                        <a:lumMod val="65000"/>
                        <a:lumOff val="35000"/>
                      </a:srgbClr>
                    </a:solidFill>
                  </a:defRPr>
                </a:pPr>
                <a:r>
                  <a:rPr lang="en-GB"/>
                  <a:t> </a:t>
                </a:r>
              </a:p>
            </c:rich>
          </c:tx>
          <c:layout>
            <c:manualLayout>
              <c:xMode val="edge"/>
              <c:yMode val="edge"/>
              <c:x val="0.51833027121609798"/>
              <c:y val="0.895833333333333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rgbClr val="000000">
                      <a:lumMod val="65000"/>
                      <a:lumOff val="35000"/>
                    </a:srgb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206399"/>
        <c:crosses val="autoZero"/>
        <c:crossBetween val="midCat"/>
      </c:valAx>
      <c:valAx>
        <c:axId val="1911206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Position - Valve Lift 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205919"/>
        <c:crosses val="autoZero"/>
        <c:crossBetween val="midCat"/>
      </c:valAx>
      <c:valAx>
        <c:axId val="1146004063"/>
        <c:scaling>
          <c:orientation val="minMax"/>
        </c:scaling>
        <c:delete val="0"/>
        <c:axPos val="r"/>
        <c:numFmt formatCode="0.0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006943"/>
        <c:crosses val="max"/>
        <c:crossBetween val="midCat"/>
      </c:valAx>
      <c:valAx>
        <c:axId val="11460069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60040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"/>
          <c:y val="1.1523405899751024E-3"/>
          <c:w val="0.37959810468675798"/>
          <c:h val="0.18379659594549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Coefficient InTake Vs Valve Lift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Flow Coefficient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'CamShafts '!$U$35:$U$42</c:f>
              <c:numCache>
                <c:formatCode>0.00</c:formatCode>
                <c:ptCount val="8"/>
                <c:pt idx="0">
                  <c:v>0.29368581596339605</c:v>
                </c:pt>
                <c:pt idx="1">
                  <c:v>0.26221657346212507</c:v>
                </c:pt>
                <c:pt idx="2">
                  <c:v>0.2435654973733265</c:v>
                </c:pt>
                <c:pt idx="3">
                  <c:v>0.22482968988307062</c:v>
                </c:pt>
                <c:pt idx="4">
                  <c:v>0.20234672089476358</c:v>
                </c:pt>
                <c:pt idx="5">
                  <c:v>0.1803321470937129</c:v>
                </c:pt>
                <c:pt idx="6">
                  <c:v>0.16159633960345701</c:v>
                </c:pt>
                <c:pt idx="7">
                  <c:v>0.14754448398576508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A31-4FCE-888E-9D223B8C1B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477376"/>
        <c:axId val="895476896"/>
      </c:scatterChart>
      <c:valAx>
        <c:axId val="89547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6896"/>
        <c:crosses val="autoZero"/>
        <c:crossBetween val="midCat"/>
      </c:valAx>
      <c:valAx>
        <c:axId val="8954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Coefficient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Coefficient exhaust Vs Valve Lift  </a:t>
            </a:r>
          </a:p>
        </c:rich>
      </c:tx>
      <c:layout>
        <c:manualLayout>
          <c:xMode val="edge"/>
          <c:yMode val="edge"/>
          <c:x val="0.20120822397200352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Flow Coefficient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'CamShafts '!$V$35:$V$42</c:f>
              <c:numCache>
                <c:formatCode>General</c:formatCode>
                <c:ptCount val="8"/>
                <c:pt idx="0">
                  <c:v>0.11222419928825621</c:v>
                </c:pt>
                <c:pt idx="1">
                  <c:v>0.15865954922894424</c:v>
                </c:pt>
                <c:pt idx="2">
                  <c:v>0.16459074733096082</c:v>
                </c:pt>
                <c:pt idx="3">
                  <c:v>0.15836298932384341</c:v>
                </c:pt>
                <c:pt idx="4">
                  <c:v>0.13493475682087783</c:v>
                </c:pt>
                <c:pt idx="5">
                  <c:v>0.10787366548042703</c:v>
                </c:pt>
                <c:pt idx="6">
                  <c:v>9.5887702649268478E-2</c:v>
                </c:pt>
                <c:pt idx="7">
                  <c:v>8.7188612099644125E-2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E0-4E6F-8167-520C32DBF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477376"/>
        <c:axId val="895476896"/>
      </c:scatterChart>
      <c:valAx>
        <c:axId val="89547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6896"/>
        <c:crosses val="autoZero"/>
        <c:crossBetween val="midCat"/>
      </c:valAx>
      <c:valAx>
        <c:axId val="8954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Coefficient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Coefficient InTake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Flow Coefficient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'!$U$35:$U$42</c:f>
              <c:numCache>
                <c:formatCode>0.00</c:formatCode>
                <c:ptCount val="8"/>
                <c:pt idx="0">
                  <c:v>0.29368581596339605</c:v>
                </c:pt>
                <c:pt idx="1">
                  <c:v>0.26221657346212507</c:v>
                </c:pt>
                <c:pt idx="2">
                  <c:v>0.2435654973733265</c:v>
                </c:pt>
                <c:pt idx="3">
                  <c:v>0.22482968988307062</c:v>
                </c:pt>
                <c:pt idx="4">
                  <c:v>0.20234672089476358</c:v>
                </c:pt>
                <c:pt idx="5">
                  <c:v>0.1803321470937129</c:v>
                </c:pt>
                <c:pt idx="6">
                  <c:v>0.16159633960345701</c:v>
                </c:pt>
                <c:pt idx="7">
                  <c:v>0.14754448398576508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EB-45C3-B2EF-0CCA2585A3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477376"/>
        <c:axId val="895476896"/>
      </c:scatterChart>
      <c:valAx>
        <c:axId val="89547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layout>
            <c:manualLayout>
              <c:xMode val="edge"/>
              <c:yMode val="edge"/>
              <c:x val="0.4739306649168854"/>
              <c:y val="0.881944444444444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6896"/>
        <c:crosses val="autoZero"/>
        <c:crossBetween val="midCat"/>
      </c:valAx>
      <c:valAx>
        <c:axId val="8954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Coefficient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Coefficient exhaust Vs Crank Angle</a:t>
            </a:r>
          </a:p>
        </c:rich>
      </c:tx>
      <c:layout>
        <c:manualLayout>
          <c:xMode val="edge"/>
          <c:yMode val="edge"/>
          <c:x val="0.20120822397200352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Flow Coefficient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'CamShafts '!$A$2:$A$362</c:f>
              <c:numCache>
                <c:formatCode>General</c:formatCode>
                <c:ptCount val="3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</c:numCache>
            </c:numRef>
          </c:xVal>
          <c:yVal>
            <c:numRef>
              <c:f>'CamShafts '!$V$35:$V$42</c:f>
              <c:numCache>
                <c:formatCode>General</c:formatCode>
                <c:ptCount val="8"/>
                <c:pt idx="0">
                  <c:v>0.11222419928825621</c:v>
                </c:pt>
                <c:pt idx="1">
                  <c:v>0.15865954922894424</c:v>
                </c:pt>
                <c:pt idx="2">
                  <c:v>0.16459074733096082</c:v>
                </c:pt>
                <c:pt idx="3">
                  <c:v>0.15836298932384341</c:v>
                </c:pt>
                <c:pt idx="4">
                  <c:v>0.13493475682087783</c:v>
                </c:pt>
                <c:pt idx="5">
                  <c:v>0.10787366548042703</c:v>
                </c:pt>
                <c:pt idx="6">
                  <c:v>9.5887702649268478E-2</c:v>
                </c:pt>
                <c:pt idx="7">
                  <c:v>8.7188612099644125E-2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D0-4F41-BDAC-7B2CDE57E5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477376"/>
        <c:axId val="895476896"/>
      </c:scatterChart>
      <c:valAx>
        <c:axId val="89547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rgbClr val="000000">
                        <a:lumMod val="65000"/>
                        <a:lumOff val="35000"/>
                      </a:srgbClr>
                    </a:solidFill>
                  </a:rPr>
                  <a:t>Degree Of Rotation (°)</a:t>
                </a:r>
              </a:p>
            </c:rich>
          </c:tx>
          <c:layout>
            <c:manualLayout>
              <c:xMode val="edge"/>
              <c:yMode val="edge"/>
              <c:x val="0.42064588801399827"/>
              <c:y val="0.872685185185185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6896"/>
        <c:crosses val="autoZero"/>
        <c:crossBetween val="midCat"/>
      </c:valAx>
      <c:valAx>
        <c:axId val="8954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Coefficient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7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762000</xdr:colOff>
      <xdr:row>2</xdr:row>
      <xdr:rowOff>9525</xdr:rowOff>
    </xdr:from>
    <xdr:ext cx="1133475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448125E-6C32-C43F-6D91-D184ED3074FD}"/>
                </a:ext>
              </a:extLst>
            </xdr:cNvPr>
            <xdr:cNvSpPr txBox="1"/>
          </xdr:nvSpPr>
          <xdr:spPr>
            <a:xfrm>
              <a:off x="6572250" y="209550"/>
              <a:ext cx="1133475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𝑅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448125E-6C32-C43F-6D91-D184ED3074FD}"/>
                </a:ext>
              </a:extLst>
            </xdr:cNvPr>
            <xdr:cNvSpPr txBox="1"/>
          </xdr:nvSpPr>
          <xdr:spPr>
            <a:xfrm>
              <a:off x="6572250" y="209550"/>
              <a:ext cx="1133475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𝑅=  𝑆/2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23</xdr:col>
      <xdr:colOff>1009649</xdr:colOff>
      <xdr:row>2</xdr:row>
      <xdr:rowOff>19050</xdr:rowOff>
    </xdr:from>
    <xdr:ext cx="1114425" cy="2876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102B22D7-D5C9-D515-A8A1-5477CA2501E9}"/>
                </a:ext>
              </a:extLst>
            </xdr:cNvPr>
            <xdr:cNvSpPr txBox="1"/>
          </xdr:nvSpPr>
          <xdr:spPr>
            <a:xfrm>
              <a:off x="7658099" y="180975"/>
              <a:ext cx="1114425" cy="2876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nor/>
                      </m:rPr>
                      <a:rPr lang="el-GR"/>
                      <m:t>θ</m:t>
                    </m:r>
                    <m:r>
                      <m:rPr>
                        <m:nor/>
                      </m:rPr>
                      <a:rPr lang="en-GB"/>
                      <m:t>rad</m:t>
                    </m:r>
                    <m:r>
                      <m:rPr>
                        <m:nor/>
                      </m:rPr>
                      <a:rPr lang="en-GB"/>
                      <m:t>​=</m:t>
                    </m:r>
                    <m:r>
                      <m:rPr>
                        <m:nor/>
                      </m:rPr>
                      <a:rPr lang="el-GR"/>
                      <m:t>θ</m:t>
                    </m:r>
                    <m:r>
                      <m:rPr>
                        <m:nor/>
                      </m:rPr>
                      <a:rPr lang="el-GR"/>
                      <m:t>⋅</m:t>
                    </m:r>
                    <m:f>
                      <m:fPr>
                        <m:ctrlPr>
                          <a:rPr lang="el-GR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l-GR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GB" b="0" i="1">
                            <a:latin typeface="Cambria Math" panose="02040503050406030204" pitchFamily="18" charset="0"/>
                          </a:rPr>
                          <m:t>180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102B22D7-D5C9-D515-A8A1-5477CA2501E9}"/>
                </a:ext>
              </a:extLst>
            </xdr:cNvPr>
            <xdr:cNvSpPr txBox="1"/>
          </xdr:nvSpPr>
          <xdr:spPr>
            <a:xfrm>
              <a:off x="7658099" y="180975"/>
              <a:ext cx="1114425" cy="28764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l-GR" i="0">
                  <a:latin typeface="Cambria Math" panose="02040503050406030204" pitchFamily="18" charset="0"/>
                </a:rPr>
                <a:t>"θ</a:t>
              </a:r>
              <a:r>
                <a:rPr lang="en-GB" i="0">
                  <a:latin typeface="Cambria Math" panose="02040503050406030204" pitchFamily="18" charset="0"/>
                </a:rPr>
                <a:t>rad​=</a:t>
              </a:r>
              <a:r>
                <a:rPr lang="el-GR" i="0">
                  <a:latin typeface="Cambria Math" panose="02040503050406030204" pitchFamily="18" charset="0"/>
                </a:rPr>
                <a:t>θ⋅" </a:t>
              </a:r>
              <a:r>
                <a:rPr lang="el-GR" i="0">
                  <a:latin typeface="Cambria Math" panose="02040503050406030204" pitchFamily="18" charset="0"/>
                  <a:ea typeface="Cambria Math" panose="02040503050406030204" pitchFamily="18" charset="0"/>
                </a:rPr>
                <a:t> 𝜋/</a:t>
              </a:r>
              <a:r>
                <a:rPr lang="en-GB" b="0" i="0">
                  <a:latin typeface="Cambria Math" panose="02040503050406030204" pitchFamily="18" charset="0"/>
                </a:rPr>
                <a:t>180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26</xdr:col>
      <xdr:colOff>85725</xdr:colOff>
      <xdr:row>2</xdr:row>
      <xdr:rowOff>28575</xdr:rowOff>
    </xdr:from>
    <xdr:ext cx="2791020" cy="2049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EE9B2C09-2F5B-B396-F07D-73A674D72B92}"/>
                </a:ext>
              </a:extLst>
            </xdr:cNvPr>
            <xdr:cNvSpPr txBox="1"/>
          </xdr:nvSpPr>
          <xdr:spPr>
            <a:xfrm>
              <a:off x="11887200" y="352425"/>
              <a:ext cx="2791020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𝜃</m:t>
                        </m:r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𝑟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𝑐𝑜𝑠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𝜃</m:t>
                        </m:r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+[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𝐿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− </m:t>
                    </m:r>
                    <m:rad>
                      <m:radPr>
                        <m:degHide m:val="on"/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𝐿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−(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𝑟𝑠𝑖𝑛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𝜃</m:t>
                        </m:r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rad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EE9B2C09-2F5B-B396-F07D-73A674D72B92}"/>
                </a:ext>
              </a:extLst>
            </xdr:cNvPr>
            <xdr:cNvSpPr txBox="1"/>
          </xdr:nvSpPr>
          <xdr:spPr>
            <a:xfrm>
              <a:off x="11887200" y="352425"/>
              <a:ext cx="2791020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𝑥 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(𝜃)=𝑟(1−𝑐𝑜𝑠𝜃)+[𝐿 − √(𝐿^2−(𝑟𝑠𝑖𝑛𝜃)^2 )  ]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26</xdr:col>
      <xdr:colOff>1158314</xdr:colOff>
      <xdr:row>4</xdr:row>
      <xdr:rowOff>69499</xdr:rowOff>
    </xdr:from>
    <xdr:to>
      <xdr:col>30</xdr:col>
      <xdr:colOff>268065</xdr:colOff>
      <xdr:row>21</xdr:row>
      <xdr:rowOff>59975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B35A0B0-8247-5DE6-CCE5-A449333357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1027197</xdr:colOff>
      <xdr:row>39</xdr:row>
      <xdr:rowOff>32226</xdr:rowOff>
    </xdr:from>
    <xdr:to>
      <xdr:col>31</xdr:col>
      <xdr:colOff>1858</xdr:colOff>
      <xdr:row>56</xdr:row>
      <xdr:rowOff>22700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D0E17BD-5CF1-5869-ACC9-515C8D7E02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1127240</xdr:colOff>
      <xdr:row>21</xdr:row>
      <xdr:rowOff>153801</xdr:rowOff>
    </xdr:from>
    <xdr:to>
      <xdr:col>30</xdr:col>
      <xdr:colOff>283998</xdr:colOff>
      <xdr:row>38</xdr:row>
      <xdr:rowOff>63312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B1DA71-358A-0733-5E2C-E45123EC4D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429224</xdr:colOff>
      <xdr:row>0</xdr:row>
      <xdr:rowOff>76659</xdr:rowOff>
    </xdr:from>
    <xdr:to>
      <xdr:col>35</xdr:col>
      <xdr:colOff>787813</xdr:colOff>
      <xdr:row>16</xdr:row>
      <xdr:rowOff>147356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D1107BB-14CD-54BB-4BBC-E4EAFFF367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30</xdr:col>
      <xdr:colOff>392705</xdr:colOff>
      <xdr:row>17</xdr:row>
      <xdr:rowOff>100153</xdr:rowOff>
    </xdr:from>
    <xdr:to>
      <xdr:col>35</xdr:col>
      <xdr:colOff>751294</xdr:colOff>
      <xdr:row>35</xdr:row>
      <xdr:rowOff>16067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2CF976D-A399-4DD9-8818-2368800579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31</xdr:col>
      <xdr:colOff>130568</xdr:colOff>
      <xdr:row>36</xdr:row>
      <xdr:rowOff>22832</xdr:rowOff>
    </xdr:from>
    <xdr:to>
      <xdr:col>36</xdr:col>
      <xdr:colOff>489156</xdr:colOff>
      <xdr:row>53</xdr:row>
      <xdr:rowOff>105435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8AFA6B0F-894C-9BA4-C4D6-76274BA3C7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453838</xdr:colOff>
      <xdr:row>48</xdr:row>
      <xdr:rowOff>17929</xdr:rowOff>
    </xdr:from>
    <xdr:to>
      <xdr:col>26</xdr:col>
      <xdr:colOff>983316</xdr:colOff>
      <xdr:row>65</xdr:row>
      <xdr:rowOff>94129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DC63D20-C9D3-330C-8F39-D2EA6CD42E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449646</xdr:colOff>
      <xdr:row>29</xdr:row>
      <xdr:rowOff>156600</xdr:rowOff>
    </xdr:from>
    <xdr:to>
      <xdr:col>26</xdr:col>
      <xdr:colOff>977056</xdr:colOff>
      <xdr:row>47</xdr:row>
      <xdr:rowOff>85723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67B2F2B-6E76-43A9-A042-39A3186B28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416716</xdr:colOff>
      <xdr:row>11</xdr:row>
      <xdr:rowOff>95250</xdr:rowOff>
    </xdr:from>
    <xdr:to>
      <xdr:col>26</xdr:col>
      <xdr:colOff>949694</xdr:colOff>
      <xdr:row>29</xdr:row>
      <xdr:rowOff>20971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F35C275-4123-4989-9511-8CD4FAEB16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21</xdr:col>
      <xdr:colOff>1554617</xdr:colOff>
      <xdr:row>67</xdr:row>
      <xdr:rowOff>112260</xdr:rowOff>
    </xdr:from>
    <xdr:to>
      <xdr:col>26</xdr:col>
      <xdr:colOff>1872684</xdr:colOff>
      <xdr:row>88</xdr:row>
      <xdr:rowOff>48306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3D946AF8-A0EA-4CDB-B356-B82B220373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1887138</xdr:colOff>
      <xdr:row>56</xdr:row>
      <xdr:rowOff>140494</xdr:rowOff>
    </xdr:from>
    <xdr:to>
      <xdr:col>31</xdr:col>
      <xdr:colOff>184545</xdr:colOff>
      <xdr:row>73</xdr:row>
      <xdr:rowOff>50007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074F3B4-A26E-E6C8-9AD0-33B44A278F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26</xdr:col>
      <xdr:colOff>2119311</xdr:colOff>
      <xdr:row>73</xdr:row>
      <xdr:rowOff>166687</xdr:rowOff>
    </xdr:from>
    <xdr:to>
      <xdr:col>31</xdr:col>
      <xdr:colOff>416718</xdr:colOff>
      <xdr:row>90</xdr:row>
      <xdr:rowOff>76199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53C24F5-DCDB-4985-AA4D-B7F1E2DEDE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31</xdr:col>
      <xdr:colOff>392907</xdr:colOff>
      <xdr:row>56</xdr:row>
      <xdr:rowOff>107157</xdr:rowOff>
    </xdr:from>
    <xdr:to>
      <xdr:col>36</xdr:col>
      <xdr:colOff>797719</xdr:colOff>
      <xdr:row>73</xdr:row>
      <xdr:rowOff>16670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EB477096-F039-47B0-AFA4-B708A5B13A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32</xdr:col>
      <xdr:colOff>0</xdr:colOff>
      <xdr:row>75</xdr:row>
      <xdr:rowOff>0</xdr:rowOff>
    </xdr:from>
    <xdr:to>
      <xdr:col>37</xdr:col>
      <xdr:colOff>404813</xdr:colOff>
      <xdr:row>91</xdr:row>
      <xdr:rowOff>76200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ACFEEC8A-41CF-4EE1-8134-CBB18E6121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256760</xdr:colOff>
      <xdr:row>1</xdr:row>
      <xdr:rowOff>5876</xdr:rowOff>
    </xdr:from>
    <xdr:to>
      <xdr:col>8</xdr:col>
      <xdr:colOff>100738</xdr:colOff>
      <xdr:row>2</xdr:row>
      <xdr:rowOff>153225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394E974C-C350-4ED3-8BE9-51B8B3C697B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4555434" y="196376"/>
          <a:ext cx="1003543" cy="313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9</xdr:col>
      <xdr:colOff>19429</xdr:colOff>
      <xdr:row>59</xdr:row>
      <xdr:rowOff>17787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47A15871-AB89-4F42-B2B4-6938581B2B5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4618893" y="13991804"/>
          <a:ext cx="1439386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CFBEF8D4-E627-433E-A901-2E1CC5089ADC}" userId="S::abi.summerfield@uwtsd.ac.uk::ca5258b9-f1a4-4ad2-af5d-1c126a171107" providerId="AD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CFBEF8D4-E627-433E-A901-2E1CC5089ADC}" id="{AA7D1C63-CE3D-4E5E-AE44-5123998D698E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362"/>
  <sheetViews>
    <sheetView tabSelected="1" topLeftCell="X29" zoomScale="80" zoomScaleNormal="80" workbookViewId="0">
      <selection activeCell="AA58" sqref="AA58"/>
    </sheetView>
  </sheetViews>
  <sheetFormatPr defaultColWidth="12.5703125" defaultRowHeight="15.75" customHeight="1" x14ac:dyDescent="0.2"/>
  <cols>
    <col min="1" max="1" width="22.28515625" customWidth="1"/>
    <col min="2" max="2" width="23.42578125" customWidth="1"/>
    <col min="3" max="3" width="24.42578125" customWidth="1"/>
    <col min="8" max="8" width="18.85546875" customWidth="1"/>
    <col min="10" max="11" width="18.7109375" customWidth="1"/>
    <col min="12" max="12" width="24.42578125" style="10" customWidth="1"/>
    <col min="13" max="13" width="25.7109375" style="10" customWidth="1"/>
    <col min="14" max="14" width="26.7109375" style="118" customWidth="1"/>
    <col min="15" max="16" width="27.5703125" style="10" customWidth="1"/>
    <col min="17" max="19" width="31.42578125" style="10" customWidth="1"/>
    <col min="20" max="20" width="1" style="10" customWidth="1"/>
    <col min="21" max="21" width="27.140625" customWidth="1"/>
    <col min="22" max="22" width="26.7109375" customWidth="1"/>
    <col min="24" max="24" width="18.140625" customWidth="1"/>
    <col min="25" max="25" width="23.140625" customWidth="1"/>
    <col min="26" max="26" width="6.140625" customWidth="1"/>
    <col min="27" max="27" width="44.140625" customWidth="1"/>
  </cols>
  <sheetData>
    <row r="1" spans="1:29" ht="12.75" x14ac:dyDescent="0.2">
      <c r="A1" s="9" t="s">
        <v>0</v>
      </c>
      <c r="B1" s="9" t="s">
        <v>1</v>
      </c>
      <c r="C1" s="9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123" t="s">
        <v>11</v>
      </c>
      <c r="M1" s="123" t="s">
        <v>12</v>
      </c>
      <c r="N1" s="124" t="s">
        <v>13</v>
      </c>
      <c r="O1" s="125" t="s">
        <v>14</v>
      </c>
      <c r="P1" s="125" t="s">
        <v>15</v>
      </c>
      <c r="Q1" s="125" t="s">
        <v>16</v>
      </c>
      <c r="R1" s="125" t="s">
        <v>17</v>
      </c>
      <c r="S1" s="125" t="s">
        <v>18</v>
      </c>
      <c r="T1" s="27"/>
      <c r="U1" s="4"/>
      <c r="V1" s="9"/>
      <c r="W1" s="8"/>
      <c r="X1" s="16"/>
      <c r="Y1" s="25"/>
      <c r="Z1" s="25"/>
      <c r="AA1" s="15"/>
      <c r="AB1" s="15"/>
      <c r="AC1" s="15"/>
    </row>
    <row r="2" spans="1:29" ht="12.75" x14ac:dyDescent="0.2">
      <c r="A2" s="120">
        <v>0</v>
      </c>
      <c r="B2" s="120">
        <v>0</v>
      </c>
      <c r="C2" s="121">
        <f>J15-J14</f>
        <v>2.1602149680050812E-4</v>
      </c>
      <c r="D2" s="3">
        <v>0</v>
      </c>
      <c r="E2" s="35">
        <v>0</v>
      </c>
      <c r="F2" s="116">
        <f>SIN(B2)</f>
        <v>0</v>
      </c>
      <c r="G2" s="116">
        <f>COS(B2)</f>
        <v>1</v>
      </c>
      <c r="H2" s="117">
        <f t="shared" ref="H2:H65" si="0">$V$9*(1-G2)</f>
        <v>0</v>
      </c>
      <c r="I2" s="122">
        <f t="shared" ref="I2:I65" si="1">$V$8-SQRT($V$8^2-($V$9*F2)^2)</f>
        <v>0</v>
      </c>
      <c r="J2" s="117">
        <f>H2+I2</f>
        <v>0</v>
      </c>
      <c r="K2" s="117">
        <f>C2*6*3000</f>
        <v>3.888386942409146</v>
      </c>
      <c r="L2" s="116">
        <f t="shared" ref="L2:L65" si="2">D2/1.8</f>
        <v>0</v>
      </c>
      <c r="M2" s="116">
        <f t="shared" ref="M2:M65" si="3">E2/1.8</f>
        <v>0</v>
      </c>
      <c r="N2" s="117">
        <f>L3-L2</f>
        <v>0</v>
      </c>
      <c r="O2" s="119">
        <f>M3-M2</f>
        <v>0</v>
      </c>
      <c r="P2" s="119">
        <f>N3-N2</f>
        <v>5.5555555555555558E-3</v>
      </c>
      <c r="Q2" s="119">
        <f>O2-O3</f>
        <v>0</v>
      </c>
      <c r="R2" s="119">
        <f>P3-P2</f>
        <v>-1.1111111111111112E-2</v>
      </c>
      <c r="S2" s="119">
        <f>Q3-Q2</f>
        <v>0</v>
      </c>
      <c r="T2" s="28"/>
      <c r="U2" s="4" t="s">
        <v>19</v>
      </c>
      <c r="V2" s="9" t="s">
        <v>20</v>
      </c>
      <c r="W2" s="8"/>
      <c r="X2" s="16" t="s">
        <v>21</v>
      </c>
      <c r="Y2" s="25" t="s">
        <v>22</v>
      </c>
      <c r="Z2" s="25"/>
      <c r="AA2" s="32" t="s">
        <v>23</v>
      </c>
      <c r="AB2" s="15"/>
      <c r="AC2" s="15"/>
    </row>
    <row r="3" spans="1:29" ht="27" customHeight="1" x14ac:dyDescent="0.2">
      <c r="A3" s="3">
        <v>1</v>
      </c>
      <c r="B3" s="26">
        <f>A3*3.14/180</f>
        <v>1.7444444444444446E-2</v>
      </c>
      <c r="C3" s="121">
        <f t="shared" ref="C3:C66" si="4">J16-J15</f>
        <v>2.3149097710195294E-4</v>
      </c>
      <c r="D3" s="6">
        <v>0</v>
      </c>
      <c r="E3" s="7">
        <v>0</v>
      </c>
      <c r="F3" s="116">
        <f t="shared" ref="F3:F66" si="5">SIN(B3)</f>
        <v>1.7443559708706372E-2</v>
      </c>
      <c r="G3" s="116">
        <f t="shared" ref="G3:G66" si="6">COS(B3)</f>
        <v>0.99984784953746275</v>
      </c>
      <c r="H3" s="117">
        <f t="shared" si="0"/>
        <v>6.321851718422666E-6</v>
      </c>
      <c r="I3" s="122">
        <f t="shared" si="1"/>
        <v>1.799003932906329E-6</v>
      </c>
      <c r="J3" s="117">
        <f t="shared" ref="J3:J66" si="7">H3+I3</f>
        <v>8.1208556513289958E-6</v>
      </c>
      <c r="K3" s="117">
        <f t="shared" ref="K3:K66" si="8">C3*6*3000</f>
        <v>4.1668375878351531</v>
      </c>
      <c r="L3" s="116">
        <f t="shared" si="2"/>
        <v>0</v>
      </c>
      <c r="M3" s="116">
        <f t="shared" si="3"/>
        <v>0</v>
      </c>
      <c r="N3" s="117">
        <f t="shared" ref="N3:N66" si="9">L4-L3</f>
        <v>5.5555555555555558E-3</v>
      </c>
      <c r="O3" s="119">
        <f t="shared" ref="O3:O66" si="10">M4-M3</f>
        <v>0</v>
      </c>
      <c r="P3" s="119">
        <f t="shared" ref="P3:P66" si="11">N4-N3</f>
        <v>-5.5555555555555558E-3</v>
      </c>
      <c r="Q3" s="119">
        <f t="shared" ref="Q3:Q66" si="12">O3-O4</f>
        <v>0</v>
      </c>
      <c r="R3" s="119">
        <f t="shared" ref="R3:R66" si="13">P4-P3</f>
        <v>5.5555555555555558E-3</v>
      </c>
      <c r="S3" s="119">
        <f t="shared" ref="S3:S66" si="14">Q4-Q3</f>
        <v>0</v>
      </c>
      <c r="T3" s="29"/>
      <c r="U3" s="5" t="s">
        <v>24</v>
      </c>
      <c r="V3" s="12"/>
      <c r="W3" s="12"/>
      <c r="X3" s="11"/>
      <c r="Y3" s="12"/>
      <c r="Z3" s="12"/>
      <c r="AA3" s="13"/>
      <c r="AB3" s="13"/>
      <c r="AC3" s="12"/>
    </row>
    <row r="4" spans="1:29" ht="12.75" x14ac:dyDescent="0.2">
      <c r="A4" s="3">
        <f>ROW(A1)+1</f>
        <v>2</v>
      </c>
      <c r="B4" s="26">
        <f t="shared" ref="B4:B67" si="15">A4*3.14/180</f>
        <v>3.4888888888888893E-2</v>
      </c>
      <c r="C4" s="121">
        <f t="shared" si="4"/>
        <v>2.468475521587262E-4</v>
      </c>
      <c r="D4" s="6">
        <v>0.01</v>
      </c>
      <c r="E4" s="6">
        <v>0</v>
      </c>
      <c r="F4" s="116">
        <f t="shared" si="5"/>
        <v>3.4881811326056798E-2</v>
      </c>
      <c r="G4" s="116">
        <f t="shared" si="6"/>
        <v>0.99939144444937755</v>
      </c>
      <c r="H4" s="117">
        <f t="shared" si="0"/>
        <v>2.5285483128362677E-5</v>
      </c>
      <c r="I4" s="122">
        <f t="shared" si="1"/>
        <v>7.1939590594316538E-6</v>
      </c>
      <c r="J4" s="117">
        <f t="shared" si="7"/>
        <v>3.2479442187794327E-5</v>
      </c>
      <c r="K4" s="117">
        <f t="shared" si="8"/>
        <v>4.4432559388570718</v>
      </c>
      <c r="L4" s="116">
        <f t="shared" si="2"/>
        <v>5.5555555555555558E-3</v>
      </c>
      <c r="M4" s="116">
        <f t="shared" si="3"/>
        <v>0</v>
      </c>
      <c r="N4" s="117">
        <f t="shared" si="9"/>
        <v>0</v>
      </c>
      <c r="O4" s="119">
        <f t="shared" si="10"/>
        <v>0</v>
      </c>
      <c r="P4" s="119">
        <f t="shared" si="11"/>
        <v>0</v>
      </c>
      <c r="Q4" s="119">
        <f t="shared" si="12"/>
        <v>0</v>
      </c>
      <c r="R4" s="119">
        <f t="shared" si="13"/>
        <v>0</v>
      </c>
      <c r="S4" s="119">
        <f t="shared" si="14"/>
        <v>0</v>
      </c>
      <c r="T4" s="30"/>
      <c r="U4" s="20" t="s">
        <v>25</v>
      </c>
      <c r="V4" s="15"/>
      <c r="W4" s="22" t="s">
        <v>26</v>
      </c>
      <c r="X4" s="25" t="s">
        <v>27</v>
      </c>
      <c r="Y4" s="19" t="s">
        <v>28</v>
      </c>
      <c r="Z4" s="22" t="s">
        <v>26</v>
      </c>
      <c r="AA4" s="33"/>
      <c r="AB4" s="33"/>
      <c r="AC4" s="18"/>
    </row>
    <row r="5" spans="1:29" ht="12.75" x14ac:dyDescent="0.2">
      <c r="A5" s="3">
        <f t="shared" ref="A5:A258" si="16">ROW(A3)+1</f>
        <v>4</v>
      </c>
      <c r="B5" s="26">
        <f t="shared" si="15"/>
        <v>6.9777777777777786E-2</v>
      </c>
      <c r="C5" s="121">
        <f t="shared" si="4"/>
        <v>2.6208382098576307E-4</v>
      </c>
      <c r="D5" s="6">
        <v>0.01</v>
      </c>
      <c r="E5" s="6">
        <v>0</v>
      </c>
      <c r="F5" s="116">
        <f t="shared" si="5"/>
        <v>6.9721167612317114E-2</v>
      </c>
      <c r="G5" s="116">
        <f t="shared" si="6"/>
        <v>0.99756651847722677</v>
      </c>
      <c r="H5" s="117">
        <f t="shared" si="0"/>
        <v>1.0111115727122765E-4</v>
      </c>
      <c r="I5" s="122">
        <f t="shared" si="1"/>
        <v>2.8742944725990149E-5</v>
      </c>
      <c r="J5" s="117">
        <f t="shared" si="7"/>
        <v>1.2985410199721779E-4</v>
      </c>
      <c r="K5" s="117">
        <f t="shared" si="8"/>
        <v>4.7175087777437357</v>
      </c>
      <c r="L5" s="116">
        <f t="shared" si="2"/>
        <v>5.5555555555555558E-3</v>
      </c>
      <c r="M5" s="116">
        <f t="shared" si="3"/>
        <v>0</v>
      </c>
      <c r="N5" s="117">
        <f t="shared" si="9"/>
        <v>0</v>
      </c>
      <c r="O5" s="119">
        <f t="shared" si="10"/>
        <v>0</v>
      </c>
      <c r="P5" s="119">
        <f t="shared" si="11"/>
        <v>0</v>
      </c>
      <c r="Q5" s="119">
        <f t="shared" si="12"/>
        <v>0</v>
      </c>
      <c r="R5" s="119">
        <f t="shared" si="13"/>
        <v>5.5555555555555558E-3</v>
      </c>
      <c r="S5" s="119">
        <f t="shared" si="14"/>
        <v>0</v>
      </c>
      <c r="T5" s="30"/>
      <c r="U5" s="17" t="s">
        <v>29</v>
      </c>
      <c r="V5" s="17">
        <v>83.1</v>
      </c>
      <c r="W5" s="23" t="s">
        <v>30</v>
      </c>
      <c r="X5" s="34" t="s">
        <v>31</v>
      </c>
      <c r="Y5" s="22">
        <f>MAX(K:K)</f>
        <v>13.56725467783637</v>
      </c>
      <c r="Z5" s="22"/>
      <c r="AA5" s="1"/>
      <c r="AB5" s="1"/>
    </row>
    <row r="6" spans="1:29" ht="12.75" x14ac:dyDescent="0.2">
      <c r="A6" s="3">
        <f t="shared" si="16"/>
        <v>5</v>
      </c>
      <c r="B6" s="26">
        <f t="shared" si="15"/>
        <v>8.7222222222222229E-2</v>
      </c>
      <c r="C6" s="121">
        <f t="shared" si="4"/>
        <v>2.7719245960399234E-4</v>
      </c>
      <c r="D6" s="6">
        <v>0.01</v>
      </c>
      <c r="E6" s="6">
        <v>0</v>
      </c>
      <c r="F6" s="116">
        <f t="shared" si="5"/>
        <v>8.7111670632880112E-2</v>
      </c>
      <c r="G6" s="116">
        <f t="shared" si="6"/>
        <v>0.99619855291982262</v>
      </c>
      <c r="H6" s="117">
        <f t="shared" si="0"/>
        <v>1.5795012618137006E-4</v>
      </c>
      <c r="I6" s="122">
        <f t="shared" si="1"/>
        <v>4.4872331402184829E-5</v>
      </c>
      <c r="J6" s="117">
        <f t="shared" si="7"/>
        <v>2.0282245758355489E-4</v>
      </c>
      <c r="K6" s="117">
        <f t="shared" si="8"/>
        <v>4.9894642728718619</v>
      </c>
      <c r="L6" s="116">
        <f t="shared" si="2"/>
        <v>5.5555555555555558E-3</v>
      </c>
      <c r="M6" s="116">
        <f t="shared" si="3"/>
        <v>0</v>
      </c>
      <c r="N6" s="117">
        <f t="shared" si="9"/>
        <v>0</v>
      </c>
      <c r="O6" s="119">
        <f t="shared" si="10"/>
        <v>0</v>
      </c>
      <c r="P6" s="119">
        <f t="shared" si="11"/>
        <v>5.5555555555555558E-3</v>
      </c>
      <c r="Q6" s="119">
        <f t="shared" si="12"/>
        <v>0</v>
      </c>
      <c r="R6" s="119">
        <f t="shared" si="13"/>
        <v>-1.1111111111111112E-2</v>
      </c>
      <c r="S6" s="119">
        <f t="shared" si="14"/>
        <v>0</v>
      </c>
      <c r="T6" s="30"/>
      <c r="U6" s="17" t="s">
        <v>32</v>
      </c>
      <c r="V6" s="17">
        <v>87.5</v>
      </c>
      <c r="W6" s="24" t="s">
        <v>30</v>
      </c>
      <c r="X6" s="34" t="s">
        <v>33</v>
      </c>
      <c r="Y6" s="22">
        <f>MIN(K:K)</f>
        <v>-13.566914350035306</v>
      </c>
      <c r="Z6" s="22"/>
      <c r="AA6" s="1"/>
      <c r="AB6" s="1"/>
    </row>
    <row r="7" spans="1:29" ht="12.75" x14ac:dyDescent="0.2">
      <c r="A7" s="3">
        <f t="shared" si="16"/>
        <v>6</v>
      </c>
      <c r="B7" s="26">
        <f t="shared" si="15"/>
        <v>0.10466666666666667</v>
      </c>
      <c r="C7" s="121">
        <f t="shared" si="4"/>
        <v>2.9216622596228443E-4</v>
      </c>
      <c r="D7" s="6">
        <v>0.01</v>
      </c>
      <c r="E7" s="6">
        <v>0</v>
      </c>
      <c r="F7" s="116">
        <f t="shared" si="5"/>
        <v>0.10447566549148474</v>
      </c>
      <c r="G7" s="116">
        <f t="shared" si="6"/>
        <v>0.99452744322120712</v>
      </c>
      <c r="H7" s="117">
        <f t="shared" si="0"/>
        <v>2.2738473415884417E-4</v>
      </c>
      <c r="I7" s="122">
        <f t="shared" si="1"/>
        <v>6.4548404410225135E-5</v>
      </c>
      <c r="J7" s="117">
        <f t="shared" si="7"/>
        <v>2.9193313856906928E-4</v>
      </c>
      <c r="K7" s="117">
        <f t="shared" si="8"/>
        <v>5.2589920673211195</v>
      </c>
      <c r="L7" s="116">
        <f t="shared" si="2"/>
        <v>5.5555555555555558E-3</v>
      </c>
      <c r="M7" s="116">
        <f t="shared" si="3"/>
        <v>0</v>
      </c>
      <c r="N7" s="117">
        <f t="shared" si="9"/>
        <v>5.5555555555555558E-3</v>
      </c>
      <c r="O7" s="119">
        <f t="shared" si="10"/>
        <v>0</v>
      </c>
      <c r="P7" s="119">
        <f t="shared" si="11"/>
        <v>-5.5555555555555558E-3</v>
      </c>
      <c r="Q7" s="119">
        <f t="shared" si="12"/>
        <v>0</v>
      </c>
      <c r="R7" s="119">
        <f t="shared" si="13"/>
        <v>5.5555555555555558E-3</v>
      </c>
      <c r="S7" s="119">
        <f t="shared" si="14"/>
        <v>0</v>
      </c>
      <c r="T7" s="30"/>
      <c r="U7" s="17" t="s">
        <v>34</v>
      </c>
      <c r="V7" s="17" t="s">
        <v>35</v>
      </c>
      <c r="W7" s="24" t="s">
        <v>36</v>
      </c>
      <c r="X7" s="34" t="s">
        <v>37</v>
      </c>
      <c r="Y7" s="22">
        <f>2*V5/1000 * 3000/60</f>
        <v>8.3099999999999987</v>
      </c>
      <c r="Z7" s="22"/>
      <c r="AA7" s="1"/>
      <c r="AB7" s="1"/>
    </row>
    <row r="8" spans="1:29" ht="12.75" x14ac:dyDescent="0.2">
      <c r="A8" s="3">
        <f t="shared" si="16"/>
        <v>7</v>
      </c>
      <c r="B8" s="26">
        <f t="shared" si="15"/>
        <v>0.12211111111111111</v>
      </c>
      <c r="C8" s="121">
        <f t="shared" si="4"/>
        <v>3.0699796484575997E-4</v>
      </c>
      <c r="D8" s="6">
        <v>0.02</v>
      </c>
      <c r="E8" s="6">
        <v>0</v>
      </c>
      <c r="F8" s="116">
        <f t="shared" si="5"/>
        <v>0.12180786830843253</v>
      </c>
      <c r="G8" s="116">
        <f t="shared" si="6"/>
        <v>0.99255369790160752</v>
      </c>
      <c r="H8" s="117">
        <f t="shared" si="0"/>
        <v>3.0939385218820735E-4</v>
      </c>
      <c r="I8" s="122">
        <f t="shared" si="1"/>
        <v>8.7748645156843219E-5</v>
      </c>
      <c r="J8" s="117">
        <f t="shared" si="7"/>
        <v>3.9714249734505057E-4</v>
      </c>
      <c r="K8" s="117">
        <f t="shared" si="8"/>
        <v>5.5259633672236799</v>
      </c>
      <c r="L8" s="116">
        <f t="shared" si="2"/>
        <v>1.1111111111111112E-2</v>
      </c>
      <c r="M8" s="116">
        <f t="shared" si="3"/>
        <v>0</v>
      </c>
      <c r="N8" s="117">
        <f t="shared" si="9"/>
        <v>0</v>
      </c>
      <c r="O8" s="119">
        <f t="shared" si="10"/>
        <v>0</v>
      </c>
      <c r="P8" s="119">
        <f t="shared" si="11"/>
        <v>0</v>
      </c>
      <c r="Q8" s="119">
        <f t="shared" si="12"/>
        <v>0</v>
      </c>
      <c r="R8" s="119">
        <f t="shared" si="13"/>
        <v>5.5555555555555549E-3</v>
      </c>
      <c r="S8" s="119">
        <f t="shared" si="14"/>
        <v>0</v>
      </c>
      <c r="T8" s="30"/>
      <c r="U8" s="17" t="s">
        <v>38</v>
      </c>
      <c r="V8" s="21">
        <f>146/1000</f>
        <v>0.14599999999999999</v>
      </c>
      <c r="W8" s="23" t="s">
        <v>39</v>
      </c>
      <c r="X8" s="25" t="s">
        <v>40</v>
      </c>
      <c r="Y8" s="15"/>
      <c r="Z8" s="15"/>
      <c r="AA8" s="1"/>
      <c r="AB8" s="1"/>
    </row>
    <row r="9" spans="1:29" ht="12.75" x14ac:dyDescent="0.2">
      <c r="A9" s="3">
        <f t="shared" si="16"/>
        <v>8</v>
      </c>
      <c r="B9" s="26">
        <f t="shared" si="15"/>
        <v>0.13955555555555557</v>
      </c>
      <c r="C9" s="121">
        <f t="shared" si="4"/>
        <v>3.2168061276901345E-4</v>
      </c>
      <c r="D9" s="6">
        <v>0.02</v>
      </c>
      <c r="E9" s="6">
        <v>0</v>
      </c>
      <c r="F9" s="116">
        <f t="shared" si="5"/>
        <v>0.13910300487837274</v>
      </c>
      <c r="G9" s="116">
        <f t="shared" si="6"/>
        <v>0.99027791757355033</v>
      </c>
      <c r="H9" s="117">
        <f t="shared" si="0"/>
        <v>4.0395252481898391E-4</v>
      </c>
      <c r="I9" s="122">
        <f t="shared" si="1"/>
        <v>1.1444649030578624E-4</v>
      </c>
      <c r="J9" s="117">
        <f t="shared" si="7"/>
        <v>5.1839901512477015E-4</v>
      </c>
      <c r="K9" s="117">
        <f t="shared" si="8"/>
        <v>5.790251029842242</v>
      </c>
      <c r="L9" s="116">
        <f t="shared" si="2"/>
        <v>1.1111111111111112E-2</v>
      </c>
      <c r="M9" s="116">
        <f t="shared" si="3"/>
        <v>0</v>
      </c>
      <c r="N9" s="117">
        <f t="shared" si="9"/>
        <v>0</v>
      </c>
      <c r="O9" s="119">
        <f t="shared" si="10"/>
        <v>0</v>
      </c>
      <c r="P9" s="119">
        <f t="shared" si="11"/>
        <v>5.5555555555555549E-3</v>
      </c>
      <c r="Q9" s="119">
        <f t="shared" si="12"/>
        <v>0</v>
      </c>
      <c r="R9" s="119">
        <f t="shared" si="13"/>
        <v>-1.111111111111111E-2</v>
      </c>
      <c r="S9" s="119">
        <f t="shared" si="14"/>
        <v>0</v>
      </c>
      <c r="T9" s="30"/>
      <c r="U9" s="17" t="s">
        <v>41</v>
      </c>
      <c r="V9" s="22">
        <f>V5/2 /1000</f>
        <v>4.1549999999999997E-2</v>
      </c>
      <c r="W9" s="23" t="s">
        <v>39</v>
      </c>
      <c r="X9" s="34" t="s">
        <v>42</v>
      </c>
      <c r="Y9" s="126">
        <f>0.17+0.1+0.3+0.052</f>
        <v>0.62200000000000011</v>
      </c>
      <c r="Z9" s="127" t="s">
        <v>43</v>
      </c>
      <c r="AA9" s="1"/>
      <c r="AB9" s="1"/>
    </row>
    <row r="10" spans="1:29" ht="12.75" x14ac:dyDescent="0.2">
      <c r="A10" s="3">
        <f t="shared" si="16"/>
        <v>9</v>
      </c>
      <c r="B10" s="26">
        <f t="shared" si="15"/>
        <v>0.157</v>
      </c>
      <c r="C10" s="121">
        <f t="shared" si="4"/>
        <v>3.3620720285144814E-4</v>
      </c>
      <c r="D10" s="6">
        <v>0.02</v>
      </c>
      <c r="E10" s="6">
        <v>0</v>
      </c>
      <c r="F10" s="116">
        <f t="shared" si="5"/>
        <v>0.15635581227524781</v>
      </c>
      <c r="G10" s="116">
        <f t="shared" si="6"/>
        <v>0.98770079475909478</v>
      </c>
      <c r="H10" s="117">
        <f t="shared" si="0"/>
        <v>5.1103197775961189E-4</v>
      </c>
      <c r="I10" s="122">
        <f t="shared" si="1"/>
        <v>1.4461135655471913E-4</v>
      </c>
      <c r="J10" s="117">
        <f t="shared" si="7"/>
        <v>6.5564333431433102E-4</v>
      </c>
      <c r="K10" s="117">
        <f t="shared" si="8"/>
        <v>6.0517296513260668</v>
      </c>
      <c r="L10" s="116">
        <f t="shared" si="2"/>
        <v>1.1111111111111112E-2</v>
      </c>
      <c r="M10" s="116">
        <f t="shared" si="3"/>
        <v>0</v>
      </c>
      <c r="N10" s="117">
        <f t="shared" si="9"/>
        <v>5.5555555555555549E-3</v>
      </c>
      <c r="O10" s="119">
        <f t="shared" si="10"/>
        <v>0</v>
      </c>
      <c r="P10" s="119">
        <f t="shared" si="11"/>
        <v>-5.5555555555555549E-3</v>
      </c>
      <c r="Q10" s="119">
        <f t="shared" si="12"/>
        <v>0</v>
      </c>
      <c r="R10" s="119">
        <f t="shared" si="13"/>
        <v>5.5555555555555549E-3</v>
      </c>
      <c r="S10" s="119">
        <f t="shared" si="14"/>
        <v>0</v>
      </c>
      <c r="T10" s="30"/>
      <c r="U10" s="17"/>
      <c r="V10" s="22"/>
      <c r="W10" s="23"/>
      <c r="X10" s="34" t="s">
        <v>42</v>
      </c>
      <c r="Y10" s="126">
        <v>0.46700000000000003</v>
      </c>
      <c r="Z10" s="127" t="s">
        <v>43</v>
      </c>
      <c r="AA10" s="1"/>
      <c r="AB10" s="1"/>
    </row>
    <row r="11" spans="1:29" ht="12.75" x14ac:dyDescent="0.2">
      <c r="A11" s="3">
        <f t="shared" si="16"/>
        <v>10</v>
      </c>
      <c r="B11" s="26">
        <f t="shared" si="15"/>
        <v>0.17444444444444446</v>
      </c>
      <c r="C11" s="121">
        <f t="shared" si="4"/>
        <v>3.5057086967167032E-4</v>
      </c>
      <c r="D11" s="6">
        <v>0.03</v>
      </c>
      <c r="E11" s="6">
        <v>0</v>
      </c>
      <c r="F11" s="116">
        <f t="shared" si="5"/>
        <v>0.17356104045380674</v>
      </c>
      <c r="G11" s="116">
        <f t="shared" si="6"/>
        <v>0.98482311367909725</v>
      </c>
      <c r="H11" s="117">
        <f t="shared" si="0"/>
        <v>6.3059962663350921E-4</v>
      </c>
      <c r="I11" s="122">
        <f t="shared" si="1"/>
        <v>1.7820866922574341E-4</v>
      </c>
      <c r="J11" s="117">
        <f t="shared" si="7"/>
        <v>8.0880829585925262E-4</v>
      </c>
      <c r="K11" s="117">
        <f t="shared" si="8"/>
        <v>6.3102756540900655</v>
      </c>
      <c r="L11" s="116">
        <f t="shared" si="2"/>
        <v>1.6666666666666666E-2</v>
      </c>
      <c r="M11" s="116">
        <f t="shared" si="3"/>
        <v>0</v>
      </c>
      <c r="N11" s="117">
        <f t="shared" si="9"/>
        <v>0</v>
      </c>
      <c r="O11" s="119">
        <f t="shared" si="10"/>
        <v>0</v>
      </c>
      <c r="P11" s="119">
        <f t="shared" si="11"/>
        <v>0</v>
      </c>
      <c r="Q11" s="119">
        <f t="shared" si="12"/>
        <v>0</v>
      </c>
      <c r="R11" s="119">
        <f t="shared" si="13"/>
        <v>5.5555555555555566E-3</v>
      </c>
      <c r="S11" s="119">
        <f t="shared" si="14"/>
        <v>0</v>
      </c>
      <c r="T11" s="31"/>
      <c r="U11" s="32" t="s">
        <v>44</v>
      </c>
      <c r="V11" s="25" t="s">
        <v>45</v>
      </c>
      <c r="W11" s="15"/>
      <c r="X11" s="15"/>
      <c r="Y11" s="15"/>
      <c r="Z11" s="15"/>
      <c r="AA11" s="1"/>
      <c r="AB11" s="1"/>
    </row>
    <row r="12" spans="1:29" ht="12.75" x14ac:dyDescent="0.2">
      <c r="A12" s="3">
        <f t="shared" si="16"/>
        <v>11</v>
      </c>
      <c r="B12" s="26">
        <f t="shared" si="15"/>
        <v>0.19188888888888889</v>
      </c>
      <c r="C12" s="121">
        <f t="shared" si="4"/>
        <v>3.6476485409891318E-4</v>
      </c>
      <c r="D12" s="6">
        <v>0.03</v>
      </c>
      <c r="E12" s="6">
        <v>0</v>
      </c>
      <c r="F12" s="116">
        <f t="shared" si="5"/>
        <v>0.19071345384719871</v>
      </c>
      <c r="G12" s="116">
        <f t="shared" si="6"/>
        <v>0.98164575001457244</v>
      </c>
      <c r="H12" s="117">
        <f t="shared" si="0"/>
        <v>7.626190868945151E-4</v>
      </c>
      <c r="I12" s="122">
        <f t="shared" si="1"/>
        <v>2.1519989467089218E-4</v>
      </c>
      <c r="J12" s="117">
        <f t="shared" si="7"/>
        <v>9.7781898156540717E-4</v>
      </c>
      <c r="K12" s="117">
        <f t="shared" si="8"/>
        <v>6.565767373780437</v>
      </c>
      <c r="L12" s="116">
        <f t="shared" si="2"/>
        <v>1.6666666666666666E-2</v>
      </c>
      <c r="M12" s="116">
        <f t="shared" si="3"/>
        <v>0</v>
      </c>
      <c r="N12" s="117">
        <f t="shared" si="9"/>
        <v>0</v>
      </c>
      <c r="O12" s="119">
        <f t="shared" si="10"/>
        <v>0</v>
      </c>
      <c r="P12" s="119">
        <f t="shared" si="11"/>
        <v>5.5555555555555566E-3</v>
      </c>
      <c r="Q12" s="119">
        <f t="shared" si="12"/>
        <v>0</v>
      </c>
      <c r="R12" s="119">
        <f t="shared" si="13"/>
        <v>-1.1111111111111113E-2</v>
      </c>
      <c r="S12" s="119">
        <f t="shared" si="14"/>
        <v>0</v>
      </c>
      <c r="T12" s="31"/>
      <c r="U12" s="146">
        <f>(42000/0.622)</f>
        <v>67524.115755627005</v>
      </c>
      <c r="V12" s="147"/>
      <c r="AA12" s="1"/>
      <c r="AB12" s="1"/>
    </row>
    <row r="13" spans="1:29" ht="12.75" x14ac:dyDescent="0.2">
      <c r="A13" s="3">
        <f t="shared" si="16"/>
        <v>12</v>
      </c>
      <c r="B13" s="26">
        <f t="shared" si="15"/>
        <v>0.20933333333333334</v>
      </c>
      <c r="C13" s="121">
        <f t="shared" si="4"/>
        <v>3.7878250809750443E-4</v>
      </c>
      <c r="D13" s="6">
        <v>0.03</v>
      </c>
      <c r="E13" s="6">
        <v>0</v>
      </c>
      <c r="F13" s="116">
        <f t="shared" si="5"/>
        <v>0.20780783296016084</v>
      </c>
      <c r="G13" s="116">
        <f t="shared" si="6"/>
        <v>0.97816967064022275</v>
      </c>
      <c r="H13" s="117">
        <f t="shared" si="0"/>
        <v>9.0705018489874449E-4</v>
      </c>
      <c r="I13" s="122">
        <f t="shared" si="1"/>
        <v>2.555425764916297E-4</v>
      </c>
      <c r="J13" s="117">
        <f t="shared" si="7"/>
        <v>1.1625927613903742E-3</v>
      </c>
      <c r="K13" s="117">
        <f t="shared" si="8"/>
        <v>6.81808514575508</v>
      </c>
      <c r="L13" s="116">
        <f t="shared" si="2"/>
        <v>1.6666666666666666E-2</v>
      </c>
      <c r="M13" s="116">
        <f t="shared" si="3"/>
        <v>0</v>
      </c>
      <c r="N13" s="117">
        <f t="shared" si="9"/>
        <v>5.5555555555555566E-3</v>
      </c>
      <c r="O13" s="119">
        <f t="shared" si="10"/>
        <v>0</v>
      </c>
      <c r="P13" s="119">
        <f t="shared" si="11"/>
        <v>-5.5555555555555566E-3</v>
      </c>
      <c r="Q13" s="119">
        <f t="shared" si="12"/>
        <v>0</v>
      </c>
      <c r="R13" s="119">
        <f t="shared" si="13"/>
        <v>5.5555555555555566E-3</v>
      </c>
      <c r="S13" s="119">
        <f t="shared" si="14"/>
        <v>0</v>
      </c>
      <c r="T13" s="31"/>
      <c r="U13" s="148">
        <f>SQRT(U12)</f>
        <v>259.85402778411384</v>
      </c>
      <c r="V13" s="22" t="s">
        <v>46</v>
      </c>
      <c r="AA13" s="1"/>
      <c r="AB13" s="1"/>
    </row>
    <row r="14" spans="1:29" ht="12.75" x14ac:dyDescent="0.2">
      <c r="A14" s="3">
        <f t="shared" si="16"/>
        <v>13</v>
      </c>
      <c r="B14" s="26">
        <f t="shared" si="15"/>
        <v>0.22677777777777777</v>
      </c>
      <c r="C14" s="121">
        <f t="shared" si="4"/>
        <v>3.9261729950130012E-4</v>
      </c>
      <c r="D14" s="6">
        <v>0.04</v>
      </c>
      <c r="E14" s="6">
        <v>0</v>
      </c>
      <c r="F14" s="116">
        <f t="shared" si="5"/>
        <v>0.22483897595731545</v>
      </c>
      <c r="G14" s="116">
        <f t="shared" si="6"/>
        <v>0.97439593333021757</v>
      </c>
      <c r="H14" s="117">
        <f t="shared" si="0"/>
        <v>1.0638489701294599E-3</v>
      </c>
      <c r="I14" s="122">
        <f t="shared" si="1"/>
        <v>2.9919037557310513E-4</v>
      </c>
      <c r="J14" s="117">
        <f t="shared" si="7"/>
        <v>1.363039345702565E-3</v>
      </c>
      <c r="K14" s="117">
        <f t="shared" si="8"/>
        <v>7.0671113910234018</v>
      </c>
      <c r="L14" s="116">
        <f t="shared" si="2"/>
        <v>2.2222222222222223E-2</v>
      </c>
      <c r="M14" s="116">
        <f t="shared" si="3"/>
        <v>0</v>
      </c>
      <c r="N14" s="117">
        <f t="shared" si="9"/>
        <v>0</v>
      </c>
      <c r="O14" s="119">
        <f t="shared" si="10"/>
        <v>0</v>
      </c>
      <c r="P14" s="119">
        <f t="shared" si="11"/>
        <v>0</v>
      </c>
      <c r="Q14" s="119">
        <f t="shared" si="12"/>
        <v>0</v>
      </c>
      <c r="R14" s="119">
        <f t="shared" si="13"/>
        <v>0</v>
      </c>
      <c r="S14" s="119">
        <f t="shared" si="14"/>
        <v>0</v>
      </c>
      <c r="T14" s="31"/>
      <c r="U14" s="148">
        <f>U13*60/2*3.14</f>
        <v>24478.249417263523</v>
      </c>
      <c r="V14" s="22" t="s">
        <v>47</v>
      </c>
      <c r="AA14" s="1"/>
      <c r="AB14" s="1"/>
    </row>
    <row r="15" spans="1:29" ht="12.75" x14ac:dyDescent="0.2">
      <c r="A15" s="3">
        <f t="shared" si="16"/>
        <v>14</v>
      </c>
      <c r="B15" s="26">
        <f t="shared" si="15"/>
        <v>0.24422222222222223</v>
      </c>
      <c r="C15" s="121">
        <f t="shared" si="4"/>
        <v>4.0626281675442636E-4</v>
      </c>
      <c r="D15" s="6">
        <v>0.04</v>
      </c>
      <c r="E15" s="6">
        <v>0</v>
      </c>
      <c r="F15" s="116">
        <f t="shared" si="5"/>
        <v>0.24180170024609346</v>
      </c>
      <c r="G15" s="116">
        <f t="shared" si="6"/>
        <v>0.97032568643631112</v>
      </c>
      <c r="H15" s="117">
        <f t="shared" si="0"/>
        <v>1.2329677285712729E-3</v>
      </c>
      <c r="I15" s="122">
        <f t="shared" si="1"/>
        <v>3.460931139318002E-4</v>
      </c>
      <c r="J15" s="117">
        <f t="shared" si="7"/>
        <v>1.5790608425030731E-3</v>
      </c>
      <c r="K15" s="117">
        <f t="shared" si="8"/>
        <v>7.3127307015796745</v>
      </c>
      <c r="L15" s="116">
        <f t="shared" si="2"/>
        <v>2.2222222222222223E-2</v>
      </c>
      <c r="M15" s="116">
        <f t="shared" si="3"/>
        <v>0</v>
      </c>
      <c r="N15" s="117">
        <f t="shared" si="9"/>
        <v>0</v>
      </c>
      <c r="O15" s="119">
        <f t="shared" si="10"/>
        <v>0</v>
      </c>
      <c r="P15" s="119">
        <f t="shared" si="11"/>
        <v>0</v>
      </c>
      <c r="Q15" s="119">
        <f t="shared" si="12"/>
        <v>0</v>
      </c>
      <c r="R15" s="119">
        <f t="shared" si="13"/>
        <v>5.5555555555555566E-3</v>
      </c>
      <c r="S15" s="119">
        <f t="shared" si="14"/>
        <v>0</v>
      </c>
      <c r="T15" s="31"/>
      <c r="U15" s="148">
        <f>U14*2</f>
        <v>48956.498834527047</v>
      </c>
      <c r="V15" s="17" t="s">
        <v>48</v>
      </c>
      <c r="AA15" s="1"/>
      <c r="AB15" s="1"/>
    </row>
    <row r="16" spans="1:29" ht="12.75" x14ac:dyDescent="0.2">
      <c r="A16" s="3">
        <f t="shared" si="16"/>
        <v>15</v>
      </c>
      <c r="B16" s="26">
        <f t="shared" si="15"/>
        <v>0.26166666666666666</v>
      </c>
      <c r="C16" s="121">
        <f t="shared" si="4"/>
        <v>4.1971277361358122E-4</v>
      </c>
      <c r="D16" s="6">
        <v>0.04</v>
      </c>
      <c r="E16" s="6">
        <v>0</v>
      </c>
      <c r="F16" s="116">
        <f t="shared" si="5"/>
        <v>0.25869084405380199</v>
      </c>
      <c r="G16" s="116">
        <f t="shared" si="6"/>
        <v>0.96596016853839861</v>
      </c>
      <c r="H16" s="117">
        <f t="shared" si="0"/>
        <v>1.4143549972295375E-3</v>
      </c>
      <c r="I16" s="122">
        <f t="shared" si="1"/>
        <v>3.9619682237548859E-4</v>
      </c>
      <c r="J16" s="117">
        <f t="shared" si="7"/>
        <v>1.8105518196050261E-3</v>
      </c>
      <c r="K16" s="117">
        <f t="shared" si="8"/>
        <v>7.5548299250444622</v>
      </c>
      <c r="L16" s="116">
        <f t="shared" si="2"/>
        <v>2.2222222222222223E-2</v>
      </c>
      <c r="M16" s="116">
        <f t="shared" si="3"/>
        <v>0</v>
      </c>
      <c r="N16" s="117">
        <f t="shared" si="9"/>
        <v>0</v>
      </c>
      <c r="O16" s="119">
        <f t="shared" si="10"/>
        <v>0</v>
      </c>
      <c r="P16" s="119">
        <f t="shared" si="11"/>
        <v>5.5555555555555566E-3</v>
      </c>
      <c r="Q16" s="119">
        <f t="shared" si="12"/>
        <v>0</v>
      </c>
      <c r="R16" s="119">
        <f t="shared" si="13"/>
        <v>-1.1111111111111113E-2</v>
      </c>
      <c r="S16" s="119">
        <f t="shared" si="14"/>
        <v>0</v>
      </c>
      <c r="T16" s="31"/>
      <c r="U16" s="32" t="s">
        <v>44</v>
      </c>
      <c r="V16" s="32" t="s">
        <v>49</v>
      </c>
      <c r="AA16" s="1"/>
      <c r="AB16" s="1"/>
    </row>
    <row r="17" spans="1:28" ht="12.75" x14ac:dyDescent="0.2">
      <c r="A17" s="3">
        <f t="shared" si="16"/>
        <v>16</v>
      </c>
      <c r="B17" s="26">
        <f t="shared" si="15"/>
        <v>0.27911111111111114</v>
      </c>
      <c r="C17" s="121">
        <f t="shared" si="4"/>
        <v>4.3296101380913086E-4</v>
      </c>
      <c r="D17" s="6">
        <v>0.04</v>
      </c>
      <c r="E17" s="6">
        <v>0</v>
      </c>
      <c r="F17" s="116">
        <f t="shared" si="5"/>
        <v>0.27550126799835672</v>
      </c>
      <c r="G17" s="116">
        <f t="shared" si="6"/>
        <v>0.96130070806761481</v>
      </c>
      <c r="H17" s="117">
        <f t="shared" si="0"/>
        <v>1.6079555797906047E-3</v>
      </c>
      <c r="I17" s="122">
        <f t="shared" si="1"/>
        <v>4.4944379197314754E-4</v>
      </c>
      <c r="J17" s="117">
        <f t="shared" si="7"/>
        <v>2.0573993717637523E-3</v>
      </c>
      <c r="K17" s="117">
        <f t="shared" si="8"/>
        <v>7.7932982485643558</v>
      </c>
      <c r="L17" s="116">
        <f t="shared" si="2"/>
        <v>2.2222222222222223E-2</v>
      </c>
      <c r="M17" s="116">
        <f t="shared" si="3"/>
        <v>0</v>
      </c>
      <c r="N17" s="117">
        <f t="shared" si="9"/>
        <v>5.5555555555555566E-3</v>
      </c>
      <c r="O17" s="119">
        <f t="shared" si="10"/>
        <v>0</v>
      </c>
      <c r="P17" s="119">
        <f t="shared" si="11"/>
        <v>-5.5555555555555566E-3</v>
      </c>
      <c r="Q17" s="119">
        <f t="shared" si="12"/>
        <v>0</v>
      </c>
      <c r="R17" s="119">
        <f t="shared" si="13"/>
        <v>1.111111111111111E-2</v>
      </c>
      <c r="S17" s="119">
        <f t="shared" si="14"/>
        <v>0</v>
      </c>
      <c r="T17" s="31"/>
      <c r="U17" s="148">
        <f>(42000/0.467)</f>
        <v>89935.760171306203</v>
      </c>
      <c r="V17" s="22"/>
      <c r="AA17" s="1"/>
      <c r="AB17" s="1"/>
    </row>
    <row r="18" spans="1:28" ht="12.75" x14ac:dyDescent="0.2">
      <c r="A18" s="3">
        <f t="shared" si="16"/>
        <v>17</v>
      </c>
      <c r="B18" s="26">
        <f t="shared" si="15"/>
        <v>0.29655555555555557</v>
      </c>
      <c r="C18" s="121">
        <f t="shared" si="4"/>
        <v>4.4600151565816083E-4</v>
      </c>
      <c r="D18" s="6">
        <v>0.05</v>
      </c>
      <c r="E18" s="6">
        <v>0</v>
      </c>
      <c r="F18" s="116">
        <f t="shared" si="5"/>
        <v>0.29222785665220036</v>
      </c>
      <c r="G18" s="116">
        <f t="shared" si="6"/>
        <v>0.95634872290209127</v>
      </c>
      <c r="H18" s="117">
        <f t="shared" si="0"/>
        <v>1.8137105634181074E-3</v>
      </c>
      <c r="I18" s="122">
        <f t="shared" si="1"/>
        <v>5.0577262933140799E-4</v>
      </c>
      <c r="J18" s="117">
        <f t="shared" si="7"/>
        <v>2.3194831927495154E-3</v>
      </c>
      <c r="K18" s="117">
        <f t="shared" si="8"/>
        <v>8.0280272818468941</v>
      </c>
      <c r="L18" s="116">
        <f t="shared" si="2"/>
        <v>2.777777777777778E-2</v>
      </c>
      <c r="M18" s="116">
        <f t="shared" si="3"/>
        <v>0</v>
      </c>
      <c r="N18" s="117">
        <f t="shared" si="9"/>
        <v>0</v>
      </c>
      <c r="O18" s="119">
        <f t="shared" si="10"/>
        <v>0</v>
      </c>
      <c r="P18" s="119">
        <f t="shared" si="11"/>
        <v>5.5555555555555532E-3</v>
      </c>
      <c r="Q18" s="119">
        <f t="shared" si="12"/>
        <v>0</v>
      </c>
      <c r="R18" s="119">
        <f t="shared" si="13"/>
        <v>-1.1111111111111106E-2</v>
      </c>
      <c r="S18" s="119">
        <f t="shared" si="14"/>
        <v>0</v>
      </c>
      <c r="T18" s="31"/>
      <c r="U18" s="22">
        <f>SQRT(U17)</f>
        <v>299.89291450667218</v>
      </c>
      <c r="V18" s="17" t="s">
        <v>46</v>
      </c>
      <c r="AA18" s="1"/>
      <c r="AB18" s="1"/>
    </row>
    <row r="19" spans="1:28" ht="12.75" x14ac:dyDescent="0.2">
      <c r="A19" s="3">
        <f t="shared" si="16"/>
        <v>18</v>
      </c>
      <c r="B19" s="26">
        <f t="shared" si="15"/>
        <v>0.314</v>
      </c>
      <c r="C19" s="121">
        <f t="shared" si="4"/>
        <v>4.5882839662676929E-4</v>
      </c>
      <c r="D19" s="6">
        <v>0.05</v>
      </c>
      <c r="E19" s="6">
        <v>0</v>
      </c>
      <c r="F19" s="116">
        <f t="shared" si="5"/>
        <v>0.30886552009893214</v>
      </c>
      <c r="G19" s="116">
        <f t="shared" si="6"/>
        <v>0.95110571993549498</v>
      </c>
      <c r="H19" s="117">
        <f t="shared" si="0"/>
        <v>2.0315573366801835E-3</v>
      </c>
      <c r="I19" s="122">
        <f t="shared" si="1"/>
        <v>5.6511831567332416E-4</v>
      </c>
      <c r="J19" s="117">
        <f t="shared" si="7"/>
        <v>2.5966756523535077E-3</v>
      </c>
      <c r="K19" s="117">
        <f t="shared" si="8"/>
        <v>8.2589111392818477</v>
      </c>
      <c r="L19" s="116">
        <f t="shared" si="2"/>
        <v>2.777777777777778E-2</v>
      </c>
      <c r="M19" s="116">
        <f t="shared" si="3"/>
        <v>0</v>
      </c>
      <c r="N19" s="117">
        <f t="shared" si="9"/>
        <v>5.5555555555555532E-3</v>
      </c>
      <c r="O19" s="119">
        <f t="shared" si="10"/>
        <v>0</v>
      </c>
      <c r="P19" s="119">
        <f t="shared" si="11"/>
        <v>-5.5555555555555532E-3</v>
      </c>
      <c r="Q19" s="119">
        <f t="shared" si="12"/>
        <v>0</v>
      </c>
      <c r="R19" s="119">
        <f t="shared" si="13"/>
        <v>5.5555555555555532E-3</v>
      </c>
      <c r="S19" s="119">
        <f t="shared" si="14"/>
        <v>0</v>
      </c>
      <c r="T19" s="31"/>
      <c r="U19" s="22">
        <f>U18*60/2*3.14</f>
        <v>28249.912546528521</v>
      </c>
      <c r="V19" s="17" t="s">
        <v>50</v>
      </c>
      <c r="AA19" s="1"/>
      <c r="AB19" s="1"/>
    </row>
    <row r="20" spans="1:28" ht="12.75" x14ac:dyDescent="0.2">
      <c r="A20" s="3">
        <f t="shared" si="16"/>
        <v>19</v>
      </c>
      <c r="B20" s="26">
        <f t="shared" si="15"/>
        <v>0.33144444444444449</v>
      </c>
      <c r="C20" s="121">
        <f t="shared" si="4"/>
        <v>4.7143591783479696E-4</v>
      </c>
      <c r="D20" s="6">
        <v>0.06</v>
      </c>
      <c r="E20" s="6">
        <v>0</v>
      </c>
      <c r="F20" s="116">
        <f t="shared" si="5"/>
        <v>0.32540919548217428</v>
      </c>
      <c r="G20" s="116">
        <f t="shared" si="6"/>
        <v>0.94557329461847861</v>
      </c>
      <c r="H20" s="117">
        <f t="shared" si="0"/>
        <v>2.2614296086022135E-3</v>
      </c>
      <c r="I20" s="122">
        <f t="shared" si="1"/>
        <v>6.2741226971357866E-4</v>
      </c>
      <c r="J20" s="117">
        <f t="shared" si="7"/>
        <v>2.8888418783157921E-3</v>
      </c>
      <c r="K20" s="117">
        <f t="shared" si="8"/>
        <v>8.4858465210263461</v>
      </c>
      <c r="L20" s="116">
        <f t="shared" si="2"/>
        <v>3.3333333333333333E-2</v>
      </c>
      <c r="M20" s="116">
        <f t="shared" si="3"/>
        <v>0</v>
      </c>
      <c r="N20" s="117">
        <f t="shared" si="9"/>
        <v>0</v>
      </c>
      <c r="O20" s="119">
        <f t="shared" si="10"/>
        <v>0</v>
      </c>
      <c r="P20" s="119">
        <f t="shared" si="11"/>
        <v>0</v>
      </c>
      <c r="Q20" s="119">
        <f t="shared" si="12"/>
        <v>0</v>
      </c>
      <c r="R20" s="119">
        <f t="shared" si="13"/>
        <v>5.5555555555555566E-3</v>
      </c>
      <c r="S20" s="119">
        <f t="shared" si="14"/>
        <v>0</v>
      </c>
      <c r="T20" s="31"/>
      <c r="U20" s="22">
        <f>U19*2</f>
        <v>56499.825093057043</v>
      </c>
      <c r="V20" s="17" t="s">
        <v>51</v>
      </c>
      <c r="AA20" s="1"/>
      <c r="AB20" s="1"/>
    </row>
    <row r="21" spans="1:28" ht="12.75" x14ac:dyDescent="0.2">
      <c r="A21" s="3">
        <f t="shared" si="16"/>
        <v>20</v>
      </c>
      <c r="B21" s="26">
        <f t="shared" si="15"/>
        <v>0.34888888888888892</v>
      </c>
      <c r="C21" s="121">
        <f t="shared" si="4"/>
        <v>4.8381848849810005E-4</v>
      </c>
      <c r="D21" s="6">
        <v>0.06</v>
      </c>
      <c r="E21" s="6">
        <v>0</v>
      </c>
      <c r="F21" s="116">
        <f t="shared" si="5"/>
        <v>0.34185384854620343</v>
      </c>
      <c r="G21" s="116">
        <f t="shared" si="6"/>
        <v>0.9397531304731841</v>
      </c>
      <c r="H21" s="117">
        <f t="shared" si="0"/>
        <v>2.5032574288392007E-3</v>
      </c>
      <c r="I21" s="122">
        <f t="shared" si="1"/>
        <v>6.9258241432235135E-4</v>
      </c>
      <c r="J21" s="117">
        <f t="shared" si="7"/>
        <v>3.1958398431615521E-3</v>
      </c>
      <c r="K21" s="117">
        <f t="shared" si="8"/>
        <v>8.7087327929658009</v>
      </c>
      <c r="L21" s="116">
        <f t="shared" si="2"/>
        <v>3.3333333333333333E-2</v>
      </c>
      <c r="M21" s="116">
        <f t="shared" si="3"/>
        <v>0</v>
      </c>
      <c r="N21" s="117">
        <f t="shared" si="9"/>
        <v>0</v>
      </c>
      <c r="O21" s="119">
        <f t="shared" si="10"/>
        <v>0</v>
      </c>
      <c r="P21" s="119">
        <f t="shared" si="11"/>
        <v>5.5555555555555566E-3</v>
      </c>
      <c r="Q21" s="119">
        <f t="shared" si="12"/>
        <v>0</v>
      </c>
      <c r="R21" s="119">
        <f t="shared" si="13"/>
        <v>-1.1111111111111113E-2</v>
      </c>
      <c r="S21" s="119">
        <f t="shared" si="14"/>
        <v>0</v>
      </c>
      <c r="T21" s="31"/>
      <c r="U21" s="25" t="s">
        <v>52</v>
      </c>
      <c r="V21" s="25" t="s">
        <v>53</v>
      </c>
      <c r="AA21" s="1"/>
      <c r="AB21" s="1"/>
    </row>
    <row r="22" spans="1:28" ht="12.75" x14ac:dyDescent="0.2">
      <c r="A22" s="3">
        <f t="shared" si="16"/>
        <v>21</v>
      </c>
      <c r="B22" s="26">
        <f t="shared" si="15"/>
        <v>0.36633333333333334</v>
      </c>
      <c r="C22" s="121">
        <f t="shared" si="4"/>
        <v>4.9597067030281161E-4</v>
      </c>
      <c r="D22" s="6">
        <v>0.06</v>
      </c>
      <c r="E22" s="6">
        <v>0</v>
      </c>
      <c r="F22" s="116">
        <f t="shared" si="5"/>
        <v>0.35819447516787972</v>
      </c>
      <c r="G22" s="116">
        <f t="shared" si="6"/>
        <v>0.93364699858094502</v>
      </c>
      <c r="H22" s="117">
        <f t="shared" si="0"/>
        <v>2.7569672089617341E-3</v>
      </c>
      <c r="I22" s="122">
        <f t="shared" si="1"/>
        <v>7.6055324696883142E-4</v>
      </c>
      <c r="J22" s="117">
        <f t="shared" si="7"/>
        <v>3.5175204559305655E-3</v>
      </c>
      <c r="K22" s="117">
        <f t="shared" si="8"/>
        <v>8.9274720654506083</v>
      </c>
      <c r="L22" s="116">
        <f t="shared" si="2"/>
        <v>3.3333333333333333E-2</v>
      </c>
      <c r="M22" s="116">
        <f t="shared" si="3"/>
        <v>0</v>
      </c>
      <c r="N22" s="117">
        <f t="shared" si="9"/>
        <v>5.5555555555555566E-3</v>
      </c>
      <c r="O22" s="119">
        <f t="shared" si="10"/>
        <v>0</v>
      </c>
      <c r="P22" s="119">
        <f t="shared" si="11"/>
        <v>-5.5555555555555566E-3</v>
      </c>
      <c r="Q22" s="119">
        <f t="shared" si="12"/>
        <v>0</v>
      </c>
      <c r="R22" s="119">
        <f t="shared" si="13"/>
        <v>5.5555555555555566E-3</v>
      </c>
      <c r="S22" s="119">
        <f t="shared" si="14"/>
        <v>0</v>
      </c>
      <c r="T22" s="31"/>
      <c r="U22" s="22">
        <f>SuperFlow!D16/4</f>
        <v>8.75</v>
      </c>
      <c r="V22" s="22">
        <f>SuperFlow!D17/4</f>
        <v>7.5</v>
      </c>
      <c r="AA22" s="1"/>
      <c r="AB22" s="1"/>
    </row>
    <row r="23" spans="1:28" ht="12.75" x14ac:dyDescent="0.2">
      <c r="A23" s="3">
        <f t="shared" si="16"/>
        <v>22</v>
      </c>
      <c r="B23" s="26">
        <f t="shared" si="15"/>
        <v>0.38377777777777777</v>
      </c>
      <c r="C23" s="121">
        <f t="shared" si="4"/>
        <v>5.0788718170429945E-4</v>
      </c>
      <c r="D23" s="6">
        <v>7.0000000000000007E-2</v>
      </c>
      <c r="E23" s="6">
        <v>0</v>
      </c>
      <c r="F23" s="116">
        <f t="shared" si="5"/>
        <v>0.37442610287940581</v>
      </c>
      <c r="G23" s="116">
        <f t="shared" si="6"/>
        <v>0.92725675704334487</v>
      </c>
      <c r="H23" s="117">
        <f t="shared" si="0"/>
        <v>3.0224817448490206E-3</v>
      </c>
      <c r="I23" s="122">
        <f t="shared" si="1"/>
        <v>8.3124591393299307E-4</v>
      </c>
      <c r="J23" s="117">
        <f t="shared" si="7"/>
        <v>3.8537276587820137E-3</v>
      </c>
      <c r="K23" s="117">
        <f t="shared" si="8"/>
        <v>9.1419692706773894</v>
      </c>
      <c r="L23" s="116">
        <f t="shared" si="2"/>
        <v>3.888888888888889E-2</v>
      </c>
      <c r="M23" s="116">
        <f t="shared" si="3"/>
        <v>0</v>
      </c>
      <c r="N23" s="117">
        <f t="shared" si="9"/>
        <v>0</v>
      </c>
      <c r="O23" s="119">
        <f t="shared" si="10"/>
        <v>0</v>
      </c>
      <c r="P23" s="119">
        <f t="shared" si="11"/>
        <v>0</v>
      </c>
      <c r="Q23" s="119">
        <f t="shared" si="12"/>
        <v>0</v>
      </c>
      <c r="R23" s="119">
        <f t="shared" si="13"/>
        <v>5.5555555555555566E-3</v>
      </c>
      <c r="S23" s="119">
        <f t="shared" si="14"/>
        <v>0</v>
      </c>
      <c r="T23" s="31"/>
      <c r="U23" s="25" t="s">
        <v>54</v>
      </c>
      <c r="V23" s="25" t="s">
        <v>55</v>
      </c>
      <c r="AA23" s="1"/>
      <c r="AB23" s="1"/>
    </row>
    <row r="24" spans="1:28" ht="12.75" x14ac:dyDescent="0.2">
      <c r="A24" s="3">
        <f t="shared" si="16"/>
        <v>23</v>
      </c>
      <c r="B24" s="26">
        <f t="shared" si="15"/>
        <v>0.4012222222222222</v>
      </c>
      <c r="C24" s="121">
        <f t="shared" si="4"/>
        <v>5.1956290214615237E-4</v>
      </c>
      <c r="D24" s="6">
        <v>7.0000000000000007E-2</v>
      </c>
      <c r="E24" s="6">
        <v>0</v>
      </c>
      <c r="F24" s="116">
        <f t="shared" si="5"/>
        <v>0.3905437923814537</v>
      </c>
      <c r="G24" s="116">
        <f t="shared" si="6"/>
        <v>0.92058435041679476</v>
      </c>
      <c r="H24" s="117">
        <f t="shared" si="0"/>
        <v>3.2997202401821774E-3</v>
      </c>
      <c r="I24" s="122">
        <f t="shared" si="1"/>
        <v>9.0457828827150699E-4</v>
      </c>
      <c r="J24" s="117">
        <f t="shared" si="7"/>
        <v>4.204298528453684E-3</v>
      </c>
      <c r="K24" s="117">
        <f t="shared" si="8"/>
        <v>9.3521322386307428</v>
      </c>
      <c r="L24" s="116">
        <f t="shared" si="2"/>
        <v>3.888888888888889E-2</v>
      </c>
      <c r="M24" s="116">
        <f t="shared" si="3"/>
        <v>0</v>
      </c>
      <c r="N24" s="117">
        <f t="shared" si="9"/>
        <v>0</v>
      </c>
      <c r="O24" s="119">
        <f t="shared" si="10"/>
        <v>0</v>
      </c>
      <c r="P24" s="119">
        <f t="shared" si="11"/>
        <v>5.5555555555555566E-3</v>
      </c>
      <c r="Q24" s="119">
        <f t="shared" si="12"/>
        <v>0</v>
      </c>
      <c r="R24" s="119">
        <f t="shared" si="13"/>
        <v>-1.1111111111111113E-2</v>
      </c>
      <c r="S24" s="119">
        <f t="shared" si="14"/>
        <v>0</v>
      </c>
      <c r="T24" s="31"/>
      <c r="U24" s="126">
        <f>SuperFlow!D20*56.2</f>
        <v>98.350000000000009</v>
      </c>
      <c r="V24" s="126">
        <f>SuperFlow!E21*56.2</f>
        <v>168.60000000000002</v>
      </c>
      <c r="AA24" s="1"/>
      <c r="AB24" s="1"/>
    </row>
    <row r="25" spans="1:28" ht="12.75" x14ac:dyDescent="0.2">
      <c r="A25" s="3">
        <f t="shared" si="16"/>
        <v>24</v>
      </c>
      <c r="B25" s="26">
        <f t="shared" si="15"/>
        <v>0.41866666666666669</v>
      </c>
      <c r="C25" s="121">
        <f t="shared" si="4"/>
        <v>5.3099287619064531E-4</v>
      </c>
      <c r="D25" s="6">
        <v>7.0000000000000007E-2</v>
      </c>
      <c r="E25" s="6">
        <v>0</v>
      </c>
      <c r="F25" s="116">
        <f t="shared" si="5"/>
        <v>0.40654263904619792</v>
      </c>
      <c r="G25" s="116">
        <f t="shared" si="6"/>
        <v>0.91363180912080377</v>
      </c>
      <c r="H25" s="117">
        <f t="shared" si="0"/>
        <v>3.5885983310306028E-3</v>
      </c>
      <c r="I25" s="122">
        <f t="shared" si="1"/>
        <v>9.8046505152199481E-4</v>
      </c>
      <c r="J25" s="117">
        <f t="shared" si="7"/>
        <v>4.5690633825525972E-3</v>
      </c>
      <c r="K25" s="117">
        <f t="shared" si="8"/>
        <v>9.5578717714316159</v>
      </c>
      <c r="L25" s="116">
        <f t="shared" si="2"/>
        <v>3.888888888888889E-2</v>
      </c>
      <c r="M25" s="116">
        <f t="shared" si="3"/>
        <v>0</v>
      </c>
      <c r="N25" s="117">
        <f t="shared" si="9"/>
        <v>5.5555555555555566E-3</v>
      </c>
      <c r="O25" s="119">
        <f t="shared" si="10"/>
        <v>0</v>
      </c>
      <c r="P25" s="119">
        <f t="shared" si="11"/>
        <v>-5.5555555555555566E-3</v>
      </c>
      <c r="Q25" s="119">
        <f t="shared" si="12"/>
        <v>0</v>
      </c>
      <c r="R25" s="119">
        <f t="shared" si="13"/>
        <v>5.5555555555555566E-3</v>
      </c>
      <c r="S25" s="119">
        <f t="shared" si="14"/>
        <v>0</v>
      </c>
      <c r="T25" s="31"/>
      <c r="U25" s="126">
        <f>SuperFlow!E20*56.2</f>
        <v>196.70000000000002</v>
      </c>
      <c r="V25" s="126">
        <f>SuperFlow!F21*56.2</f>
        <v>252.9</v>
      </c>
      <c r="AA25" s="1"/>
      <c r="AB25" s="1"/>
    </row>
    <row r="26" spans="1:28" ht="12.75" x14ac:dyDescent="0.2">
      <c r="A26" s="3">
        <f t="shared" si="16"/>
        <v>25</v>
      </c>
      <c r="B26" s="26">
        <f t="shared" si="15"/>
        <v>0.43611111111111112</v>
      </c>
      <c r="C26" s="121">
        <f t="shared" si="4"/>
        <v>5.4217231755474167E-4</v>
      </c>
      <c r="D26" s="6">
        <v>0.08</v>
      </c>
      <c r="E26" s="6">
        <v>0</v>
      </c>
      <c r="F26" s="116">
        <f t="shared" si="5"/>
        <v>0.42241777440979805</v>
      </c>
      <c r="G26" s="116">
        <f t="shared" si="6"/>
        <v>0.90640124882011996</v>
      </c>
      <c r="H26" s="117">
        <f t="shared" si="0"/>
        <v>3.889028111524015E-3</v>
      </c>
      <c r="I26" s="122">
        <f t="shared" si="1"/>
        <v>1.0588177791260867E-3</v>
      </c>
      <c r="J26" s="117">
        <f t="shared" si="7"/>
        <v>4.9478458906501016E-3</v>
      </c>
      <c r="K26" s="117">
        <f t="shared" si="8"/>
        <v>9.7591017159853504</v>
      </c>
      <c r="L26" s="116">
        <f t="shared" si="2"/>
        <v>4.4444444444444446E-2</v>
      </c>
      <c r="M26" s="116">
        <f t="shared" si="3"/>
        <v>0</v>
      </c>
      <c r="N26" s="117">
        <f t="shared" si="9"/>
        <v>0</v>
      </c>
      <c r="O26" s="119">
        <f t="shared" si="10"/>
        <v>0</v>
      </c>
      <c r="P26" s="119">
        <f t="shared" si="11"/>
        <v>0</v>
      </c>
      <c r="Q26" s="119">
        <f t="shared" si="12"/>
        <v>0</v>
      </c>
      <c r="R26" s="119">
        <f t="shared" si="13"/>
        <v>5.5555555555555497E-3</v>
      </c>
      <c r="S26" s="119">
        <f t="shared" si="14"/>
        <v>0</v>
      </c>
      <c r="T26" s="31"/>
      <c r="U26" s="126">
        <f>SuperFlow!F20*56.2</f>
        <v>295.05</v>
      </c>
      <c r="V26" s="126">
        <f>SuperFlow!G21*56.2</f>
        <v>337.20000000000005</v>
      </c>
      <c r="AA26" s="1"/>
      <c r="AB26" s="1"/>
    </row>
    <row r="27" spans="1:28" ht="12.75" x14ac:dyDescent="0.2">
      <c r="A27" s="3">
        <f t="shared" si="16"/>
        <v>26</v>
      </c>
      <c r="B27" s="26">
        <f t="shared" si="15"/>
        <v>0.45355555555555555</v>
      </c>
      <c r="C27" s="121">
        <f t="shared" si="4"/>
        <v>5.530966130446735E-4</v>
      </c>
      <c r="D27" s="6">
        <v>0.08</v>
      </c>
      <c r="E27" s="6">
        <v>0</v>
      </c>
      <c r="F27" s="116">
        <f t="shared" si="5"/>
        <v>0.43816436765387745</v>
      </c>
      <c r="G27" s="116">
        <f t="shared" si="6"/>
        <v>0.89889486978093147</v>
      </c>
      <c r="H27" s="117">
        <f t="shared" si="0"/>
        <v>4.2009181606022968E-3</v>
      </c>
      <c r="I27" s="122">
        <f t="shared" si="1"/>
        <v>1.139545029549105E-3</v>
      </c>
      <c r="J27" s="117">
        <f t="shared" si="7"/>
        <v>5.3404631901514017E-3</v>
      </c>
      <c r="K27" s="117">
        <f t="shared" si="8"/>
        <v>9.9557390348041235</v>
      </c>
      <c r="L27" s="116">
        <f t="shared" si="2"/>
        <v>4.4444444444444446E-2</v>
      </c>
      <c r="M27" s="116">
        <f t="shared" si="3"/>
        <v>0</v>
      </c>
      <c r="N27" s="117">
        <f t="shared" si="9"/>
        <v>0</v>
      </c>
      <c r="O27" s="119">
        <f t="shared" si="10"/>
        <v>0</v>
      </c>
      <c r="P27" s="119">
        <f t="shared" si="11"/>
        <v>5.5555555555555497E-3</v>
      </c>
      <c r="Q27" s="119">
        <f t="shared" si="12"/>
        <v>0</v>
      </c>
      <c r="R27" s="119">
        <f t="shared" si="13"/>
        <v>-1.1111111111111099E-2</v>
      </c>
      <c r="S27" s="119">
        <f t="shared" si="14"/>
        <v>0</v>
      </c>
      <c r="T27" s="31"/>
      <c r="U27" s="126">
        <f>SuperFlow!G20*56.2</f>
        <v>393.40000000000003</v>
      </c>
      <c r="V27" s="126">
        <f>SuperFlow!H21*56.2</f>
        <v>421.5</v>
      </c>
      <c r="AA27" s="1"/>
      <c r="AB27" s="1"/>
    </row>
    <row r="28" spans="1:28" ht="12.75" x14ac:dyDescent="0.2">
      <c r="A28" s="3">
        <f t="shared" si="16"/>
        <v>27</v>
      </c>
      <c r="B28" s="26">
        <f t="shared" si="15"/>
        <v>0.47100000000000003</v>
      </c>
      <c r="C28" s="121">
        <f t="shared" si="4"/>
        <v>5.6376132637988262E-4</v>
      </c>
      <c r="D28" s="6">
        <v>0.08</v>
      </c>
      <c r="E28" s="6">
        <v>0</v>
      </c>
      <c r="F28" s="116">
        <f t="shared" si="5"/>
        <v>0.45377762707554514</v>
      </c>
      <c r="G28" s="116">
        <f t="shared" si="6"/>
        <v>0.89111495620132397</v>
      </c>
      <c r="H28" s="117">
        <f t="shared" si="0"/>
        <v>4.5241735698349885E-3</v>
      </c>
      <c r="I28" s="122">
        <f t="shared" si="1"/>
        <v>1.2225524370708396E-3</v>
      </c>
      <c r="J28" s="117">
        <f t="shared" si="7"/>
        <v>5.7467260069058281E-3</v>
      </c>
      <c r="K28" s="117">
        <f t="shared" si="8"/>
        <v>10.147703874837887</v>
      </c>
      <c r="L28" s="116">
        <f t="shared" si="2"/>
        <v>4.4444444444444446E-2</v>
      </c>
      <c r="M28" s="116">
        <f t="shared" si="3"/>
        <v>0</v>
      </c>
      <c r="N28" s="117">
        <f t="shared" si="9"/>
        <v>5.5555555555555497E-3</v>
      </c>
      <c r="O28" s="119">
        <f t="shared" si="10"/>
        <v>0</v>
      </c>
      <c r="P28" s="119">
        <f t="shared" si="11"/>
        <v>-5.5555555555555497E-3</v>
      </c>
      <c r="Q28" s="119">
        <f t="shared" si="12"/>
        <v>0</v>
      </c>
      <c r="R28" s="119">
        <f t="shared" si="13"/>
        <v>1.1111111111111113E-2</v>
      </c>
      <c r="S28" s="119">
        <f t="shared" si="14"/>
        <v>0</v>
      </c>
      <c r="T28" s="31"/>
      <c r="U28" s="126">
        <f>SuperFlow!H20*56.2</f>
        <v>491.75</v>
      </c>
      <c r="V28" s="126">
        <f>SuperFlow!I21*56.2</f>
        <v>505.8</v>
      </c>
      <c r="AA28" s="1"/>
      <c r="AB28" s="1"/>
    </row>
    <row r="29" spans="1:28" ht="12.75" x14ac:dyDescent="0.2">
      <c r="A29" s="3">
        <f t="shared" si="16"/>
        <v>28</v>
      </c>
      <c r="B29" s="26">
        <f t="shared" si="15"/>
        <v>0.48844444444444446</v>
      </c>
      <c r="C29" s="121">
        <f t="shared" si="4"/>
        <v>5.7416220190065377E-4</v>
      </c>
      <c r="D29" s="6">
        <v>0.09</v>
      </c>
      <c r="E29" s="6">
        <v>0</v>
      </c>
      <c r="F29" s="116">
        <f t="shared" si="5"/>
        <v>0.46925280154551557</v>
      </c>
      <c r="G29" s="116">
        <f t="shared" si="6"/>
        <v>0.88306387551619669</v>
      </c>
      <c r="H29" s="117">
        <f t="shared" si="0"/>
        <v>4.8586959723020268E-3</v>
      </c>
      <c r="I29" s="122">
        <f t="shared" si="1"/>
        <v>1.3077428082173825E-3</v>
      </c>
      <c r="J29" s="117">
        <f t="shared" si="7"/>
        <v>6.1664387805194093E-3</v>
      </c>
      <c r="K29" s="117">
        <f t="shared" si="8"/>
        <v>10.334919634211769</v>
      </c>
      <c r="L29" s="116">
        <f t="shared" si="2"/>
        <v>4.9999999999999996E-2</v>
      </c>
      <c r="M29" s="116">
        <f t="shared" si="3"/>
        <v>0</v>
      </c>
      <c r="N29" s="117">
        <f t="shared" si="9"/>
        <v>0</v>
      </c>
      <c r="O29" s="119">
        <f t="shared" si="10"/>
        <v>0</v>
      </c>
      <c r="P29" s="119">
        <f t="shared" si="11"/>
        <v>5.5555555555555636E-3</v>
      </c>
      <c r="Q29" s="119">
        <f t="shared" si="12"/>
        <v>0</v>
      </c>
      <c r="R29" s="119">
        <f t="shared" si="13"/>
        <v>-1.1111111111111127E-2</v>
      </c>
      <c r="S29" s="119">
        <f t="shared" si="14"/>
        <v>0</v>
      </c>
      <c r="T29" s="31"/>
      <c r="U29" s="126">
        <f>SuperFlow!I20*56.2</f>
        <v>590.1</v>
      </c>
      <c r="V29" s="126">
        <f>SuperFlow!J21*56.2</f>
        <v>590.1</v>
      </c>
      <c r="AA29" s="1"/>
      <c r="AB29" s="1"/>
    </row>
    <row r="30" spans="1:28" ht="12.75" x14ac:dyDescent="0.2">
      <c r="A30" s="3">
        <f t="shared" si="16"/>
        <v>29</v>
      </c>
      <c r="B30" s="26">
        <f t="shared" si="15"/>
        <v>0.50588888888888894</v>
      </c>
      <c r="C30" s="121">
        <f t="shared" si="4"/>
        <v>5.8429516815001678E-4</v>
      </c>
      <c r="D30" s="6">
        <v>0.09</v>
      </c>
      <c r="E30" s="6">
        <v>0</v>
      </c>
      <c r="F30" s="116">
        <f t="shared" si="5"/>
        <v>0.484585181953882</v>
      </c>
      <c r="G30" s="116">
        <f t="shared" si="6"/>
        <v>0.87474407767685003</v>
      </c>
      <c r="H30" s="117">
        <f t="shared" si="0"/>
        <v>5.2043835725268809E-3</v>
      </c>
      <c r="I30" s="122">
        <f t="shared" si="1"/>
        <v>1.3950162218016593E-3</v>
      </c>
      <c r="J30" s="117">
        <f t="shared" si="7"/>
        <v>6.5993997943285402E-3</v>
      </c>
      <c r="K30" s="117">
        <f t="shared" si="8"/>
        <v>10.517313026700302</v>
      </c>
      <c r="L30" s="116">
        <f t="shared" si="2"/>
        <v>4.9999999999999996E-2</v>
      </c>
      <c r="M30" s="116">
        <f t="shared" si="3"/>
        <v>0</v>
      </c>
      <c r="N30" s="117">
        <f t="shared" si="9"/>
        <v>5.5555555555555636E-3</v>
      </c>
      <c r="O30" s="119">
        <f t="shared" si="10"/>
        <v>0</v>
      </c>
      <c r="P30" s="119">
        <f t="shared" si="11"/>
        <v>-5.5555555555555636E-3</v>
      </c>
      <c r="Q30" s="119">
        <f t="shared" si="12"/>
        <v>0</v>
      </c>
      <c r="R30" s="119">
        <f t="shared" si="13"/>
        <v>1.1111111111111113E-2</v>
      </c>
      <c r="S30" s="119">
        <f t="shared" si="14"/>
        <v>0</v>
      </c>
      <c r="T30" s="31"/>
      <c r="U30" s="126">
        <f>SuperFlow!J20*56.2</f>
        <v>688.45</v>
      </c>
      <c r="V30" s="126">
        <f>SuperFlow!K21*56.2</f>
        <v>674.40000000000009</v>
      </c>
      <c r="AA30" s="1"/>
      <c r="AB30" s="1"/>
    </row>
    <row r="31" spans="1:28" ht="12.75" x14ac:dyDescent="0.2">
      <c r="A31" s="3">
        <f t="shared" si="16"/>
        <v>30</v>
      </c>
      <c r="B31" s="26">
        <f t="shared" si="15"/>
        <v>0.52333333333333332</v>
      </c>
      <c r="C31" s="121">
        <f t="shared" si="4"/>
        <v>5.9415634132210272E-4</v>
      </c>
      <c r="D31" s="6">
        <v>0.1</v>
      </c>
      <c r="E31" s="6">
        <v>0</v>
      </c>
      <c r="F31" s="116">
        <f t="shared" si="5"/>
        <v>0.4997701026431024</v>
      </c>
      <c r="G31" s="116">
        <f t="shared" si="6"/>
        <v>0.86615809440546299</v>
      </c>
      <c r="H31" s="117">
        <f t="shared" si="0"/>
        <v>5.5611311774530128E-3</v>
      </c>
      <c r="I31" s="122">
        <f t="shared" si="1"/>
        <v>1.4842701325336882E-3</v>
      </c>
      <c r="J31" s="117">
        <f t="shared" si="7"/>
        <v>7.045401309986701E-3</v>
      </c>
      <c r="K31" s="117">
        <f t="shared" si="8"/>
        <v>10.694814143797849</v>
      </c>
      <c r="L31" s="116">
        <f t="shared" si="2"/>
        <v>5.5555555555555559E-2</v>
      </c>
      <c r="M31" s="116">
        <f t="shared" si="3"/>
        <v>0</v>
      </c>
      <c r="N31" s="117">
        <f t="shared" si="9"/>
        <v>0</v>
      </c>
      <c r="O31" s="119">
        <f t="shared" si="10"/>
        <v>0</v>
      </c>
      <c r="P31" s="119">
        <f t="shared" si="11"/>
        <v>5.5555555555555497E-3</v>
      </c>
      <c r="Q31" s="119">
        <f t="shared" si="12"/>
        <v>0</v>
      </c>
      <c r="R31" s="119">
        <f t="shared" si="13"/>
        <v>-1.1111111111111099E-2</v>
      </c>
      <c r="S31" s="119">
        <f t="shared" si="14"/>
        <v>0</v>
      </c>
      <c r="T31" s="31"/>
      <c r="U31" s="126">
        <f>SuperFlow!K20*56.2</f>
        <v>786.80000000000007</v>
      </c>
      <c r="V31" s="126">
        <f>SuperFlow!L21*56.2</f>
        <v>758.7</v>
      </c>
      <c r="AA31" s="1"/>
      <c r="AB31" s="1"/>
    </row>
    <row r="32" spans="1:28" ht="12.75" x14ac:dyDescent="0.2">
      <c r="A32" s="3">
        <f t="shared" si="16"/>
        <v>31</v>
      </c>
      <c r="B32" s="26">
        <f t="shared" si="15"/>
        <v>0.5407777777777778</v>
      </c>
      <c r="C32" s="121">
        <f t="shared" si="4"/>
        <v>6.0374202856872811E-4</v>
      </c>
      <c r="D32" s="6">
        <v>0.1</v>
      </c>
      <c r="E32" s="6">
        <v>0</v>
      </c>
      <c r="F32" s="116">
        <f t="shared" si="5"/>
        <v>0.51480294282776407</v>
      </c>
      <c r="G32" s="116">
        <f t="shared" si="6"/>
        <v>0.85730853842468757</v>
      </c>
      <c r="H32" s="117">
        <f t="shared" si="0"/>
        <v>5.9288302284542307E-3</v>
      </c>
      <c r="I32" s="122">
        <f t="shared" si="1"/>
        <v>1.5753994781592395E-3</v>
      </c>
      <c r="J32" s="117">
        <f t="shared" si="7"/>
        <v>7.5042297066134703E-3</v>
      </c>
      <c r="K32" s="117">
        <f t="shared" si="8"/>
        <v>10.867356514237105</v>
      </c>
      <c r="L32" s="116">
        <f t="shared" si="2"/>
        <v>5.5555555555555559E-2</v>
      </c>
      <c r="M32" s="116">
        <f t="shared" si="3"/>
        <v>0</v>
      </c>
      <c r="N32" s="117">
        <f t="shared" si="9"/>
        <v>5.5555555555555497E-3</v>
      </c>
      <c r="O32" s="119">
        <f t="shared" si="10"/>
        <v>0</v>
      </c>
      <c r="P32" s="119">
        <f t="shared" si="11"/>
        <v>-5.5555555555555497E-3</v>
      </c>
      <c r="Q32" s="119">
        <f t="shared" si="12"/>
        <v>0</v>
      </c>
      <c r="R32" s="119">
        <f t="shared" si="13"/>
        <v>5.5555555555555497E-3</v>
      </c>
      <c r="S32" s="119">
        <f t="shared" si="14"/>
        <v>0</v>
      </c>
      <c r="T32" s="31"/>
      <c r="U32" s="126">
        <f>SuperFlow!L20*56.2</f>
        <v>885.15000000000009</v>
      </c>
      <c r="V32" s="126">
        <f>SuperFlow!M21*56.2</f>
        <v>843</v>
      </c>
      <c r="AA32" s="1"/>
      <c r="AB32" s="1"/>
    </row>
    <row r="33" spans="1:28" ht="12.75" x14ac:dyDescent="0.2">
      <c r="A33" s="3">
        <f t="shared" si="16"/>
        <v>32</v>
      </c>
      <c r="B33" s="26">
        <f t="shared" si="15"/>
        <v>0.55822222222222229</v>
      </c>
      <c r="C33" s="121">
        <f t="shared" si="4"/>
        <v>6.1304873115533218E-4</v>
      </c>
      <c r="D33" s="6">
        <v>0.11</v>
      </c>
      <c r="E33" s="6">
        <v>0</v>
      </c>
      <c r="F33" s="116">
        <f t="shared" si="5"/>
        <v>0.52967912800069206</v>
      </c>
      <c r="G33" s="116">
        <f t="shared" si="6"/>
        <v>0.84819810266259521</v>
      </c>
      <c r="H33" s="117">
        <f t="shared" si="0"/>
        <v>6.3073688343691682E-3</v>
      </c>
      <c r="I33" s="122">
        <f t="shared" si="1"/>
        <v>1.668296790079099E-3</v>
      </c>
      <c r="J33" s="117">
        <f t="shared" si="7"/>
        <v>7.9756656244482672E-3</v>
      </c>
      <c r="K33" s="117">
        <f t="shared" si="8"/>
        <v>11.034877160795979</v>
      </c>
      <c r="L33" s="116">
        <f t="shared" si="2"/>
        <v>6.1111111111111109E-2</v>
      </c>
      <c r="M33" s="116">
        <f t="shared" si="3"/>
        <v>0</v>
      </c>
      <c r="N33" s="117">
        <f t="shared" si="9"/>
        <v>0</v>
      </c>
      <c r="O33" s="119">
        <f t="shared" si="10"/>
        <v>0</v>
      </c>
      <c r="P33" s="119">
        <f t="shared" si="11"/>
        <v>0</v>
      </c>
      <c r="Q33" s="119">
        <f t="shared" si="12"/>
        <v>0</v>
      </c>
      <c r="R33" s="119">
        <f t="shared" si="13"/>
        <v>5.5555555555555566E-3</v>
      </c>
      <c r="S33" s="119">
        <f t="shared" si="14"/>
        <v>0</v>
      </c>
      <c r="T33" s="31"/>
      <c r="U33" s="126"/>
      <c r="V33" s="126"/>
      <c r="AA33" s="1"/>
      <c r="AB33" s="1"/>
    </row>
    <row r="34" spans="1:28" ht="12.75" x14ac:dyDescent="0.2">
      <c r="A34" s="3">
        <f t="shared" si="16"/>
        <v>33</v>
      </c>
      <c r="B34" s="26">
        <f t="shared" si="15"/>
        <v>0.57566666666666666</v>
      </c>
      <c r="C34" s="121">
        <f t="shared" si="4"/>
        <v>6.2207314745810725E-4</v>
      </c>
      <c r="D34" s="6">
        <v>0.11</v>
      </c>
      <c r="E34" s="6">
        <v>0</v>
      </c>
      <c r="F34" s="116">
        <f t="shared" si="5"/>
        <v>0.54439413132497683</v>
      </c>
      <c r="G34" s="116">
        <f t="shared" si="6"/>
        <v>0.83882955943321635</v>
      </c>
      <c r="H34" s="117">
        <f t="shared" si="0"/>
        <v>6.6966318055498601E-3</v>
      </c>
      <c r="I34" s="122">
        <f t="shared" si="1"/>
        <v>1.7628523073965063E-3</v>
      </c>
      <c r="J34" s="117">
        <f t="shared" si="7"/>
        <v>8.4594841129463673E-3</v>
      </c>
      <c r="K34" s="117">
        <f t="shared" si="8"/>
        <v>11.197316654245931</v>
      </c>
      <c r="L34" s="116">
        <f t="shared" si="2"/>
        <v>6.1111111111111109E-2</v>
      </c>
      <c r="M34" s="116">
        <f t="shared" si="3"/>
        <v>0</v>
      </c>
      <c r="N34" s="117">
        <f t="shared" si="9"/>
        <v>0</v>
      </c>
      <c r="O34" s="119">
        <f t="shared" si="10"/>
        <v>0</v>
      </c>
      <c r="P34" s="119">
        <f t="shared" si="11"/>
        <v>5.5555555555555566E-3</v>
      </c>
      <c r="Q34" s="119">
        <f t="shared" si="12"/>
        <v>0</v>
      </c>
      <c r="R34" s="119">
        <f t="shared" si="13"/>
        <v>-1.1111111111111113E-2</v>
      </c>
      <c r="S34" s="119">
        <f t="shared" si="14"/>
        <v>0</v>
      </c>
      <c r="T34" s="31"/>
      <c r="U34" s="144" t="s">
        <v>56</v>
      </c>
      <c r="V34" s="144" t="s">
        <v>57</v>
      </c>
      <c r="AA34" s="1"/>
      <c r="AB34" s="1"/>
    </row>
    <row r="35" spans="1:28" ht="12.75" x14ac:dyDescent="0.2">
      <c r="A35" s="3">
        <f t="shared" si="16"/>
        <v>34</v>
      </c>
      <c r="B35" s="26">
        <f t="shared" si="15"/>
        <v>0.59311111111111114</v>
      </c>
      <c r="C35" s="121">
        <f t="shared" si="4"/>
        <v>6.3081217579280535E-4</v>
      </c>
      <c r="D35" s="6">
        <v>0.11</v>
      </c>
      <c r="E35" s="6">
        <v>0</v>
      </c>
      <c r="F35" s="116">
        <f t="shared" si="5"/>
        <v>0.55894347501149444</v>
      </c>
      <c r="G35" s="116">
        <f t="shared" si="6"/>
        <v>0.82920575959292209</v>
      </c>
      <c r="H35" s="117">
        <f t="shared" si="0"/>
        <v>7.0965006889140867E-3</v>
      </c>
      <c r="I35" s="122">
        <f t="shared" si="1"/>
        <v>1.8589540943350913E-3</v>
      </c>
      <c r="J35" s="117">
        <f t="shared" si="7"/>
        <v>8.9554547832491789E-3</v>
      </c>
      <c r="K35" s="117">
        <f t="shared" si="8"/>
        <v>11.354619164270495</v>
      </c>
      <c r="L35" s="116">
        <f t="shared" si="2"/>
        <v>6.1111111111111109E-2</v>
      </c>
      <c r="M35" s="116">
        <f t="shared" si="3"/>
        <v>0</v>
      </c>
      <c r="N35" s="117">
        <f t="shared" si="9"/>
        <v>5.5555555555555566E-3</v>
      </c>
      <c r="O35" s="119">
        <f t="shared" si="10"/>
        <v>0</v>
      </c>
      <c r="P35" s="119">
        <f t="shared" si="11"/>
        <v>-5.5555555555555566E-3</v>
      </c>
      <c r="Q35" s="119">
        <f t="shared" si="12"/>
        <v>0</v>
      </c>
      <c r="R35" s="119">
        <f t="shared" si="13"/>
        <v>5.5555555555555566E-3</v>
      </c>
      <c r="S35" s="119">
        <f t="shared" si="14"/>
        <v>0</v>
      </c>
      <c r="T35" s="31"/>
      <c r="U35" s="145">
        <f>SuperFlow!D36/'CamShafts '!U24</f>
        <v>0.29368581596339605</v>
      </c>
      <c r="V35" s="126">
        <f>SuperFlow!D49/'CamShafts '!V24</f>
        <v>0.11222419928825621</v>
      </c>
      <c r="AA35" s="1"/>
      <c r="AB35" s="1"/>
    </row>
    <row r="36" spans="1:28" ht="12.75" x14ac:dyDescent="0.2">
      <c r="A36" s="3">
        <f t="shared" si="16"/>
        <v>35</v>
      </c>
      <c r="B36" s="26">
        <f t="shared" si="15"/>
        <v>0.61055555555555563</v>
      </c>
      <c r="C36" s="121">
        <f t="shared" si="4"/>
        <v>6.3926291706702804E-4</v>
      </c>
      <c r="D36" s="6">
        <v>0.12</v>
      </c>
      <c r="E36" s="6">
        <v>0</v>
      </c>
      <c r="F36" s="116">
        <f t="shared" si="5"/>
        <v>0.57332273168150161</v>
      </c>
      <c r="G36" s="116">
        <f t="shared" si="6"/>
        <v>0.81932963167290662</v>
      </c>
      <c r="H36" s="117">
        <f t="shared" si="0"/>
        <v>7.506853803990729E-3</v>
      </c>
      <c r="I36" s="122">
        <f t="shared" si="1"/>
        <v>1.9564881609627494E-3</v>
      </c>
      <c r="J36" s="117">
        <f t="shared" si="7"/>
        <v>9.4633419649534783E-3</v>
      </c>
      <c r="K36" s="117">
        <f t="shared" si="8"/>
        <v>11.506732507206504</v>
      </c>
      <c r="L36" s="116">
        <f t="shared" si="2"/>
        <v>6.6666666666666666E-2</v>
      </c>
      <c r="M36" s="116">
        <f t="shared" si="3"/>
        <v>0</v>
      </c>
      <c r="N36" s="117">
        <f t="shared" si="9"/>
        <v>0</v>
      </c>
      <c r="O36" s="119">
        <f t="shared" si="10"/>
        <v>0</v>
      </c>
      <c r="P36" s="119">
        <f t="shared" si="11"/>
        <v>0</v>
      </c>
      <c r="Q36" s="119">
        <f t="shared" si="12"/>
        <v>0</v>
      </c>
      <c r="R36" s="119">
        <f t="shared" si="13"/>
        <v>5.5555555555555636E-3</v>
      </c>
      <c r="S36" s="119">
        <f t="shared" si="14"/>
        <v>0</v>
      </c>
      <c r="T36" s="31"/>
      <c r="U36" s="145">
        <f>SuperFlow!E36/'CamShafts '!U25</f>
        <v>0.26221657346212507</v>
      </c>
      <c r="V36" s="126">
        <f>SuperFlow!E49/'CamShafts '!V25</f>
        <v>0.15865954922894424</v>
      </c>
      <c r="AA36" s="1"/>
      <c r="AB36" s="1"/>
    </row>
    <row r="37" spans="1:28" ht="12.75" x14ac:dyDescent="0.2">
      <c r="A37" s="3">
        <f t="shared" si="16"/>
        <v>36</v>
      </c>
      <c r="B37" s="26">
        <f t="shared" si="15"/>
        <v>0.628</v>
      </c>
      <c r="C37" s="121">
        <f t="shared" si="4"/>
        <v>6.474226772470032E-4</v>
      </c>
      <c r="D37" s="6">
        <v>0.12</v>
      </c>
      <c r="E37" s="6">
        <v>0</v>
      </c>
      <c r="F37" s="116">
        <f t="shared" si="5"/>
        <v>0.58752752571389188</v>
      </c>
      <c r="G37" s="116">
        <f t="shared" si="6"/>
        <v>0.80920418098803226</v>
      </c>
      <c r="H37" s="117">
        <f t="shared" si="0"/>
        <v>7.9275662799472586E-3</v>
      </c>
      <c r="I37" s="122">
        <f t="shared" si="1"/>
        <v>2.0553385871523722E-3</v>
      </c>
      <c r="J37" s="117">
        <f t="shared" si="7"/>
        <v>9.9829048670996307E-3</v>
      </c>
      <c r="K37" s="117">
        <f t="shared" si="8"/>
        <v>11.653608190446057</v>
      </c>
      <c r="L37" s="116">
        <f t="shared" si="2"/>
        <v>6.6666666666666666E-2</v>
      </c>
      <c r="M37" s="116">
        <f t="shared" si="3"/>
        <v>0</v>
      </c>
      <c r="N37" s="117">
        <f t="shared" si="9"/>
        <v>0</v>
      </c>
      <c r="O37" s="119">
        <f t="shared" si="10"/>
        <v>0</v>
      </c>
      <c r="P37" s="119">
        <f t="shared" si="11"/>
        <v>5.5555555555555636E-3</v>
      </c>
      <c r="Q37" s="119">
        <f t="shared" si="12"/>
        <v>0</v>
      </c>
      <c r="R37" s="119">
        <f t="shared" si="13"/>
        <v>-1.1111111111111127E-2</v>
      </c>
      <c r="S37" s="119">
        <f t="shared" si="14"/>
        <v>0</v>
      </c>
      <c r="T37" s="31"/>
      <c r="U37" s="145">
        <f>SuperFlow!F36/'CamShafts '!U26</f>
        <v>0.2435654973733265</v>
      </c>
      <c r="V37" s="126">
        <f>SuperFlow!F49/'CamShafts '!V26</f>
        <v>0.16459074733096082</v>
      </c>
      <c r="AA37" s="1"/>
      <c r="AB37" s="1"/>
    </row>
    <row r="38" spans="1:28" ht="12.75" x14ac:dyDescent="0.2">
      <c r="A38" s="3">
        <f t="shared" si="16"/>
        <v>37</v>
      </c>
      <c r="B38" s="26">
        <f t="shared" si="15"/>
        <v>0.64544444444444449</v>
      </c>
      <c r="C38" s="121">
        <f t="shared" si="4"/>
        <v>6.5528896962943617E-4</v>
      </c>
      <c r="D38" s="6">
        <v>0.12</v>
      </c>
      <c r="E38" s="6">
        <v>0</v>
      </c>
      <c r="F38" s="116">
        <f t="shared" si="5"/>
        <v>0.6015535345767008</v>
      </c>
      <c r="G38" s="116">
        <f t="shared" si="6"/>
        <v>0.79883248872230905</v>
      </c>
      <c r="H38" s="117">
        <f t="shared" si="0"/>
        <v>8.3585100935880587E-3</v>
      </c>
      <c r="I38" s="122">
        <f t="shared" si="1"/>
        <v>2.1553876497022173E-3</v>
      </c>
      <c r="J38" s="117">
        <f t="shared" si="7"/>
        <v>1.0513897743290276E-2</v>
      </c>
      <c r="K38" s="117">
        <f t="shared" si="8"/>
        <v>11.795201453329851</v>
      </c>
      <c r="L38" s="116">
        <f t="shared" si="2"/>
        <v>6.6666666666666666E-2</v>
      </c>
      <c r="M38" s="116">
        <f t="shared" si="3"/>
        <v>0</v>
      </c>
      <c r="N38" s="117">
        <f t="shared" si="9"/>
        <v>5.5555555555555636E-3</v>
      </c>
      <c r="O38" s="119">
        <f t="shared" si="10"/>
        <v>0</v>
      </c>
      <c r="P38" s="119">
        <f t="shared" si="11"/>
        <v>-5.5555555555555636E-3</v>
      </c>
      <c r="Q38" s="119">
        <f t="shared" si="12"/>
        <v>0</v>
      </c>
      <c r="R38" s="119">
        <f t="shared" si="13"/>
        <v>5.5555555555555636E-3</v>
      </c>
      <c r="S38" s="119">
        <f t="shared" si="14"/>
        <v>0</v>
      </c>
      <c r="T38" s="31"/>
      <c r="U38" s="145">
        <f>SuperFlow!G36/'CamShafts '!U27</f>
        <v>0.22482968988307062</v>
      </c>
      <c r="V38" s="126">
        <f>SuperFlow!G49/'CamShafts '!V27</f>
        <v>0.15836298932384341</v>
      </c>
      <c r="AA38" s="1"/>
      <c r="AB38" s="1"/>
    </row>
    <row r="39" spans="1:28" ht="12.75" x14ac:dyDescent="0.2">
      <c r="A39" s="3">
        <f t="shared" si="16"/>
        <v>38</v>
      </c>
      <c r="B39" s="26">
        <f t="shared" si="15"/>
        <v>0.66288888888888897</v>
      </c>
      <c r="C39" s="121">
        <f t="shared" si="4"/>
        <v>6.6285951691054737E-4</v>
      </c>
      <c r="D39" s="6">
        <v>0.13</v>
      </c>
      <c r="E39" s="6">
        <v>0</v>
      </c>
      <c r="F39" s="116">
        <f t="shared" si="5"/>
        <v>0.61539649014245612</v>
      </c>
      <c r="G39" s="116">
        <f t="shared" si="6"/>
        <v>0.78821771099128812</v>
      </c>
      <c r="H39" s="117">
        <f t="shared" si="0"/>
        <v>8.7995541083119785E-3</v>
      </c>
      <c r="I39" s="122">
        <f t="shared" si="1"/>
        <v>2.2565159525330392E-3</v>
      </c>
      <c r="J39" s="117">
        <f t="shared" si="7"/>
        <v>1.1056070060845018E-2</v>
      </c>
      <c r="K39" s="117">
        <f t="shared" si="8"/>
        <v>11.931471304389852</v>
      </c>
      <c r="L39" s="116">
        <f t="shared" si="2"/>
        <v>7.2222222222222229E-2</v>
      </c>
      <c r="M39" s="116">
        <f t="shared" si="3"/>
        <v>0</v>
      </c>
      <c r="N39" s="117">
        <f t="shared" si="9"/>
        <v>0</v>
      </c>
      <c r="O39" s="119">
        <f t="shared" si="10"/>
        <v>0</v>
      </c>
      <c r="P39" s="119">
        <f t="shared" si="11"/>
        <v>0</v>
      </c>
      <c r="Q39" s="119">
        <f t="shared" si="12"/>
        <v>0</v>
      </c>
      <c r="R39" s="119">
        <f t="shared" si="13"/>
        <v>5.5555555555555497E-3</v>
      </c>
      <c r="S39" s="119">
        <f t="shared" si="14"/>
        <v>0</v>
      </c>
      <c r="T39" s="31"/>
      <c r="U39" s="145">
        <f>SuperFlow!H36/'CamShafts '!U28</f>
        <v>0.20234672089476358</v>
      </c>
      <c r="V39" s="126">
        <f>SuperFlow!H49/'CamShafts '!V28</f>
        <v>0.13493475682087783</v>
      </c>
      <c r="AA39" s="1"/>
      <c r="AB39" s="1"/>
    </row>
    <row r="40" spans="1:28" ht="12.75" x14ac:dyDescent="0.2">
      <c r="A40" s="3">
        <f t="shared" si="16"/>
        <v>39</v>
      </c>
      <c r="B40" s="26">
        <f t="shared" si="15"/>
        <v>0.68033333333333335</v>
      </c>
      <c r="C40" s="121">
        <f t="shared" si="4"/>
        <v>6.7013225304259766E-4</v>
      </c>
      <c r="D40" s="6">
        <v>0.13</v>
      </c>
      <c r="E40" s="6">
        <v>0</v>
      </c>
      <c r="F40" s="116">
        <f t="shared" si="5"/>
        <v>0.62905217998697349</v>
      </c>
      <c r="G40" s="116">
        <f t="shared" si="6"/>
        <v>0.7773630778816526</v>
      </c>
      <c r="H40" s="117">
        <f t="shared" si="0"/>
        <v>9.2505641140173331E-3</v>
      </c>
      <c r="I40" s="122">
        <f t="shared" si="1"/>
        <v>2.3586025598723581E-3</v>
      </c>
      <c r="J40" s="117">
        <f t="shared" si="7"/>
        <v>1.1609166673889691E-2</v>
      </c>
      <c r="K40" s="117">
        <f t="shared" si="8"/>
        <v>12.062380554766758</v>
      </c>
      <c r="L40" s="116">
        <f t="shared" si="2"/>
        <v>7.2222222222222229E-2</v>
      </c>
      <c r="M40" s="116">
        <f t="shared" si="3"/>
        <v>0</v>
      </c>
      <c r="N40" s="117">
        <f t="shared" si="9"/>
        <v>0</v>
      </c>
      <c r="O40" s="119">
        <f t="shared" si="10"/>
        <v>0</v>
      </c>
      <c r="P40" s="119">
        <f t="shared" si="11"/>
        <v>5.5555555555555497E-3</v>
      </c>
      <c r="Q40" s="119">
        <f t="shared" si="12"/>
        <v>0</v>
      </c>
      <c r="R40" s="119">
        <f t="shared" si="13"/>
        <v>-1.1111111111111099E-2</v>
      </c>
      <c r="S40" s="119">
        <f t="shared" si="14"/>
        <v>0</v>
      </c>
      <c r="T40" s="31"/>
      <c r="U40" s="145">
        <f>SuperFlow!I36/'CamShafts '!U29</f>
        <v>0.1803321470937129</v>
      </c>
      <c r="V40" s="126">
        <f>SuperFlow!J49/'CamShafts '!V30</f>
        <v>0.10787366548042703</v>
      </c>
      <c r="AA40" s="1"/>
      <c r="AB40" s="1"/>
    </row>
    <row r="41" spans="1:28" ht="12.75" x14ac:dyDescent="0.2">
      <c r="A41" s="3">
        <f t="shared" si="16"/>
        <v>40</v>
      </c>
      <c r="B41" s="26">
        <f t="shared" si="15"/>
        <v>0.69777777777777783</v>
      </c>
      <c r="C41" s="121">
        <f t="shared" si="4"/>
        <v>6.7710532487018013E-4</v>
      </c>
      <c r="D41" s="6">
        <v>0.13</v>
      </c>
      <c r="E41" s="6">
        <v>0</v>
      </c>
      <c r="F41" s="116">
        <f t="shared" si="5"/>
        <v>0.64251644867120083</v>
      </c>
      <c r="G41" s="116">
        <f t="shared" si="6"/>
        <v>0.76627189246829885</v>
      </c>
      <c r="H41" s="117">
        <f t="shared" si="0"/>
        <v>9.7114028679421826E-3</v>
      </c>
      <c r="I41" s="122">
        <f t="shared" si="1"/>
        <v>2.4615251323273912E-3</v>
      </c>
      <c r="J41" s="117">
        <f t="shared" si="7"/>
        <v>1.2172928000269574E-2</v>
      </c>
      <c r="K41" s="117">
        <f t="shared" si="8"/>
        <v>12.187895847663242</v>
      </c>
      <c r="L41" s="116">
        <f t="shared" si="2"/>
        <v>7.2222222222222229E-2</v>
      </c>
      <c r="M41" s="116">
        <f t="shared" si="3"/>
        <v>0</v>
      </c>
      <c r="N41" s="117">
        <f t="shared" si="9"/>
        <v>5.5555555555555497E-3</v>
      </c>
      <c r="O41" s="119">
        <f t="shared" si="10"/>
        <v>0</v>
      </c>
      <c r="P41" s="119">
        <f t="shared" si="11"/>
        <v>-5.5555555555555497E-3</v>
      </c>
      <c r="Q41" s="119">
        <f t="shared" si="12"/>
        <v>0</v>
      </c>
      <c r="R41" s="119">
        <f t="shared" si="13"/>
        <v>5.5555555555555497E-3</v>
      </c>
      <c r="S41" s="119">
        <f t="shared" si="14"/>
        <v>0</v>
      </c>
      <c r="T41" s="31"/>
      <c r="U41" s="145">
        <f>SuperFlow!J36/'CamShafts '!U30</f>
        <v>0.16159633960345701</v>
      </c>
      <c r="V41" s="126">
        <f>SuperFlow!J49/'CamShafts '!V31</f>
        <v>9.5887702649268478E-2</v>
      </c>
      <c r="AA41" s="1"/>
      <c r="AB41" s="1"/>
    </row>
    <row r="42" spans="1:28" ht="12.75" x14ac:dyDescent="0.2">
      <c r="A42" s="3">
        <f t="shared" si="16"/>
        <v>41</v>
      </c>
      <c r="B42" s="26">
        <f t="shared" si="15"/>
        <v>0.71522222222222231</v>
      </c>
      <c r="C42" s="121">
        <f t="shared" si="4"/>
        <v>6.8377709353704616E-4</v>
      </c>
      <c r="D42" s="6">
        <v>0.14000000000000001</v>
      </c>
      <c r="E42" s="6">
        <v>0</v>
      </c>
      <c r="F42" s="116">
        <f t="shared" si="5"/>
        <v>0.65578519900572196</v>
      </c>
      <c r="G42" s="116">
        <f t="shared" si="6"/>
        <v>0.75494752980920843</v>
      </c>
      <c r="H42" s="117">
        <f t="shared" si="0"/>
        <v>1.0181930136427389E-2</v>
      </c>
      <c r="I42" s="122">
        <f t="shared" si="1"/>
        <v>2.5651600657428386E-3</v>
      </c>
      <c r="J42" s="117">
        <f t="shared" si="7"/>
        <v>1.2747090202170228E-2</v>
      </c>
      <c r="K42" s="117">
        <f t="shared" si="8"/>
        <v>12.30798768366683</v>
      </c>
      <c r="L42" s="116">
        <f t="shared" si="2"/>
        <v>7.7777777777777779E-2</v>
      </c>
      <c r="M42" s="116">
        <f t="shared" si="3"/>
        <v>0</v>
      </c>
      <c r="N42" s="117">
        <f t="shared" si="9"/>
        <v>0</v>
      </c>
      <c r="O42" s="119">
        <f t="shared" si="10"/>
        <v>0</v>
      </c>
      <c r="P42" s="119">
        <f t="shared" si="11"/>
        <v>0</v>
      </c>
      <c r="Q42" s="119">
        <f t="shared" si="12"/>
        <v>0</v>
      </c>
      <c r="R42" s="119">
        <f t="shared" si="13"/>
        <v>5.5555555555555497E-3</v>
      </c>
      <c r="S42" s="119">
        <f t="shared" si="14"/>
        <v>0</v>
      </c>
      <c r="T42" s="31"/>
      <c r="U42" s="145">
        <f>SuperFlow!K36/'CamShafts '!U31</f>
        <v>0.14754448398576508</v>
      </c>
      <c r="V42" s="126">
        <f>SuperFlow!K49/'CamShafts '!V32</f>
        <v>8.7188612099644125E-2</v>
      </c>
      <c r="AA42" s="1"/>
      <c r="AB42" s="1"/>
    </row>
    <row r="43" spans="1:28" ht="12.75" x14ac:dyDescent="0.2">
      <c r="A43" s="3">
        <f t="shared" si="16"/>
        <v>42</v>
      </c>
      <c r="B43" s="26">
        <f t="shared" si="15"/>
        <v>0.73266666666666669</v>
      </c>
      <c r="C43" s="121">
        <f t="shared" si="4"/>
        <v>6.9014613565575311E-4</v>
      </c>
      <c r="D43" s="6">
        <v>0.14000000000000001</v>
      </c>
      <c r="E43" s="6">
        <v>0</v>
      </c>
      <c r="F43" s="116">
        <f t="shared" si="5"/>
        <v>0.66885439329753549</v>
      </c>
      <c r="G43" s="116">
        <f t="shared" si="6"/>
        <v>0.74339343591841445</v>
      </c>
      <c r="H43" s="117">
        <f t="shared" si="0"/>
        <v>1.0662002737589878E-2</v>
      </c>
      <c r="I43" s="122">
        <f t="shared" si="1"/>
        <v>2.669382632730366E-3</v>
      </c>
      <c r="J43" s="117">
        <f t="shared" si="7"/>
        <v>1.3331385370320244E-2</v>
      </c>
      <c r="K43" s="117">
        <f t="shared" si="8"/>
        <v>12.422630441803555</v>
      </c>
      <c r="L43" s="116">
        <f t="shared" si="2"/>
        <v>7.7777777777777779E-2</v>
      </c>
      <c r="M43" s="116">
        <f t="shared" si="3"/>
        <v>0</v>
      </c>
      <c r="N43" s="117">
        <f t="shared" si="9"/>
        <v>0</v>
      </c>
      <c r="O43" s="119">
        <f t="shared" si="10"/>
        <v>0</v>
      </c>
      <c r="P43" s="119">
        <f t="shared" si="11"/>
        <v>5.5555555555555497E-3</v>
      </c>
      <c r="Q43" s="119">
        <f t="shared" si="12"/>
        <v>0</v>
      </c>
      <c r="R43" s="119">
        <f t="shared" si="13"/>
        <v>-1.1111111111111099E-2</v>
      </c>
      <c r="S43" s="119">
        <f t="shared" si="14"/>
        <v>0</v>
      </c>
      <c r="T43" s="31"/>
      <c r="U43" s="128"/>
      <c r="V43" s="12"/>
      <c r="AA43" s="1"/>
      <c r="AB43" s="1"/>
    </row>
    <row r="44" spans="1:28" ht="12.75" x14ac:dyDescent="0.2">
      <c r="A44" s="3">
        <f t="shared" si="16"/>
        <v>43</v>
      </c>
      <c r="B44" s="26">
        <f t="shared" si="15"/>
        <v>0.75011111111111117</v>
      </c>
      <c r="C44" s="121">
        <f t="shared" si="4"/>
        <v>6.9621124423237257E-4</v>
      </c>
      <c r="D44" s="6">
        <v>0.14000000000000001</v>
      </c>
      <c r="E44" s="6">
        <v>0</v>
      </c>
      <c r="F44" s="116">
        <f t="shared" si="5"/>
        <v>0.68172005457872842</v>
      </c>
      <c r="G44" s="116">
        <f t="shared" si="6"/>
        <v>0.73161312671737611</v>
      </c>
      <c r="H44" s="117">
        <f t="shared" si="0"/>
        <v>1.1151474584893023E-2</v>
      </c>
      <c r="I44" s="122">
        <f t="shared" si="1"/>
        <v>2.7740671267493244E-3</v>
      </c>
      <c r="J44" s="117">
        <f t="shared" si="7"/>
        <v>1.3925541711642347E-2</v>
      </c>
      <c r="K44" s="117">
        <f t="shared" si="8"/>
        <v>12.531802396182707</v>
      </c>
      <c r="L44" s="116">
        <f t="shared" si="2"/>
        <v>7.7777777777777779E-2</v>
      </c>
      <c r="M44" s="116">
        <f t="shared" si="3"/>
        <v>0</v>
      </c>
      <c r="N44" s="117">
        <f t="shared" si="9"/>
        <v>5.5555555555555497E-3</v>
      </c>
      <c r="O44" s="119">
        <f t="shared" si="10"/>
        <v>0</v>
      </c>
      <c r="P44" s="119">
        <f t="shared" si="11"/>
        <v>-5.5555555555555497E-3</v>
      </c>
      <c r="Q44" s="119">
        <f t="shared" si="12"/>
        <v>0</v>
      </c>
      <c r="R44" s="119">
        <f t="shared" si="13"/>
        <v>5.5555555555555497E-3</v>
      </c>
      <c r="S44" s="119">
        <f t="shared" si="14"/>
        <v>0</v>
      </c>
      <c r="T44" s="31"/>
      <c r="U44" s="32" t="s">
        <v>123</v>
      </c>
      <c r="V44" s="32" t="s">
        <v>123</v>
      </c>
      <c r="AA44" s="1"/>
      <c r="AB44" s="1"/>
    </row>
    <row r="45" spans="1:28" ht="12.75" x14ac:dyDescent="0.2">
      <c r="A45" s="3">
        <f t="shared" si="16"/>
        <v>44</v>
      </c>
      <c r="B45" s="26">
        <f t="shared" si="15"/>
        <v>0.76755555555555555</v>
      </c>
      <c r="C45" s="121">
        <f t="shared" si="4"/>
        <v>7.0197142933794976E-4</v>
      </c>
      <c r="D45" s="6">
        <v>0.15</v>
      </c>
      <c r="E45" s="6">
        <v>0</v>
      </c>
      <c r="F45" s="116">
        <f t="shared" si="5"/>
        <v>0.69437826781667122</v>
      </c>
      <c r="G45" s="116">
        <f t="shared" si="6"/>
        <v>0.71961018696508117</v>
      </c>
      <c r="H45" s="117">
        <f t="shared" si="0"/>
        <v>1.1650196731600877E-2</v>
      </c>
      <c r="I45" s="122">
        <f t="shared" si="1"/>
        <v>2.8790870086101983E-3</v>
      </c>
      <c r="J45" s="117">
        <f t="shared" si="7"/>
        <v>1.4529283740211075E-2</v>
      </c>
      <c r="K45" s="117">
        <f t="shared" si="8"/>
        <v>12.635485728083095</v>
      </c>
      <c r="L45" s="116">
        <f t="shared" si="2"/>
        <v>8.3333333333333329E-2</v>
      </c>
      <c r="M45" s="116">
        <f t="shared" si="3"/>
        <v>0</v>
      </c>
      <c r="N45" s="117">
        <f t="shared" si="9"/>
        <v>0</v>
      </c>
      <c r="O45" s="119">
        <f t="shared" si="10"/>
        <v>0</v>
      </c>
      <c r="P45" s="119">
        <f t="shared" si="11"/>
        <v>0</v>
      </c>
      <c r="Q45" s="119">
        <f t="shared" si="12"/>
        <v>0</v>
      </c>
      <c r="R45" s="119">
        <f t="shared" si="13"/>
        <v>5.5555555555555636E-3</v>
      </c>
      <c r="S45" s="119">
        <f t="shared" si="14"/>
        <v>0</v>
      </c>
      <c r="T45" s="31"/>
      <c r="U45" s="149">
        <f>PI()*(35/1000)^2/4</f>
        <v>9.6211275016187424E-4</v>
      </c>
      <c r="V45" s="150" t="s">
        <v>124</v>
      </c>
      <c r="AA45" s="1"/>
      <c r="AB45" s="1"/>
    </row>
    <row r="46" spans="1:28" ht="12.75" x14ac:dyDescent="0.2">
      <c r="A46" s="3">
        <f t="shared" si="16"/>
        <v>45</v>
      </c>
      <c r="B46" s="26">
        <f t="shared" si="15"/>
        <v>0.78500000000000003</v>
      </c>
      <c r="C46" s="121">
        <f t="shared" si="4"/>
        <v>7.0742591852006667E-4</v>
      </c>
      <c r="D46" s="6">
        <v>0.15</v>
      </c>
      <c r="E46" s="6">
        <v>0</v>
      </c>
      <c r="F46" s="116">
        <f t="shared" si="5"/>
        <v>0.70682518110536596</v>
      </c>
      <c r="G46" s="116">
        <f t="shared" si="6"/>
        <v>0.70738826916719977</v>
      </c>
      <c r="H46" s="117">
        <f t="shared" si="0"/>
        <v>1.2158017416102848E-2</v>
      </c>
      <c r="I46" s="122">
        <f t="shared" si="1"/>
        <v>2.9843150552635589E-3</v>
      </c>
      <c r="J46" s="117">
        <f t="shared" si="7"/>
        <v>1.5142332471366407E-2</v>
      </c>
      <c r="K46" s="117">
        <f t="shared" si="8"/>
        <v>12.7336665333612</v>
      </c>
      <c r="L46" s="116">
        <f t="shared" si="2"/>
        <v>8.3333333333333329E-2</v>
      </c>
      <c r="M46" s="116">
        <f t="shared" si="3"/>
        <v>0</v>
      </c>
      <c r="N46" s="117">
        <f t="shared" si="9"/>
        <v>0</v>
      </c>
      <c r="O46" s="119">
        <f t="shared" si="10"/>
        <v>0</v>
      </c>
      <c r="P46" s="119">
        <f t="shared" si="11"/>
        <v>5.5555555555555636E-3</v>
      </c>
      <c r="Q46" s="119">
        <f t="shared" si="12"/>
        <v>0</v>
      </c>
      <c r="R46" s="119">
        <f t="shared" si="13"/>
        <v>-1.1111111111111127E-2</v>
      </c>
      <c r="S46" s="119">
        <f t="shared" si="14"/>
        <v>0</v>
      </c>
      <c r="T46" s="31"/>
      <c r="U46" s="151" t="s">
        <v>125</v>
      </c>
      <c r="V46" s="151" t="s">
        <v>125</v>
      </c>
      <c r="AA46" s="1"/>
      <c r="AB46" s="1"/>
    </row>
    <row r="47" spans="1:28" ht="12.75" x14ac:dyDescent="0.2">
      <c r="A47" s="3">
        <f t="shared" si="16"/>
        <v>46</v>
      </c>
      <c r="B47" s="26">
        <f t="shared" si="15"/>
        <v>0.8024444444444444</v>
      </c>
      <c r="C47" s="121">
        <f t="shared" si="4"/>
        <v>7.1257415694778864E-4</v>
      </c>
      <c r="D47" s="6">
        <v>0.15</v>
      </c>
      <c r="E47" s="6">
        <v>0</v>
      </c>
      <c r="F47" s="116">
        <f t="shared" si="5"/>
        <v>0.71905700683758422</v>
      </c>
      <c r="G47" s="116">
        <f t="shared" si="6"/>
        <v>0.69495109246462394</v>
      </c>
      <c r="H47" s="117">
        <f t="shared" si="0"/>
        <v>1.2674782108094874E-2</v>
      </c>
      <c r="I47" s="122">
        <f t="shared" si="1"/>
        <v>3.0896235107296388E-3</v>
      </c>
      <c r="J47" s="117">
        <f t="shared" si="7"/>
        <v>1.5764405618824515E-2</v>
      </c>
      <c r="K47" s="117">
        <f t="shared" si="8"/>
        <v>12.826334825060195</v>
      </c>
      <c r="L47" s="116">
        <f t="shared" si="2"/>
        <v>8.3333333333333329E-2</v>
      </c>
      <c r="M47" s="116">
        <f t="shared" si="3"/>
        <v>0</v>
      </c>
      <c r="N47" s="117">
        <f t="shared" si="9"/>
        <v>5.5555555555555636E-3</v>
      </c>
      <c r="O47" s="119">
        <f t="shared" si="10"/>
        <v>0</v>
      </c>
      <c r="P47" s="119">
        <f t="shared" si="11"/>
        <v>-5.5555555555555636E-3</v>
      </c>
      <c r="Q47" s="119">
        <f t="shared" si="12"/>
        <v>0</v>
      </c>
      <c r="R47" s="119">
        <f t="shared" si="13"/>
        <v>1.1111111111111113E-2</v>
      </c>
      <c r="S47" s="119">
        <f t="shared" si="14"/>
        <v>0</v>
      </c>
      <c r="T47" s="31"/>
      <c r="U47" s="149">
        <f xml:space="preserve"> 0.22 * 0.00096</f>
        <v>2.1120000000000001E-4</v>
      </c>
      <c r="V47" s="152" t="s">
        <v>126</v>
      </c>
      <c r="AA47" s="1"/>
      <c r="AB47" s="1"/>
    </row>
    <row r="48" spans="1:28" ht="12.75" x14ac:dyDescent="0.2">
      <c r="A48" s="3">
        <f t="shared" si="16"/>
        <v>47</v>
      </c>
      <c r="B48" s="26">
        <f t="shared" si="15"/>
        <v>0.819888888888889</v>
      </c>
      <c r="C48" s="121">
        <f t="shared" si="4"/>
        <v>7.1741580728306234E-4</v>
      </c>
      <c r="D48" s="6">
        <v>0.16</v>
      </c>
      <c r="E48" s="6">
        <v>0</v>
      </c>
      <c r="F48" s="116">
        <f t="shared" si="5"/>
        <v>0.73107002285744083</v>
      </c>
      <c r="G48" s="116">
        <f t="shared" si="6"/>
        <v>0.68230244150172947</v>
      </c>
      <c r="H48" s="117">
        <f t="shared" si="0"/>
        <v>1.320033355560314E-2</v>
      </c>
      <c r="I48" s="122">
        <f t="shared" si="1"/>
        <v>3.1948842390141785E-3</v>
      </c>
      <c r="J48" s="117">
        <f t="shared" si="7"/>
        <v>1.639521779461732E-2</v>
      </c>
      <c r="K48" s="117">
        <f t="shared" si="8"/>
        <v>12.913484531095122</v>
      </c>
      <c r="L48" s="116">
        <f t="shared" si="2"/>
        <v>8.8888888888888892E-2</v>
      </c>
      <c r="M48" s="116">
        <f t="shared" si="3"/>
        <v>0</v>
      </c>
      <c r="N48" s="117">
        <f t="shared" si="9"/>
        <v>0</v>
      </c>
      <c r="O48" s="119">
        <f t="shared" si="10"/>
        <v>0</v>
      </c>
      <c r="P48" s="119">
        <f t="shared" si="11"/>
        <v>5.5555555555555497E-3</v>
      </c>
      <c r="Q48" s="119">
        <f t="shared" si="12"/>
        <v>0</v>
      </c>
      <c r="R48" s="119">
        <f t="shared" si="13"/>
        <v>-1.1111111111111099E-2</v>
      </c>
      <c r="S48" s="119">
        <f t="shared" si="14"/>
        <v>0</v>
      </c>
      <c r="T48" s="31"/>
      <c r="U48" s="153" t="s">
        <v>127</v>
      </c>
      <c r="V48" s="153" t="s">
        <v>127</v>
      </c>
      <c r="AA48" s="1"/>
      <c r="AB48" s="1"/>
    </row>
    <row r="49" spans="1:28" ht="12.75" x14ac:dyDescent="0.2">
      <c r="A49" s="3">
        <f t="shared" si="16"/>
        <v>48</v>
      </c>
      <c r="B49" s="26">
        <f t="shared" si="15"/>
        <v>0.83733333333333337</v>
      </c>
      <c r="C49" s="121">
        <f t="shared" si="4"/>
        <v>7.2195074927327435E-4</v>
      </c>
      <c r="D49" s="6">
        <v>0.16</v>
      </c>
      <c r="E49" s="6">
        <v>0</v>
      </c>
      <c r="F49" s="116">
        <f t="shared" si="5"/>
        <v>0.74286057359304747</v>
      </c>
      <c r="G49" s="116">
        <f t="shared" si="6"/>
        <v>0.66944616527470568</v>
      </c>
      <c r="H49" s="117">
        <f t="shared" si="0"/>
        <v>1.3734511832835977E-2</v>
      </c>
      <c r="I49" s="122">
        <f t="shared" si="1"/>
        <v>3.2999688788483694E-3</v>
      </c>
      <c r="J49" s="117">
        <f t="shared" si="7"/>
        <v>1.7034480711684348E-2</v>
      </c>
      <c r="K49" s="117">
        <f t="shared" si="8"/>
        <v>12.995113486918939</v>
      </c>
      <c r="L49" s="116">
        <f t="shared" si="2"/>
        <v>8.8888888888888892E-2</v>
      </c>
      <c r="M49" s="116">
        <f t="shared" si="3"/>
        <v>0</v>
      </c>
      <c r="N49" s="117">
        <f t="shared" si="9"/>
        <v>5.5555555555555497E-3</v>
      </c>
      <c r="O49" s="119">
        <f t="shared" si="10"/>
        <v>0</v>
      </c>
      <c r="P49" s="119">
        <f t="shared" si="11"/>
        <v>-5.5555555555555497E-3</v>
      </c>
      <c r="Q49" s="119">
        <f t="shared" si="12"/>
        <v>0</v>
      </c>
      <c r="R49" s="119">
        <f t="shared" si="13"/>
        <v>1.1111111111111099E-2</v>
      </c>
      <c r="S49" s="119">
        <f t="shared" si="14"/>
        <v>0</v>
      </c>
      <c r="T49" s="31"/>
      <c r="U49" s="128">
        <f>SQRT(2*1.255*10000)</f>
        <v>158.42979517754858</v>
      </c>
      <c r="V49" s="128"/>
      <c r="AA49" s="1"/>
      <c r="AB49" s="1"/>
    </row>
    <row r="50" spans="1:28" ht="12.75" x14ac:dyDescent="0.2">
      <c r="A50" s="3">
        <f t="shared" si="16"/>
        <v>49</v>
      </c>
      <c r="B50" s="26">
        <f t="shared" si="15"/>
        <v>0.85477777777777786</v>
      </c>
      <c r="C50" s="121">
        <f t="shared" si="4"/>
        <v>7.2617907905966547E-4</v>
      </c>
      <c r="D50" s="6">
        <v>0.17</v>
      </c>
      <c r="E50" s="6">
        <v>0</v>
      </c>
      <c r="F50" s="116">
        <f t="shared" si="5"/>
        <v>0.75442507116890845</v>
      </c>
      <c r="G50" s="116">
        <f t="shared" si="6"/>
        <v>0.65638617596030113</v>
      </c>
      <c r="H50" s="117">
        <f t="shared" si="0"/>
        <v>1.4277154388849488E-2</v>
      </c>
      <c r="I50" s="122">
        <f t="shared" si="1"/>
        <v>3.4047490000818637E-3</v>
      </c>
      <c r="J50" s="117">
        <f t="shared" si="7"/>
        <v>1.7681903388931351E-2</v>
      </c>
      <c r="K50" s="117">
        <f t="shared" si="8"/>
        <v>13.071223423073979</v>
      </c>
      <c r="L50" s="116">
        <f t="shared" si="2"/>
        <v>9.4444444444444442E-2</v>
      </c>
      <c r="M50" s="116">
        <f t="shared" si="3"/>
        <v>0</v>
      </c>
      <c r="N50" s="117">
        <f t="shared" si="9"/>
        <v>0</v>
      </c>
      <c r="O50" s="119">
        <f t="shared" si="10"/>
        <v>0</v>
      </c>
      <c r="P50" s="119">
        <f t="shared" si="11"/>
        <v>5.5555555555555497E-3</v>
      </c>
      <c r="Q50" s="119">
        <f t="shared" si="12"/>
        <v>0</v>
      </c>
      <c r="R50" s="119">
        <f t="shared" si="13"/>
        <v>-1.1111111111111099E-2</v>
      </c>
      <c r="S50" s="119">
        <f t="shared" si="14"/>
        <v>0</v>
      </c>
      <c r="T50" s="31"/>
      <c r="U50" s="153" t="s">
        <v>128</v>
      </c>
      <c r="V50" s="153" t="s">
        <v>128</v>
      </c>
      <c r="AA50" s="1"/>
      <c r="AB50" s="1"/>
    </row>
    <row r="51" spans="1:28" ht="12.75" x14ac:dyDescent="0.2">
      <c r="A51" s="3">
        <f t="shared" si="16"/>
        <v>50</v>
      </c>
      <c r="B51" s="26">
        <f t="shared" si="15"/>
        <v>0.87222222222222223</v>
      </c>
      <c r="C51" s="121">
        <f t="shared" si="4"/>
        <v>7.3010110819689625E-4</v>
      </c>
      <c r="D51" s="6">
        <v>0.17</v>
      </c>
      <c r="E51" s="6">
        <v>0</v>
      </c>
      <c r="F51" s="116">
        <f t="shared" si="5"/>
        <v>0.76575999649771331</v>
      </c>
      <c r="G51" s="116">
        <f t="shared" si="6"/>
        <v>0.64312644772534588</v>
      </c>
      <c r="H51" s="117">
        <f t="shared" si="0"/>
        <v>1.4828096097011877E-2</v>
      </c>
      <c r="I51" s="122">
        <f t="shared" si="1"/>
        <v>3.5090962615489107E-3</v>
      </c>
      <c r="J51" s="117">
        <f t="shared" si="7"/>
        <v>1.8337192358560787E-2</v>
      </c>
      <c r="K51" s="117">
        <f t="shared" si="8"/>
        <v>13.141819947544132</v>
      </c>
      <c r="L51" s="116">
        <f t="shared" si="2"/>
        <v>9.4444444444444442E-2</v>
      </c>
      <c r="M51" s="116">
        <f t="shared" si="3"/>
        <v>0</v>
      </c>
      <c r="N51" s="117">
        <f t="shared" si="9"/>
        <v>5.5555555555555497E-3</v>
      </c>
      <c r="O51" s="119">
        <f t="shared" si="10"/>
        <v>0</v>
      </c>
      <c r="P51" s="119">
        <f t="shared" si="11"/>
        <v>-5.5555555555555497E-3</v>
      </c>
      <c r="Q51" s="119">
        <f t="shared" si="12"/>
        <v>0</v>
      </c>
      <c r="R51" s="119">
        <f t="shared" si="13"/>
        <v>5.5555555555555497E-3</v>
      </c>
      <c r="S51" s="119">
        <f t="shared" si="14"/>
        <v>0</v>
      </c>
      <c r="T51" s="31"/>
      <c r="U51" s="128">
        <f>(U47*U49*4)/(1.255*0.9*U45)</f>
        <v>123.16251837942839</v>
      </c>
      <c r="V51" s="128"/>
      <c r="AA51" s="1"/>
      <c r="AB51" s="1"/>
    </row>
    <row r="52" spans="1:28" ht="12.75" x14ac:dyDescent="0.2">
      <c r="A52" s="3">
        <f t="shared" si="16"/>
        <v>51</v>
      </c>
      <c r="B52" s="26">
        <f t="shared" si="15"/>
        <v>0.88966666666666672</v>
      </c>
      <c r="C52" s="121">
        <f t="shared" si="4"/>
        <v>7.3371736237991605E-4</v>
      </c>
      <c r="D52" s="6">
        <v>0.18</v>
      </c>
      <c r="E52" s="6">
        <v>0</v>
      </c>
      <c r="F52" s="116">
        <f t="shared" si="5"/>
        <v>0.77686190035119906</v>
      </c>
      <c r="G52" s="116">
        <f t="shared" si="6"/>
        <v>0.62967101551740789</v>
      </c>
      <c r="H52" s="117">
        <f t="shared" si="0"/>
        <v>1.5387169305251702E-2</v>
      </c>
      <c r="I52" s="122">
        <f t="shared" si="1"/>
        <v>3.6128825702196332E-3</v>
      </c>
      <c r="J52" s="117">
        <f t="shared" si="7"/>
        <v>1.9000051875471335E-2</v>
      </c>
      <c r="K52" s="117">
        <f t="shared" si="8"/>
        <v>13.20691252283849</v>
      </c>
      <c r="L52" s="116">
        <f t="shared" si="2"/>
        <v>9.9999999999999992E-2</v>
      </c>
      <c r="M52" s="116">
        <f t="shared" si="3"/>
        <v>0</v>
      </c>
      <c r="N52" s="117">
        <f t="shared" si="9"/>
        <v>0</v>
      </c>
      <c r="O52" s="119">
        <f t="shared" si="10"/>
        <v>0</v>
      </c>
      <c r="P52" s="119">
        <f t="shared" si="11"/>
        <v>0</v>
      </c>
      <c r="Q52" s="119">
        <f t="shared" si="12"/>
        <v>0</v>
      </c>
      <c r="R52" s="119">
        <f t="shared" si="13"/>
        <v>5.5555555555555636E-3</v>
      </c>
      <c r="S52" s="119">
        <f t="shared" si="14"/>
        <v>0</v>
      </c>
      <c r="T52" s="31"/>
      <c r="U52" s="153" t="s">
        <v>129</v>
      </c>
      <c r="V52" s="153" t="s">
        <v>129</v>
      </c>
      <c r="AA52" s="1"/>
      <c r="AB52" s="1"/>
    </row>
    <row r="53" spans="1:28" ht="12.75" x14ac:dyDescent="0.2">
      <c r="A53" s="3">
        <f t="shared" si="16"/>
        <v>52</v>
      </c>
      <c r="B53" s="26">
        <f t="shared" si="15"/>
        <v>0.90711111111111109</v>
      </c>
      <c r="C53" s="121">
        <f t="shared" si="4"/>
        <v>7.3702857987484674E-4</v>
      </c>
      <c r="D53" s="6">
        <v>0.18</v>
      </c>
      <c r="E53" s="6">
        <v>0</v>
      </c>
      <c r="F53" s="116">
        <f t="shared" si="5"/>
        <v>0.78772740440975264</v>
      </c>
      <c r="G53" s="116">
        <f t="shared" si="6"/>
        <v>0.6160239738369554</v>
      </c>
      <c r="H53" s="117">
        <f t="shared" si="0"/>
        <v>1.5954203887074501E-2</v>
      </c>
      <c r="I53" s="122">
        <f t="shared" si="1"/>
        <v>3.7159802414394316E-3</v>
      </c>
      <c r="J53" s="117">
        <f t="shared" si="7"/>
        <v>1.9670184128513932E-2</v>
      </c>
      <c r="K53" s="117">
        <f t="shared" si="8"/>
        <v>13.266514437747242</v>
      </c>
      <c r="L53" s="116">
        <f t="shared" si="2"/>
        <v>9.9999999999999992E-2</v>
      </c>
      <c r="M53" s="116">
        <f t="shared" si="3"/>
        <v>0</v>
      </c>
      <c r="N53" s="117">
        <f t="shared" si="9"/>
        <v>0</v>
      </c>
      <c r="O53" s="119">
        <f t="shared" si="10"/>
        <v>0</v>
      </c>
      <c r="P53" s="119">
        <f t="shared" si="11"/>
        <v>5.5555555555555636E-3</v>
      </c>
      <c r="Q53" s="119">
        <f t="shared" si="12"/>
        <v>0</v>
      </c>
      <c r="R53" s="119">
        <f t="shared" si="13"/>
        <v>-1.1111111111111127E-2</v>
      </c>
      <c r="S53" s="119">
        <f t="shared" si="14"/>
        <v>0</v>
      </c>
      <c r="T53" s="31"/>
      <c r="U53" s="12">
        <f>U51*60</f>
        <v>7389.7511027657038</v>
      </c>
      <c r="V53" s="12"/>
      <c r="AA53" s="1"/>
      <c r="AB53" s="1"/>
    </row>
    <row r="54" spans="1:28" ht="12.75" x14ac:dyDescent="0.2">
      <c r="A54" s="3">
        <f t="shared" si="16"/>
        <v>53</v>
      </c>
      <c r="B54" s="26">
        <f t="shared" si="15"/>
        <v>0.92455555555555569</v>
      </c>
      <c r="C54" s="121">
        <f t="shared" si="4"/>
        <v>7.4003570965169505E-4</v>
      </c>
      <c r="D54" s="6">
        <v>0.18</v>
      </c>
      <c r="E54" s="6">
        <v>0</v>
      </c>
      <c r="F54" s="116">
        <f t="shared" si="5"/>
        <v>0.79835320229043805</v>
      </c>
      <c r="G54" s="116">
        <f t="shared" si="6"/>
        <v>0.60218947549139623</v>
      </c>
      <c r="H54" s="117">
        <f t="shared" si="0"/>
        <v>1.6529027293332485E-2</v>
      </c>
      <c r="I54" s="122">
        <f t="shared" si="1"/>
        <v>3.8182621600516276E-3</v>
      </c>
      <c r="J54" s="117">
        <f t="shared" si="7"/>
        <v>2.0347289453384113E-2</v>
      </c>
      <c r="K54" s="117">
        <f t="shared" si="8"/>
        <v>13.32064277373051</v>
      </c>
      <c r="L54" s="116">
        <f t="shared" si="2"/>
        <v>9.9999999999999992E-2</v>
      </c>
      <c r="M54" s="116">
        <f t="shared" si="3"/>
        <v>0</v>
      </c>
      <c r="N54" s="117">
        <f t="shared" si="9"/>
        <v>5.5555555555555636E-3</v>
      </c>
      <c r="O54" s="119">
        <f t="shared" si="10"/>
        <v>0</v>
      </c>
      <c r="P54" s="119">
        <f t="shared" si="11"/>
        <v>-5.5555555555555636E-3</v>
      </c>
      <c r="Q54" s="119">
        <f t="shared" si="12"/>
        <v>0</v>
      </c>
      <c r="R54" s="119">
        <f t="shared" si="13"/>
        <v>5.5555555555555636E-3</v>
      </c>
      <c r="S54" s="119">
        <f t="shared" si="14"/>
        <v>0</v>
      </c>
      <c r="T54" s="31"/>
      <c r="AA54" s="1"/>
      <c r="AB54" s="1"/>
    </row>
    <row r="55" spans="1:28" ht="12.75" x14ac:dyDescent="0.2">
      <c r="A55" s="3">
        <f t="shared" si="16"/>
        <v>54</v>
      </c>
      <c r="B55" s="26">
        <f t="shared" si="15"/>
        <v>0.94200000000000006</v>
      </c>
      <c r="C55" s="121">
        <f t="shared" si="4"/>
        <v>7.4273990921696481E-4</v>
      </c>
      <c r="D55" s="6">
        <v>0.19</v>
      </c>
      <c r="E55" s="6">
        <v>0</v>
      </c>
      <c r="F55" s="116">
        <f t="shared" si="5"/>
        <v>0.80873606055313019</v>
      </c>
      <c r="G55" s="116">
        <f t="shared" si="6"/>
        <v>0.58817173033137504</v>
      </c>
      <c r="H55" s="117">
        <f t="shared" si="0"/>
        <v>1.7111464604731366E-2</v>
      </c>
      <c r="I55" s="122">
        <f t="shared" si="1"/>
        <v>3.9196019421897932E-3</v>
      </c>
      <c r="J55" s="117">
        <f t="shared" si="7"/>
        <v>2.1031066546921159E-2</v>
      </c>
      <c r="K55" s="117">
        <f t="shared" si="8"/>
        <v>13.369318365905366</v>
      </c>
      <c r="L55" s="116">
        <f t="shared" si="2"/>
        <v>0.10555555555555556</v>
      </c>
      <c r="M55" s="116">
        <f t="shared" si="3"/>
        <v>0</v>
      </c>
      <c r="N55" s="117">
        <f t="shared" si="9"/>
        <v>0</v>
      </c>
      <c r="O55" s="119">
        <f t="shared" si="10"/>
        <v>0</v>
      </c>
      <c r="P55" s="119">
        <f t="shared" si="11"/>
        <v>0</v>
      </c>
      <c r="Q55" s="119">
        <f t="shared" si="12"/>
        <v>0</v>
      </c>
      <c r="R55" s="119">
        <f t="shared" si="13"/>
        <v>0</v>
      </c>
      <c r="S55" s="119">
        <f t="shared" si="14"/>
        <v>0</v>
      </c>
      <c r="T55" s="31"/>
      <c r="AA55" s="1"/>
      <c r="AB55" s="1"/>
    </row>
    <row r="56" spans="1:28" ht="12.75" x14ac:dyDescent="0.2">
      <c r="A56" s="3">
        <f t="shared" si="16"/>
        <v>55</v>
      </c>
      <c r="B56" s="26">
        <f t="shared" si="15"/>
        <v>0.95944444444444454</v>
      </c>
      <c r="C56" s="121">
        <f t="shared" si="4"/>
        <v>7.4514254214593303E-4</v>
      </c>
      <c r="D56" s="6">
        <v>0.19</v>
      </c>
      <c r="E56" s="6">
        <v>0</v>
      </c>
      <c r="F56" s="116">
        <f t="shared" si="5"/>
        <v>0.81887281968445502</v>
      </c>
      <c r="G56" s="116">
        <f t="shared" si="6"/>
        <v>0.57397500396971124</v>
      </c>
      <c r="H56" s="117">
        <f t="shared" si="0"/>
        <v>1.7701338585058495E-2</v>
      </c>
      <c r="I56" s="122">
        <f t="shared" si="1"/>
        <v>4.0198740975184166E-3</v>
      </c>
      <c r="J56" s="117">
        <f t="shared" si="7"/>
        <v>2.1721212682576912E-2</v>
      </c>
      <c r="K56" s="117">
        <f t="shared" si="8"/>
        <v>13.412565758626794</v>
      </c>
      <c r="L56" s="116">
        <f t="shared" si="2"/>
        <v>0.10555555555555556</v>
      </c>
      <c r="M56" s="116">
        <f t="shared" si="3"/>
        <v>0</v>
      </c>
      <c r="N56" s="117">
        <f t="shared" si="9"/>
        <v>0</v>
      </c>
      <c r="O56" s="119">
        <f t="shared" si="10"/>
        <v>0</v>
      </c>
      <c r="P56" s="119">
        <f t="shared" si="11"/>
        <v>0</v>
      </c>
      <c r="Q56" s="119">
        <f t="shared" si="12"/>
        <v>0</v>
      </c>
      <c r="R56" s="119">
        <f t="shared" si="13"/>
        <v>5.5555555555555636E-3</v>
      </c>
      <c r="S56" s="119">
        <f t="shared" si="14"/>
        <v>0</v>
      </c>
      <c r="T56" s="31"/>
      <c r="AA56" s="1"/>
      <c r="AB56" s="1"/>
    </row>
    <row r="57" spans="1:28" ht="12.75" x14ac:dyDescent="0.2">
      <c r="A57" s="3">
        <f t="shared" si="16"/>
        <v>56</v>
      </c>
      <c r="B57" s="26">
        <f t="shared" si="15"/>
        <v>0.97688888888888892</v>
      </c>
      <c r="C57" s="121">
        <f t="shared" si="4"/>
        <v>7.4724517531380916E-4</v>
      </c>
      <c r="D57" s="6">
        <v>0.19</v>
      </c>
      <c r="E57" s="6">
        <v>0</v>
      </c>
      <c r="F57" s="116">
        <f t="shared" si="5"/>
        <v>0.82876039505923149</v>
      </c>
      <c r="G57" s="116">
        <f t="shared" si="6"/>
        <v>0.55960361648336998</v>
      </c>
      <c r="H57" s="117">
        <f t="shared" si="0"/>
        <v>1.8298469735115976E-2</v>
      </c>
      <c r="I57" s="122">
        <f t="shared" si="1"/>
        <v>4.1189541916933081E-3</v>
      </c>
      <c r="J57" s="117">
        <f t="shared" si="7"/>
        <v>2.2417423926809284E-2</v>
      </c>
      <c r="K57" s="117">
        <f t="shared" si="8"/>
        <v>13.450413155648565</v>
      </c>
      <c r="L57" s="116">
        <f t="shared" si="2"/>
        <v>0.10555555555555556</v>
      </c>
      <c r="M57" s="116">
        <f t="shared" si="3"/>
        <v>0</v>
      </c>
      <c r="N57" s="117">
        <f t="shared" si="9"/>
        <v>0</v>
      </c>
      <c r="O57" s="119">
        <f t="shared" si="10"/>
        <v>0</v>
      </c>
      <c r="P57" s="119">
        <f t="shared" si="11"/>
        <v>5.5555555555555636E-3</v>
      </c>
      <c r="Q57" s="119">
        <f t="shared" si="12"/>
        <v>0</v>
      </c>
      <c r="R57" s="119">
        <f t="shared" si="13"/>
        <v>-1.1111111111111127E-2</v>
      </c>
      <c r="S57" s="119">
        <f t="shared" si="14"/>
        <v>0</v>
      </c>
      <c r="T57" s="31"/>
      <c r="AA57" s="1"/>
      <c r="AB57" s="1"/>
    </row>
    <row r="58" spans="1:28" ht="12.75" x14ac:dyDescent="0.2">
      <c r="A58" s="3">
        <f t="shared" si="16"/>
        <v>57</v>
      </c>
      <c r="B58" s="26">
        <f t="shared" si="15"/>
        <v>0.9943333333333334</v>
      </c>
      <c r="C58" s="121">
        <f t="shared" si="4"/>
        <v>7.4904957582807435E-4</v>
      </c>
      <c r="D58" s="6">
        <v>0.19</v>
      </c>
      <c r="E58" s="6">
        <v>0</v>
      </c>
      <c r="F58" s="116">
        <f t="shared" si="5"/>
        <v>0.83839577787912634</v>
      </c>
      <c r="G58" s="116">
        <f t="shared" si="6"/>
        <v>0.54506194109885764</v>
      </c>
      <c r="H58" s="117">
        <f t="shared" si="0"/>
        <v>1.8902676347342464E-2</v>
      </c>
      <c r="I58" s="122">
        <f t="shared" si="1"/>
        <v>4.2167190088047701E-3</v>
      </c>
      <c r="J58" s="117">
        <f t="shared" si="7"/>
        <v>2.3119395356147234E-2</v>
      </c>
      <c r="K58" s="117">
        <f t="shared" si="8"/>
        <v>13.482892364905338</v>
      </c>
      <c r="L58" s="116">
        <f t="shared" si="2"/>
        <v>0.10555555555555556</v>
      </c>
      <c r="M58" s="116">
        <f t="shared" si="3"/>
        <v>0</v>
      </c>
      <c r="N58" s="117">
        <f t="shared" si="9"/>
        <v>5.5555555555555636E-3</v>
      </c>
      <c r="O58" s="119">
        <f t="shared" si="10"/>
        <v>0</v>
      </c>
      <c r="P58" s="119">
        <f t="shared" si="11"/>
        <v>-5.5555555555555636E-3</v>
      </c>
      <c r="Q58" s="119">
        <f t="shared" si="12"/>
        <v>0</v>
      </c>
      <c r="R58" s="119">
        <f t="shared" si="13"/>
        <v>5.5555555555555636E-3</v>
      </c>
      <c r="S58" s="119">
        <f t="shared" si="14"/>
        <v>0</v>
      </c>
      <c r="T58" s="31"/>
      <c r="AA58" s="1"/>
      <c r="AB58" s="1"/>
    </row>
    <row r="59" spans="1:28" ht="12.75" x14ac:dyDescent="0.2">
      <c r="A59" s="3">
        <f t="shared" si="16"/>
        <v>58</v>
      </c>
      <c r="B59" s="26">
        <f t="shared" si="15"/>
        <v>1.0117777777777779</v>
      </c>
      <c r="C59" s="121">
        <f t="shared" si="4"/>
        <v>7.5055770766260105E-4</v>
      </c>
      <c r="D59" s="6">
        <v>0.2</v>
      </c>
      <c r="E59" s="6">
        <v>0</v>
      </c>
      <c r="F59" s="116">
        <f t="shared" si="5"/>
        <v>0.84777603608823415</v>
      </c>
      <c r="G59" s="116">
        <f t="shared" si="6"/>
        <v>0.53035440286144619</v>
      </c>
      <c r="H59" s="117">
        <f t="shared" si="0"/>
        <v>1.9513774561106909E-2</v>
      </c>
      <c r="I59" s="122">
        <f t="shared" si="1"/>
        <v>4.3130467135603923E-3</v>
      </c>
      <c r="J59" s="117">
        <f t="shared" si="7"/>
        <v>2.3826821274667301E-2</v>
      </c>
      <c r="K59" s="117">
        <f t="shared" si="8"/>
        <v>13.510038737926818</v>
      </c>
      <c r="L59" s="116">
        <f t="shared" si="2"/>
        <v>0.11111111111111112</v>
      </c>
      <c r="M59" s="116">
        <f t="shared" si="3"/>
        <v>0</v>
      </c>
      <c r="N59" s="117">
        <f t="shared" si="9"/>
        <v>0</v>
      </c>
      <c r="O59" s="119">
        <f t="shared" si="10"/>
        <v>0</v>
      </c>
      <c r="P59" s="119">
        <f t="shared" si="11"/>
        <v>0</v>
      </c>
      <c r="Q59" s="119">
        <f t="shared" si="12"/>
        <v>0</v>
      </c>
      <c r="R59" s="119">
        <f t="shared" si="13"/>
        <v>5.5555555555555358E-3</v>
      </c>
      <c r="S59" s="119">
        <f t="shared" si="14"/>
        <v>0</v>
      </c>
      <c r="T59" s="31"/>
      <c r="AA59" s="1"/>
      <c r="AB59" s="1"/>
    </row>
    <row r="60" spans="1:28" ht="12.75" x14ac:dyDescent="0.2">
      <c r="A60" s="3">
        <f t="shared" si="16"/>
        <v>59</v>
      </c>
      <c r="B60" s="26">
        <f t="shared" si="15"/>
        <v>1.0292222222222223</v>
      </c>
      <c r="C60" s="121">
        <f t="shared" si="4"/>
        <v>7.5177172799779923E-4</v>
      </c>
      <c r="D60" s="6">
        <v>0.2</v>
      </c>
      <c r="E60" s="6">
        <v>0</v>
      </c>
      <c r="F60" s="116">
        <f t="shared" si="5"/>
        <v>0.85689831526530424</v>
      </c>
      <c r="G60" s="116">
        <f t="shared" si="6"/>
        <v>0.5154854772886267</v>
      </c>
      <c r="H60" s="117">
        <f t="shared" si="0"/>
        <v>2.0131578418657557E-2</v>
      </c>
      <c r="I60" s="122">
        <f t="shared" si="1"/>
        <v>4.4078170129575323E-3</v>
      </c>
      <c r="J60" s="117">
        <f t="shared" si="7"/>
        <v>2.4539395431615089E-2</v>
      </c>
      <c r="K60" s="117">
        <f t="shared" si="8"/>
        <v>13.531891103960387</v>
      </c>
      <c r="L60" s="116">
        <f t="shared" si="2"/>
        <v>0.11111111111111112</v>
      </c>
      <c r="M60" s="116">
        <f t="shared" si="3"/>
        <v>0</v>
      </c>
      <c r="N60" s="117">
        <f t="shared" si="9"/>
        <v>0</v>
      </c>
      <c r="O60" s="119">
        <f t="shared" si="10"/>
        <v>0</v>
      </c>
      <c r="P60" s="119">
        <f t="shared" si="11"/>
        <v>5.5555555555555358E-3</v>
      </c>
      <c r="Q60" s="119">
        <f t="shared" si="12"/>
        <v>0</v>
      </c>
      <c r="R60" s="119">
        <f t="shared" si="13"/>
        <v>-1.1111111111111072E-2</v>
      </c>
      <c r="S60" s="119">
        <f t="shared" si="14"/>
        <v>0</v>
      </c>
      <c r="T60" s="31"/>
      <c r="AA60" s="1"/>
      <c r="AB60" s="1"/>
    </row>
    <row r="61" spans="1:28" ht="12.75" x14ac:dyDescent="0.2">
      <c r="A61" s="3">
        <f t="shared" si="16"/>
        <v>60</v>
      </c>
      <c r="B61" s="26">
        <f t="shared" si="15"/>
        <v>1.0466666666666666</v>
      </c>
      <c r="C61" s="121">
        <f t="shared" si="4"/>
        <v>7.5269398326992254E-4</v>
      </c>
      <c r="D61" s="6">
        <v>0.2</v>
      </c>
      <c r="E61" s="6">
        <v>0</v>
      </c>
      <c r="F61" s="116">
        <f t="shared" si="5"/>
        <v>0.86575983949234436</v>
      </c>
      <c r="G61" s="116">
        <f t="shared" si="6"/>
        <v>0.50045968900820581</v>
      </c>
      <c r="H61" s="117">
        <f t="shared" si="0"/>
        <v>2.0755899921709047E-2</v>
      </c>
      <c r="I61" s="122">
        <f t="shared" si="1"/>
        <v>4.5009113171891046E-3</v>
      </c>
      <c r="J61" s="117">
        <f t="shared" si="7"/>
        <v>2.5256811238898152E-2</v>
      </c>
      <c r="K61" s="117">
        <f t="shared" si="8"/>
        <v>13.548491698858605</v>
      </c>
      <c r="L61" s="116">
        <f t="shared" si="2"/>
        <v>0.11111111111111112</v>
      </c>
      <c r="M61" s="116">
        <f t="shared" si="3"/>
        <v>0</v>
      </c>
      <c r="N61" s="117">
        <f t="shared" si="9"/>
        <v>5.5555555555555358E-3</v>
      </c>
      <c r="O61" s="119">
        <f t="shared" si="10"/>
        <v>0</v>
      </c>
      <c r="P61" s="119">
        <f t="shared" si="11"/>
        <v>-5.5555555555555358E-3</v>
      </c>
      <c r="Q61" s="119">
        <f t="shared" si="12"/>
        <v>0</v>
      </c>
      <c r="R61" s="119">
        <f t="shared" si="13"/>
        <v>5.5555555555555358E-3</v>
      </c>
      <c r="S61" s="119">
        <f t="shared" si="14"/>
        <v>0</v>
      </c>
      <c r="T61" s="31"/>
      <c r="AA61" s="1"/>
      <c r="AB61" s="1"/>
    </row>
    <row r="62" spans="1:28" ht="12.75" x14ac:dyDescent="0.2">
      <c r="A62" s="3">
        <f t="shared" si="16"/>
        <v>61</v>
      </c>
      <c r="B62" s="26">
        <f t="shared" si="15"/>
        <v>1.0641111111111112</v>
      </c>
      <c r="C62" s="121">
        <f t="shared" si="4"/>
        <v>7.5332700493453003E-4</v>
      </c>
      <c r="D62" s="6">
        <v>0.21</v>
      </c>
      <c r="E62" s="6">
        <v>0</v>
      </c>
      <c r="F62" s="116">
        <f t="shared" si="5"/>
        <v>0.87435791219933479</v>
      </c>
      <c r="G62" s="116">
        <f t="shared" si="6"/>
        <v>0.48528161038145712</v>
      </c>
      <c r="H62" s="117">
        <f t="shared" si="0"/>
        <v>2.1386549088650456E-2</v>
      </c>
      <c r="I62" s="122">
        <f t="shared" si="1"/>
        <v>4.5922128995209699E-3</v>
      </c>
      <c r="J62" s="117">
        <f t="shared" si="7"/>
        <v>2.5978761988171426E-2</v>
      </c>
      <c r="K62" s="117">
        <f t="shared" si="8"/>
        <v>13.559886088821541</v>
      </c>
      <c r="L62" s="116">
        <f t="shared" si="2"/>
        <v>0.11666666666666665</v>
      </c>
      <c r="M62" s="116">
        <f t="shared" si="3"/>
        <v>0</v>
      </c>
      <c r="N62" s="117">
        <f t="shared" si="9"/>
        <v>0</v>
      </c>
      <c r="O62" s="119">
        <f t="shared" si="10"/>
        <v>0</v>
      </c>
      <c r="P62" s="119">
        <f t="shared" si="11"/>
        <v>0</v>
      </c>
      <c r="Q62" s="119">
        <f t="shared" si="12"/>
        <v>0</v>
      </c>
      <c r="R62" s="119">
        <f t="shared" si="13"/>
        <v>5.5555555555555636E-3</v>
      </c>
      <c r="S62" s="119">
        <f t="shared" si="14"/>
        <v>0</v>
      </c>
      <c r="T62" s="31"/>
      <c r="AA62" s="1"/>
      <c r="AB62" s="1"/>
    </row>
    <row r="63" spans="1:28" ht="12.75" x14ac:dyDescent="0.2">
      <c r="A63" s="3">
        <f t="shared" si="16"/>
        <v>62</v>
      </c>
      <c r="B63" s="26">
        <f t="shared" si="15"/>
        <v>1.0815555555555556</v>
      </c>
      <c r="C63" s="121">
        <f t="shared" si="4"/>
        <v>7.5367350495042507E-4</v>
      </c>
      <c r="D63" s="6">
        <v>0.21</v>
      </c>
      <c r="E63" s="6">
        <v>0</v>
      </c>
      <c r="F63" s="116">
        <f t="shared" si="5"/>
        <v>0.88268991698479671</v>
      </c>
      <c r="G63" s="116">
        <f t="shared" si="6"/>
        <v>0.46995586011174789</v>
      </c>
      <c r="H63" s="117">
        <f t="shared" si="0"/>
        <v>2.2023334012356871E-2</v>
      </c>
      <c r="I63" s="122">
        <f t="shared" si="1"/>
        <v>4.6816070548742206E-3</v>
      </c>
      <c r="J63" s="117">
        <f t="shared" si="7"/>
        <v>2.6704941067231092E-2</v>
      </c>
      <c r="K63" s="117">
        <f t="shared" si="8"/>
        <v>13.566123089107652</v>
      </c>
      <c r="L63" s="116">
        <f t="shared" si="2"/>
        <v>0.11666666666666665</v>
      </c>
      <c r="M63" s="116">
        <f t="shared" si="3"/>
        <v>0</v>
      </c>
      <c r="N63" s="117">
        <f t="shared" si="9"/>
        <v>0</v>
      </c>
      <c r="O63" s="119">
        <f t="shared" si="10"/>
        <v>0</v>
      </c>
      <c r="P63" s="119">
        <f t="shared" si="11"/>
        <v>5.5555555555555636E-3</v>
      </c>
      <c r="Q63" s="119">
        <f t="shared" si="12"/>
        <v>0</v>
      </c>
      <c r="R63" s="119">
        <f t="shared" si="13"/>
        <v>-1.1111111111111127E-2</v>
      </c>
      <c r="S63" s="119">
        <f t="shared" si="14"/>
        <v>0</v>
      </c>
      <c r="T63" s="31"/>
      <c r="AA63" s="1"/>
      <c r="AB63" s="1"/>
    </row>
    <row r="64" spans="1:28" ht="12.75" x14ac:dyDescent="0.2">
      <c r="A64" s="3">
        <f t="shared" si="16"/>
        <v>63</v>
      </c>
      <c r="B64" s="26">
        <f t="shared" si="15"/>
        <v>1.0990000000000002</v>
      </c>
      <c r="C64" s="121">
        <f t="shared" si="4"/>
        <v>7.5373637099090951E-4</v>
      </c>
      <c r="D64" s="6">
        <v>0.21</v>
      </c>
      <c r="E64" s="6">
        <v>0</v>
      </c>
      <c r="F64" s="116">
        <f t="shared" si="5"/>
        <v>0.89075331841196626</v>
      </c>
      <c r="G64" s="116">
        <f t="shared" si="6"/>
        <v>0.45448710183906227</v>
      </c>
      <c r="H64" s="117">
        <f t="shared" si="0"/>
        <v>2.2666060918586962E-2</v>
      </c>
      <c r="I64" s="122">
        <f t="shared" si="1"/>
        <v>4.7689812568410261E-3</v>
      </c>
      <c r="J64" s="117">
        <f t="shared" si="7"/>
        <v>2.7435042175427988E-2</v>
      </c>
      <c r="K64" s="117">
        <f t="shared" si="8"/>
        <v>13.56725467783637</v>
      </c>
      <c r="L64" s="116">
        <f t="shared" si="2"/>
        <v>0.11666666666666665</v>
      </c>
      <c r="M64" s="116">
        <f t="shared" si="3"/>
        <v>0</v>
      </c>
      <c r="N64" s="117">
        <f t="shared" si="9"/>
        <v>5.5555555555555636E-3</v>
      </c>
      <c r="O64" s="119">
        <f t="shared" si="10"/>
        <v>0</v>
      </c>
      <c r="P64" s="119">
        <f t="shared" si="11"/>
        <v>-5.5555555555555636E-3</v>
      </c>
      <c r="Q64" s="119">
        <f t="shared" si="12"/>
        <v>0</v>
      </c>
      <c r="R64" s="119">
        <f t="shared" si="13"/>
        <v>5.5555555555555636E-3</v>
      </c>
      <c r="S64" s="119">
        <f t="shared" si="14"/>
        <v>0</v>
      </c>
      <c r="T64" s="31"/>
      <c r="AA64" s="1"/>
      <c r="AB64" s="1"/>
    </row>
    <row r="65" spans="1:28" ht="12.75" x14ac:dyDescent="0.2">
      <c r="A65" s="3">
        <f t="shared" si="16"/>
        <v>64</v>
      </c>
      <c r="B65" s="26">
        <f t="shared" si="15"/>
        <v>1.1164444444444446</v>
      </c>
      <c r="C65" s="121">
        <f t="shared" si="4"/>
        <v>7.5351866138967383E-4</v>
      </c>
      <c r="D65" s="6">
        <v>0.22</v>
      </c>
      <c r="E65" s="6">
        <v>0</v>
      </c>
      <c r="F65" s="116">
        <f t="shared" si="5"/>
        <v>0.89854566278032988</v>
      </c>
      <c r="G65" s="116">
        <f t="shared" si="6"/>
        <v>0.43888004272085285</v>
      </c>
      <c r="H65" s="117">
        <f t="shared" si="0"/>
        <v>2.3314534224948565E-2</v>
      </c>
      <c r="I65" s="122">
        <f t="shared" si="1"/>
        <v>4.8542253128593393E-3</v>
      </c>
      <c r="J65" s="117">
        <f t="shared" si="7"/>
        <v>2.8168759537807904E-2</v>
      </c>
      <c r="K65" s="117">
        <f t="shared" si="8"/>
        <v>13.563335905014128</v>
      </c>
      <c r="L65" s="116">
        <f t="shared" si="2"/>
        <v>0.12222222222222222</v>
      </c>
      <c r="M65" s="116">
        <f t="shared" si="3"/>
        <v>0</v>
      </c>
      <c r="N65" s="117">
        <f t="shared" si="9"/>
        <v>0</v>
      </c>
      <c r="O65" s="119">
        <f t="shared" si="10"/>
        <v>0</v>
      </c>
      <c r="P65" s="119">
        <f t="shared" si="11"/>
        <v>0</v>
      </c>
      <c r="Q65" s="119">
        <f t="shared" si="12"/>
        <v>0</v>
      </c>
      <c r="R65" s="119">
        <f t="shared" si="13"/>
        <v>0</v>
      </c>
      <c r="S65" s="119">
        <f t="shared" si="14"/>
        <v>0</v>
      </c>
      <c r="T65" s="31"/>
      <c r="AA65" s="1"/>
      <c r="AB65" s="1"/>
    </row>
    <row r="66" spans="1:28" ht="12.75" x14ac:dyDescent="0.2">
      <c r="A66" s="3">
        <f t="shared" si="16"/>
        <v>65</v>
      </c>
      <c r="B66" s="26">
        <f t="shared" si="15"/>
        <v>1.1338888888888889</v>
      </c>
      <c r="C66" s="121">
        <f t="shared" si="4"/>
        <v>7.5302359983136363E-4</v>
      </c>
      <c r="D66" s="6">
        <v>0.22</v>
      </c>
      <c r="E66" s="6">
        <v>0</v>
      </c>
      <c r="F66" s="116">
        <f t="shared" si="5"/>
        <v>0.90606457887228786</v>
      </c>
      <c r="G66" s="116">
        <f t="shared" si="6"/>
        <v>0.42313943199964676</v>
      </c>
      <c r="H66" s="117">
        <f t="shared" ref="H66:H129" si="17">$V$9*(1-G66)</f>
        <v>2.3968556600414675E-2</v>
      </c>
      <c r="I66" s="122">
        <f t="shared" ref="I66:I129" si="18">$V$8-SQRT($V$8^2-($V$9*F66)^2)</f>
        <v>4.9372315172680759E-3</v>
      </c>
      <c r="J66" s="117">
        <f t="shared" si="7"/>
        <v>2.8905788117682751E-2</v>
      </c>
      <c r="K66" s="117">
        <f t="shared" si="8"/>
        <v>13.554424796964545</v>
      </c>
      <c r="L66" s="116">
        <f t="shared" ref="L66:L129" si="19">D66/1.8</f>
        <v>0.12222222222222222</v>
      </c>
      <c r="M66" s="116">
        <f t="shared" ref="M66:M129" si="20">E66/1.8</f>
        <v>0</v>
      </c>
      <c r="N66" s="117">
        <f t="shared" si="9"/>
        <v>0</v>
      </c>
      <c r="O66" s="119">
        <f t="shared" si="10"/>
        <v>0</v>
      </c>
      <c r="P66" s="119">
        <f t="shared" si="11"/>
        <v>0</v>
      </c>
      <c r="Q66" s="119">
        <f t="shared" si="12"/>
        <v>0</v>
      </c>
      <c r="R66" s="119">
        <f t="shared" si="13"/>
        <v>5.5555555555555497E-3</v>
      </c>
      <c r="S66" s="119">
        <f t="shared" si="14"/>
        <v>0</v>
      </c>
      <c r="T66" s="31"/>
      <c r="AA66" s="1"/>
      <c r="AB66" s="1"/>
    </row>
    <row r="67" spans="1:28" ht="12.75" x14ac:dyDescent="0.2">
      <c r="A67" s="3">
        <f t="shared" si="16"/>
        <v>66</v>
      </c>
      <c r="B67" s="26">
        <f t="shared" si="15"/>
        <v>1.1513333333333333</v>
      </c>
      <c r="C67" s="121">
        <f t="shared" ref="C67:C130" si="21">J80-J79</f>
        <v>7.5225456979580163E-4</v>
      </c>
      <c r="D67" s="6">
        <v>0.22</v>
      </c>
      <c r="E67" s="6">
        <v>0</v>
      </c>
      <c r="F67" s="116">
        <f t="shared" ref="F67:F130" si="22">SIN(B67)</f>
        <v>0.91330777867471769</v>
      </c>
      <c r="G67" s="116">
        <f t="shared" ref="G67:G130" si="23">COS(B67)</f>
        <v>0.40727005955784767</v>
      </c>
      <c r="H67" s="117">
        <f t="shared" si="17"/>
        <v>2.4627929025371427E-2</v>
      </c>
      <c r="I67" s="122">
        <f t="shared" si="18"/>
        <v>5.0178948019630187E-3</v>
      </c>
      <c r="J67" s="117">
        <f t="shared" ref="J67:J130" si="24">H67+I67</f>
        <v>2.9645823827334446E-2</v>
      </c>
      <c r="K67" s="117">
        <f t="shared" ref="K67:K130" si="25">C67*6*3000</f>
        <v>13.540582256324429</v>
      </c>
      <c r="L67" s="116">
        <f t="shared" si="19"/>
        <v>0.12222222222222222</v>
      </c>
      <c r="M67" s="116">
        <f t="shared" si="20"/>
        <v>0</v>
      </c>
      <c r="N67" s="117">
        <f t="shared" ref="N67:N130" si="26">L68-L67</f>
        <v>0</v>
      </c>
      <c r="O67" s="119">
        <f t="shared" ref="O67:O130" si="27">M68-M67</f>
        <v>0</v>
      </c>
      <c r="P67" s="119">
        <f t="shared" ref="P67:P130" si="28">N68-N67</f>
        <v>5.5555555555555497E-3</v>
      </c>
      <c r="Q67" s="119">
        <f t="shared" ref="Q67:Q130" si="29">O67-O68</f>
        <v>0</v>
      </c>
      <c r="R67" s="119">
        <f t="shared" ref="R67:R130" si="30">P68-P67</f>
        <v>-1.1111111111111099E-2</v>
      </c>
      <c r="S67" s="119">
        <f t="shared" ref="S67:S130" si="31">Q68-Q67</f>
        <v>0</v>
      </c>
      <c r="T67" s="31"/>
      <c r="AA67" s="1"/>
      <c r="AB67" s="1"/>
    </row>
    <row r="68" spans="1:28" ht="12.75" x14ac:dyDescent="0.2">
      <c r="A68" s="3">
        <f t="shared" si="16"/>
        <v>67</v>
      </c>
      <c r="B68" s="26">
        <f t="shared" ref="B68:B131" si="32">A68*3.14/180</f>
        <v>1.1687777777777777</v>
      </c>
      <c r="C68" s="121">
        <f t="shared" si="21"/>
        <v>7.5121510876685615E-4</v>
      </c>
      <c r="D68" s="6">
        <v>0.22</v>
      </c>
      <c r="E68" s="6">
        <v>0</v>
      </c>
      <c r="F68" s="116">
        <f t="shared" si="22"/>
        <v>0.9202730580752192</v>
      </c>
      <c r="G68" s="116">
        <f t="shared" si="23"/>
        <v>0.39127675446017002</v>
      </c>
      <c r="H68" s="117">
        <f t="shared" si="17"/>
        <v>2.5292450852179932E-2</v>
      </c>
      <c r="I68" s="122">
        <f t="shared" si="18"/>
        <v>5.0961128843714787E-3</v>
      </c>
      <c r="J68" s="117">
        <f t="shared" si="24"/>
        <v>3.0388563736551411E-2</v>
      </c>
      <c r="K68" s="117">
        <f t="shared" si="25"/>
        <v>13.521871957803411</v>
      </c>
      <c r="L68" s="116">
        <f t="shared" si="19"/>
        <v>0.12222222222222222</v>
      </c>
      <c r="M68" s="116">
        <f t="shared" si="20"/>
        <v>0</v>
      </c>
      <c r="N68" s="117">
        <f t="shared" si="26"/>
        <v>5.5555555555555497E-3</v>
      </c>
      <c r="O68" s="119">
        <f t="shared" si="27"/>
        <v>0</v>
      </c>
      <c r="P68" s="119">
        <f t="shared" si="28"/>
        <v>-5.5555555555555497E-3</v>
      </c>
      <c r="Q68" s="119">
        <f t="shared" si="29"/>
        <v>0</v>
      </c>
      <c r="R68" s="119">
        <f t="shared" si="30"/>
        <v>5.5555555555555497E-3</v>
      </c>
      <c r="S68" s="119">
        <f t="shared" si="31"/>
        <v>0</v>
      </c>
      <c r="T68" s="31"/>
      <c r="AA68" s="1"/>
      <c r="AB68" s="1"/>
    </row>
    <row r="69" spans="1:28" ht="12.75" x14ac:dyDescent="0.2">
      <c r="A69" s="3">
        <f t="shared" si="16"/>
        <v>68</v>
      </c>
      <c r="B69" s="26">
        <f t="shared" si="32"/>
        <v>1.1862222222222223</v>
      </c>
      <c r="C69" s="121">
        <f t="shared" si="21"/>
        <v>7.4990890221822426E-4</v>
      </c>
      <c r="D69" s="6">
        <v>0.23</v>
      </c>
      <c r="E69" s="6">
        <v>0</v>
      </c>
      <c r="F69" s="116">
        <f t="shared" si="22"/>
        <v>0.92695829753282744</v>
      </c>
      <c r="G69" s="116">
        <f t="shared" si="23"/>
        <v>0.37516438348414982</v>
      </c>
      <c r="H69" s="117">
        <f t="shared" si="17"/>
        <v>2.5961919866233574E-2</v>
      </c>
      <c r="I69" s="122">
        <f t="shared" si="18"/>
        <v>5.1717864124637691E-3</v>
      </c>
      <c r="J69" s="117">
        <f t="shared" si="24"/>
        <v>3.1133706278697344E-2</v>
      </c>
      <c r="K69" s="117">
        <f t="shared" si="25"/>
        <v>13.498360239928036</v>
      </c>
      <c r="L69" s="116">
        <f t="shared" si="19"/>
        <v>0.12777777777777777</v>
      </c>
      <c r="M69" s="116">
        <f t="shared" si="20"/>
        <v>0</v>
      </c>
      <c r="N69" s="117">
        <f t="shared" si="26"/>
        <v>0</v>
      </c>
      <c r="O69" s="119">
        <f t="shared" si="27"/>
        <v>0</v>
      </c>
      <c r="P69" s="119">
        <f t="shared" si="28"/>
        <v>0</v>
      </c>
      <c r="Q69" s="119">
        <f t="shared" si="29"/>
        <v>0</v>
      </c>
      <c r="R69" s="119">
        <f t="shared" si="30"/>
        <v>0</v>
      </c>
      <c r="S69" s="119">
        <f t="shared" si="31"/>
        <v>0</v>
      </c>
      <c r="T69" s="31"/>
      <c r="AA69" s="1"/>
      <c r="AB69" s="1"/>
    </row>
    <row r="70" spans="1:28" ht="12.75" x14ac:dyDescent="0.2">
      <c r="A70" s="3">
        <f t="shared" si="16"/>
        <v>69</v>
      </c>
      <c r="B70" s="26">
        <f t="shared" si="32"/>
        <v>1.2036666666666667</v>
      </c>
      <c r="C70" s="121">
        <f t="shared" si="21"/>
        <v>7.4833977738804347E-4</v>
      </c>
      <c r="D70" s="6">
        <v>0.23</v>
      </c>
      <c r="E70" s="6">
        <v>0</v>
      </c>
      <c r="F70" s="116">
        <f t="shared" si="22"/>
        <v>0.93336146272299081</v>
      </c>
      <c r="G70" s="116">
        <f t="shared" si="23"/>
        <v>0.35893784963918063</v>
      </c>
      <c r="H70" s="117">
        <f t="shared" si="17"/>
        <v>2.6636132347492042E-2</v>
      </c>
      <c r="I70" s="122">
        <f t="shared" si="18"/>
        <v>5.2448191065191108E-3</v>
      </c>
      <c r="J70" s="117">
        <f t="shared" si="24"/>
        <v>3.1880951454011153E-2</v>
      </c>
      <c r="K70" s="117">
        <f t="shared" si="25"/>
        <v>13.470115992984782</v>
      </c>
      <c r="L70" s="116">
        <f t="shared" si="19"/>
        <v>0.12777777777777777</v>
      </c>
      <c r="M70" s="116">
        <f t="shared" si="20"/>
        <v>0</v>
      </c>
      <c r="N70" s="117">
        <f t="shared" si="26"/>
        <v>0</v>
      </c>
      <c r="O70" s="119">
        <f t="shared" si="27"/>
        <v>0</v>
      </c>
      <c r="P70" s="119">
        <f t="shared" si="28"/>
        <v>0</v>
      </c>
      <c r="Q70" s="119">
        <f t="shared" si="29"/>
        <v>0</v>
      </c>
      <c r="R70" s="119">
        <f t="shared" si="30"/>
        <v>5.5555555555555636E-3</v>
      </c>
      <c r="S70" s="119">
        <f t="shared" si="31"/>
        <v>0</v>
      </c>
      <c r="T70" s="31"/>
      <c r="AA70" s="1"/>
      <c r="AB70" s="1"/>
    </row>
    <row r="71" spans="1:28" ht="12.75" x14ac:dyDescent="0.2">
      <c r="A71" s="3">
        <f t="shared" si="16"/>
        <v>70</v>
      </c>
      <c r="B71" s="26">
        <f t="shared" si="32"/>
        <v>1.2211111111111113</v>
      </c>
      <c r="C71" s="121">
        <f t="shared" si="21"/>
        <v>7.4651169685635566E-4</v>
      </c>
      <c r="D71" s="6">
        <v>0.23</v>
      </c>
      <c r="E71" s="6">
        <v>0</v>
      </c>
      <c r="F71" s="116">
        <f t="shared" si="22"/>
        <v>0.93948060515661891</v>
      </c>
      <c r="G71" s="116">
        <f t="shared" si="23"/>
        <v>0.34260209067452174</v>
      </c>
      <c r="H71" s="117">
        <f t="shared" si="17"/>
        <v>2.731488313247362E-2</v>
      </c>
      <c r="I71" s="122">
        <f t="shared" si="18"/>
        <v>5.3151178973656066E-3</v>
      </c>
      <c r="J71" s="117">
        <f t="shared" si="24"/>
        <v>3.2630001029839227E-2</v>
      </c>
      <c r="K71" s="117">
        <f t="shared" si="25"/>
        <v>13.437210543414402</v>
      </c>
      <c r="L71" s="116">
        <f t="shared" si="19"/>
        <v>0.12777777777777777</v>
      </c>
      <c r="M71" s="116">
        <f t="shared" si="20"/>
        <v>0</v>
      </c>
      <c r="N71" s="117">
        <f t="shared" si="26"/>
        <v>0</v>
      </c>
      <c r="O71" s="119">
        <f t="shared" si="27"/>
        <v>0</v>
      </c>
      <c r="P71" s="119">
        <f t="shared" si="28"/>
        <v>5.5555555555555636E-3</v>
      </c>
      <c r="Q71" s="119">
        <f t="shared" si="29"/>
        <v>0</v>
      </c>
      <c r="R71" s="119">
        <f t="shared" si="30"/>
        <v>-1.1111111111111127E-2</v>
      </c>
      <c r="S71" s="119">
        <f t="shared" si="31"/>
        <v>0</v>
      </c>
      <c r="T71" s="31"/>
      <c r="AB71" s="1"/>
    </row>
    <row r="72" spans="1:28" ht="12.75" x14ac:dyDescent="0.2">
      <c r="A72" s="3">
        <f t="shared" si="16"/>
        <v>71</v>
      </c>
      <c r="B72" s="26">
        <f t="shared" si="32"/>
        <v>1.2385555555555556</v>
      </c>
      <c r="C72" s="121">
        <f t="shared" si="21"/>
        <v>7.444287519393078E-4</v>
      </c>
      <c r="D72" s="6">
        <v>0.23</v>
      </c>
      <c r="E72" s="6">
        <v>0</v>
      </c>
      <c r="F72" s="116">
        <f t="shared" si="22"/>
        <v>0.94531386277300811</v>
      </c>
      <c r="G72" s="116">
        <f t="shared" si="23"/>
        <v>0.32616207757673837</v>
      </c>
      <c r="H72" s="117">
        <f t="shared" si="17"/>
        <v>2.7997965676686516E-2</v>
      </c>
      <c r="I72" s="122">
        <f t="shared" si="18"/>
        <v>5.3825930608153161E-3</v>
      </c>
      <c r="J72" s="117">
        <f t="shared" si="24"/>
        <v>3.3380558737501828E-2</v>
      </c>
      <c r="K72" s="117">
        <f t="shared" si="25"/>
        <v>13.399717534907541</v>
      </c>
      <c r="L72" s="116">
        <f t="shared" si="19"/>
        <v>0.12777777777777777</v>
      </c>
      <c r="M72" s="116">
        <f t="shared" si="20"/>
        <v>0</v>
      </c>
      <c r="N72" s="117">
        <f t="shared" si="26"/>
        <v>5.5555555555555636E-3</v>
      </c>
      <c r="O72" s="119">
        <f t="shared" si="27"/>
        <v>0</v>
      </c>
      <c r="P72" s="119">
        <f t="shared" si="28"/>
        <v>-5.5555555555555636E-3</v>
      </c>
      <c r="Q72" s="119">
        <f t="shared" si="29"/>
        <v>0</v>
      </c>
      <c r="R72" s="119">
        <f t="shared" si="30"/>
        <v>5.5555555555555636E-3</v>
      </c>
      <c r="S72" s="119">
        <f t="shared" si="31"/>
        <v>0</v>
      </c>
      <c r="T72" s="31"/>
      <c r="AB72" s="1"/>
    </row>
    <row r="73" spans="1:28" ht="12.75" x14ac:dyDescent="0.2">
      <c r="A73" s="3">
        <f t="shared" si="16"/>
        <v>72</v>
      </c>
      <c r="B73" s="26">
        <f t="shared" si="32"/>
        <v>1.256</v>
      </c>
      <c r="C73" s="121">
        <f t="shared" si="21"/>
        <v>7.4209515591500824E-4</v>
      </c>
      <c r="D73" s="6">
        <v>0.24</v>
      </c>
      <c r="E73" s="6">
        <v>0</v>
      </c>
      <c r="F73" s="116">
        <f t="shared" si="22"/>
        <v>0.95085946050646997</v>
      </c>
      <c r="G73" s="116">
        <f t="shared" si="23"/>
        <v>0.30962281305702422</v>
      </c>
      <c r="H73" s="117">
        <f t="shared" si="17"/>
        <v>2.8685172117480642E-2</v>
      </c>
      <c r="I73" s="122">
        <f t="shared" si="18"/>
        <v>5.4471583480189822E-3</v>
      </c>
      <c r="J73" s="117">
        <f t="shared" si="24"/>
        <v>3.4132330465499627E-2</v>
      </c>
      <c r="K73" s="117">
        <f t="shared" si="25"/>
        <v>13.357712806470149</v>
      </c>
      <c r="L73" s="116">
        <f t="shared" si="19"/>
        <v>0.13333333333333333</v>
      </c>
      <c r="M73" s="116">
        <f t="shared" si="20"/>
        <v>0</v>
      </c>
      <c r="N73" s="117">
        <f t="shared" si="26"/>
        <v>0</v>
      </c>
      <c r="O73" s="119">
        <f t="shared" si="27"/>
        <v>0</v>
      </c>
      <c r="P73" s="119">
        <f t="shared" si="28"/>
        <v>0</v>
      </c>
      <c r="Q73" s="119">
        <f t="shared" si="29"/>
        <v>0</v>
      </c>
      <c r="R73" s="119">
        <f t="shared" si="30"/>
        <v>0</v>
      </c>
      <c r="S73" s="119">
        <f t="shared" si="31"/>
        <v>0</v>
      </c>
      <c r="T73" s="31"/>
      <c r="AB73" s="1"/>
    </row>
    <row r="74" spans="1:28" ht="12.75" x14ac:dyDescent="0.2">
      <c r="A74" s="3">
        <f t="shared" si="16"/>
        <v>73</v>
      </c>
      <c r="B74" s="26">
        <f t="shared" si="32"/>
        <v>1.2734444444444444</v>
      </c>
      <c r="C74" s="121">
        <f t="shared" si="21"/>
        <v>7.3951523709726852E-4</v>
      </c>
      <c r="D74" s="6">
        <v>0.24</v>
      </c>
      <c r="E74" s="6">
        <v>0</v>
      </c>
      <c r="F74" s="116">
        <f t="shared" si="22"/>
        <v>0.95611571082648372</v>
      </c>
      <c r="G74" s="116">
        <f t="shared" si="23"/>
        <v>0.29298933002887262</v>
      </c>
      <c r="H74" s="117">
        <f t="shared" si="17"/>
        <v>2.9376293337300342E-2</v>
      </c>
      <c r="I74" s="122">
        <f t="shared" si="18"/>
        <v>5.5087311114692117E-3</v>
      </c>
      <c r="J74" s="117">
        <f t="shared" si="24"/>
        <v>3.488502444876955E-2</v>
      </c>
      <c r="K74" s="117">
        <f t="shared" si="25"/>
        <v>13.311274267750834</v>
      </c>
      <c r="L74" s="116">
        <f t="shared" si="19"/>
        <v>0.13333333333333333</v>
      </c>
      <c r="M74" s="116">
        <f t="shared" si="20"/>
        <v>0</v>
      </c>
      <c r="N74" s="117">
        <f t="shared" si="26"/>
        <v>0</v>
      </c>
      <c r="O74" s="119">
        <f t="shared" si="27"/>
        <v>0</v>
      </c>
      <c r="P74" s="119">
        <f t="shared" si="28"/>
        <v>0</v>
      </c>
      <c r="Q74" s="119">
        <f t="shared" si="29"/>
        <v>0</v>
      </c>
      <c r="R74" s="119">
        <f t="shared" si="30"/>
        <v>5.5555555555555636E-3</v>
      </c>
      <c r="S74" s="119">
        <f t="shared" si="31"/>
        <v>0</v>
      </c>
      <c r="T74" s="31"/>
      <c r="AB74" s="1"/>
    </row>
    <row r="75" spans="1:28" ht="12.75" x14ac:dyDescent="0.2">
      <c r="A75" s="3">
        <f t="shared" si="16"/>
        <v>74</v>
      </c>
      <c r="B75" s="26">
        <f t="shared" si="32"/>
        <v>1.290888888888889</v>
      </c>
      <c r="C75" s="121">
        <f t="shared" si="21"/>
        <v>7.3669343177247548E-4</v>
      </c>
      <c r="D75" s="6">
        <v>0.24</v>
      </c>
      <c r="E75" s="6">
        <v>0</v>
      </c>
      <c r="F75" s="116">
        <f t="shared" si="22"/>
        <v>0.96108101425121495</v>
      </c>
      <c r="G75" s="116">
        <f t="shared" si="23"/>
        <v>0.27626669007655613</v>
      </c>
      <c r="H75" s="117">
        <f t="shared" si="17"/>
        <v>3.0071119027319092E-2</v>
      </c>
      <c r="I75" s="122">
        <f t="shared" si="18"/>
        <v>5.5672324263849882E-3</v>
      </c>
      <c r="J75" s="117">
        <f t="shared" si="24"/>
        <v>3.563835145370408E-2</v>
      </c>
      <c r="K75" s="117">
        <f t="shared" si="25"/>
        <v>13.260481771904558</v>
      </c>
      <c r="L75" s="116">
        <f t="shared" si="19"/>
        <v>0.13333333333333333</v>
      </c>
      <c r="M75" s="116">
        <f t="shared" si="20"/>
        <v>0</v>
      </c>
      <c r="N75" s="117">
        <f t="shared" si="26"/>
        <v>0</v>
      </c>
      <c r="O75" s="119">
        <f t="shared" si="27"/>
        <v>0</v>
      </c>
      <c r="P75" s="119">
        <f t="shared" si="28"/>
        <v>5.5555555555555636E-3</v>
      </c>
      <c r="Q75" s="119">
        <f t="shared" si="29"/>
        <v>0</v>
      </c>
      <c r="R75" s="119">
        <f t="shared" si="30"/>
        <v>-1.1111111111111127E-2</v>
      </c>
      <c r="S75" s="119">
        <f t="shared" si="31"/>
        <v>0</v>
      </c>
      <c r="T75" s="31"/>
      <c r="AB75" s="1"/>
    </row>
    <row r="76" spans="1:28" ht="12.75" x14ac:dyDescent="0.2">
      <c r="A76" s="3">
        <f t="shared" si="16"/>
        <v>75</v>
      </c>
      <c r="B76" s="26">
        <f t="shared" si="32"/>
        <v>1.3083333333333333</v>
      </c>
      <c r="C76" s="121">
        <f t="shared" si="21"/>
        <v>7.3363427701737122E-4</v>
      </c>
      <c r="D76" s="6">
        <v>0.24</v>
      </c>
      <c r="E76" s="6">
        <v>0</v>
      </c>
      <c r="F76" s="116">
        <f t="shared" si="22"/>
        <v>0.965753859834238</v>
      </c>
      <c r="G76" s="116">
        <f t="shared" si="23"/>
        <v>0.25945998191488229</v>
      </c>
      <c r="H76" s="117">
        <f t="shared" si="17"/>
        <v>3.0769437751436639E-2</v>
      </c>
      <c r="I76" s="122">
        <f t="shared" si="18"/>
        <v>5.6225872072178662E-3</v>
      </c>
      <c r="J76" s="117">
        <f t="shared" si="24"/>
        <v>3.6392024958654505E-2</v>
      </c>
      <c r="K76" s="117">
        <f t="shared" si="25"/>
        <v>13.205416986312683</v>
      </c>
      <c r="L76" s="116">
        <f t="shared" si="19"/>
        <v>0.13333333333333333</v>
      </c>
      <c r="M76" s="116">
        <f t="shared" si="20"/>
        <v>0</v>
      </c>
      <c r="N76" s="117">
        <f t="shared" si="26"/>
        <v>5.5555555555555636E-3</v>
      </c>
      <c r="O76" s="119">
        <f t="shared" si="27"/>
        <v>0</v>
      </c>
      <c r="P76" s="119">
        <f t="shared" si="28"/>
        <v>-5.5555555555555636E-3</v>
      </c>
      <c r="Q76" s="119">
        <f t="shared" si="29"/>
        <v>0</v>
      </c>
      <c r="R76" s="119">
        <f t="shared" si="30"/>
        <v>5.5555555555555636E-3</v>
      </c>
      <c r="S76" s="119">
        <f t="shared" si="31"/>
        <v>0</v>
      </c>
      <c r="T76" s="31"/>
      <c r="AB76" s="1"/>
    </row>
    <row r="77" spans="1:28" ht="12.75" x14ac:dyDescent="0.2">
      <c r="A77" s="3">
        <f t="shared" si="16"/>
        <v>76</v>
      </c>
      <c r="B77" s="26">
        <f t="shared" si="32"/>
        <v>1.3257777777777779</v>
      </c>
      <c r="C77" s="121">
        <f t="shared" si="21"/>
        <v>7.3034240341415119E-4</v>
      </c>
      <c r="D77" s="6">
        <v>0.25</v>
      </c>
      <c r="E77" s="6">
        <v>0</v>
      </c>
      <c r="F77" s="116">
        <f t="shared" si="22"/>
        <v>0.97013282562431924</v>
      </c>
      <c r="G77" s="116">
        <f t="shared" si="23"/>
        <v>0.24257431984069169</v>
      </c>
      <c r="H77" s="117">
        <f t="shared" si="17"/>
        <v>3.1471037010619256E-2</v>
      </c>
      <c r="I77" s="122">
        <f t="shared" si="18"/>
        <v>5.6747243190261587E-3</v>
      </c>
      <c r="J77" s="117">
        <f t="shared" si="24"/>
        <v>3.7145761329645414E-2</v>
      </c>
      <c r="K77" s="117">
        <f t="shared" si="25"/>
        <v>13.146163261454721</v>
      </c>
      <c r="L77" s="116">
        <f t="shared" si="19"/>
        <v>0.1388888888888889</v>
      </c>
      <c r="M77" s="116">
        <f t="shared" si="20"/>
        <v>0</v>
      </c>
      <c r="N77" s="117">
        <f t="shared" si="26"/>
        <v>0</v>
      </c>
      <c r="O77" s="119">
        <f t="shared" si="27"/>
        <v>0</v>
      </c>
      <c r="P77" s="119">
        <f t="shared" si="28"/>
        <v>0</v>
      </c>
      <c r="Q77" s="119">
        <f t="shared" si="29"/>
        <v>0</v>
      </c>
      <c r="R77" s="119">
        <f t="shared" si="30"/>
        <v>0</v>
      </c>
      <c r="S77" s="119">
        <f t="shared" si="31"/>
        <v>0</v>
      </c>
      <c r="T77" s="31"/>
      <c r="AB77" s="1"/>
    </row>
    <row r="78" spans="1:28" ht="12.75" x14ac:dyDescent="0.2">
      <c r="A78" s="3">
        <f t="shared" si="16"/>
        <v>77</v>
      </c>
      <c r="B78" s="26">
        <f t="shared" si="32"/>
        <v>1.3432222222222223</v>
      </c>
      <c r="C78" s="121">
        <f t="shared" si="21"/>
        <v>7.2682252768096339E-4</v>
      </c>
      <c r="D78" s="6">
        <v>0.25</v>
      </c>
      <c r="E78" s="6">
        <v>0</v>
      </c>
      <c r="F78" s="116">
        <f t="shared" si="22"/>
        <v>0.97421657909811787</v>
      </c>
      <c r="G78" s="116">
        <f t="shared" si="23"/>
        <v>0.22561484217657451</v>
      </c>
      <c r="H78" s="117">
        <f t="shared" si="17"/>
        <v>3.2175703307563329E-2</v>
      </c>
      <c r="I78" s="122">
        <f t="shared" si="18"/>
        <v>5.7235766834717594E-3</v>
      </c>
      <c r="J78" s="117">
        <f t="shared" si="24"/>
        <v>3.7899279991035088E-2</v>
      </c>
      <c r="K78" s="117">
        <f t="shared" si="25"/>
        <v>13.082805498257342</v>
      </c>
      <c r="L78" s="116">
        <f t="shared" si="19"/>
        <v>0.1388888888888889</v>
      </c>
      <c r="M78" s="116">
        <f t="shared" si="20"/>
        <v>0</v>
      </c>
      <c r="N78" s="117">
        <f t="shared" si="26"/>
        <v>0</v>
      </c>
      <c r="O78" s="119">
        <f t="shared" si="27"/>
        <v>0</v>
      </c>
      <c r="P78" s="119">
        <f t="shared" si="28"/>
        <v>0</v>
      </c>
      <c r="Q78" s="119">
        <f t="shared" si="29"/>
        <v>0</v>
      </c>
      <c r="R78" s="119">
        <f t="shared" si="30"/>
        <v>0</v>
      </c>
      <c r="S78" s="119">
        <f t="shared" si="31"/>
        <v>0</v>
      </c>
      <c r="T78" s="31"/>
      <c r="AB78" s="1"/>
    </row>
    <row r="79" spans="1:28" ht="12.75" x14ac:dyDescent="0.2">
      <c r="A79" s="3">
        <f t="shared" si="16"/>
        <v>78</v>
      </c>
      <c r="B79" s="26">
        <f t="shared" si="32"/>
        <v>1.3606666666666667</v>
      </c>
      <c r="C79" s="121">
        <f t="shared" si="21"/>
        <v>7.2307944523565537E-4</v>
      </c>
      <c r="D79" s="6">
        <v>0.25</v>
      </c>
      <c r="E79" s="6">
        <v>0</v>
      </c>
      <c r="F79" s="116">
        <f t="shared" si="22"/>
        <v>0.97800387756567408</v>
      </c>
      <c r="G79" s="116">
        <f t="shared" si="23"/>
        <v>0.20858670970727247</v>
      </c>
      <c r="H79" s="117">
        <f t="shared" si="17"/>
        <v>3.288322221166283E-2</v>
      </c>
      <c r="I79" s="122">
        <f t="shared" si="18"/>
        <v>5.7690813792036222E-3</v>
      </c>
      <c r="J79" s="117">
        <f t="shared" si="24"/>
        <v>3.8652303590866452E-2</v>
      </c>
      <c r="K79" s="117">
        <f t="shared" si="25"/>
        <v>13.015430014241797</v>
      </c>
      <c r="L79" s="116">
        <f t="shared" si="19"/>
        <v>0.1388888888888889</v>
      </c>
      <c r="M79" s="116">
        <f t="shared" si="20"/>
        <v>0</v>
      </c>
      <c r="N79" s="117">
        <f t="shared" si="26"/>
        <v>0</v>
      </c>
      <c r="O79" s="119">
        <f t="shared" si="27"/>
        <v>0</v>
      </c>
      <c r="P79" s="119">
        <f t="shared" si="28"/>
        <v>0</v>
      </c>
      <c r="Q79" s="119">
        <f t="shared" si="29"/>
        <v>0</v>
      </c>
      <c r="R79" s="119">
        <f t="shared" si="30"/>
        <v>0</v>
      </c>
      <c r="S79" s="119">
        <f t="shared" si="31"/>
        <v>0</v>
      </c>
      <c r="T79" s="31"/>
      <c r="AB79" s="1"/>
    </row>
    <row r="80" spans="1:28" ht="12.75" x14ac:dyDescent="0.2">
      <c r="A80" s="3">
        <f t="shared" si="16"/>
        <v>79</v>
      </c>
      <c r="B80" s="26">
        <f t="shared" si="32"/>
        <v>1.3781111111111111</v>
      </c>
      <c r="C80" s="121">
        <f t="shared" si="21"/>
        <v>7.1911802271086567E-4</v>
      </c>
      <c r="D80" s="6">
        <v>0.25</v>
      </c>
      <c r="E80" s="6">
        <v>0</v>
      </c>
      <c r="F80" s="116">
        <f t="shared" si="22"/>
        <v>0.98149356854856062</v>
      </c>
      <c r="G80" s="116">
        <f t="shared" si="23"/>
        <v>0.19149510410924828</v>
      </c>
      <c r="H80" s="117">
        <f t="shared" si="17"/>
        <v>3.3593378424260731E-2</v>
      </c>
      <c r="I80" s="122">
        <f t="shared" si="18"/>
        <v>5.8111797364015227E-3</v>
      </c>
      <c r="J80" s="117">
        <f t="shared" si="24"/>
        <v>3.9404558160662254E-2</v>
      </c>
      <c r="K80" s="117">
        <f t="shared" si="25"/>
        <v>12.944124408795583</v>
      </c>
      <c r="L80" s="116">
        <f t="shared" si="19"/>
        <v>0.1388888888888889</v>
      </c>
      <c r="M80" s="116">
        <f t="shared" si="20"/>
        <v>0</v>
      </c>
      <c r="N80" s="117">
        <f t="shared" si="26"/>
        <v>0</v>
      </c>
      <c r="O80" s="119">
        <f t="shared" si="27"/>
        <v>0</v>
      </c>
      <c r="P80" s="119">
        <f t="shared" si="28"/>
        <v>0</v>
      </c>
      <c r="Q80" s="119">
        <f t="shared" si="29"/>
        <v>0</v>
      </c>
      <c r="R80" s="119">
        <f t="shared" si="30"/>
        <v>5.5555555555555636E-3</v>
      </c>
      <c r="S80" s="119">
        <f t="shared" si="31"/>
        <v>0</v>
      </c>
      <c r="T80" s="31"/>
      <c r="AB80" s="1"/>
    </row>
    <row r="81" spans="1:28" ht="12.75" x14ac:dyDescent="0.2">
      <c r="A81" s="3">
        <f t="shared" si="16"/>
        <v>80</v>
      </c>
      <c r="B81" s="26">
        <f t="shared" si="32"/>
        <v>1.3955555555555557</v>
      </c>
      <c r="C81" s="121">
        <f t="shared" si="21"/>
        <v>7.149431904382858E-4</v>
      </c>
      <c r="D81" s="6">
        <v>0.25</v>
      </c>
      <c r="E81" s="6">
        <v>0</v>
      </c>
      <c r="F81" s="116">
        <f t="shared" si="22"/>
        <v>0.98468459013058329</v>
      </c>
      <c r="G81" s="116">
        <f t="shared" si="23"/>
        <v>0.17434522637389618</v>
      </c>
      <c r="H81" s="117">
        <f t="shared" si="17"/>
        <v>3.4305955844164612E-2</v>
      </c>
      <c r="I81" s="122">
        <f t="shared" si="18"/>
        <v>5.8498174252644974E-3</v>
      </c>
      <c r="J81" s="117">
        <f t="shared" si="24"/>
        <v>4.015577326942911E-2</v>
      </c>
      <c r="K81" s="117">
        <f t="shared" si="25"/>
        <v>12.868977427889144</v>
      </c>
      <c r="L81" s="116">
        <f t="shared" si="19"/>
        <v>0.1388888888888889</v>
      </c>
      <c r="M81" s="116">
        <f t="shared" si="20"/>
        <v>0</v>
      </c>
      <c r="N81" s="117">
        <f t="shared" si="26"/>
        <v>0</v>
      </c>
      <c r="O81" s="119">
        <f t="shared" si="27"/>
        <v>0</v>
      </c>
      <c r="P81" s="119">
        <f t="shared" si="28"/>
        <v>5.5555555555555636E-3</v>
      </c>
      <c r="Q81" s="119">
        <f t="shared" si="29"/>
        <v>0</v>
      </c>
      <c r="R81" s="119">
        <f t="shared" si="30"/>
        <v>-1.1111111111111127E-2</v>
      </c>
      <c r="S81" s="119">
        <f t="shared" si="31"/>
        <v>0</v>
      </c>
      <c r="T81" s="31"/>
      <c r="AB81" s="1"/>
    </row>
    <row r="82" spans="1:28" ht="12.75" x14ac:dyDescent="0.2">
      <c r="A82" s="3">
        <f t="shared" si="16"/>
        <v>81</v>
      </c>
      <c r="B82" s="26">
        <f t="shared" si="32"/>
        <v>1.413</v>
      </c>
      <c r="C82" s="121">
        <f t="shared" si="21"/>
        <v>7.1055993492148695E-4</v>
      </c>
      <c r="D82" s="6">
        <v>0.25</v>
      </c>
      <c r="E82" s="6">
        <v>0</v>
      </c>
      <c r="F82" s="116">
        <f t="shared" si="22"/>
        <v>0.98757597128092267</v>
      </c>
      <c r="G82" s="116">
        <f t="shared" si="23"/>
        <v>0.15714229522487641</v>
      </c>
      <c r="H82" s="117">
        <f t="shared" si="17"/>
        <v>3.5020737633406379E-2</v>
      </c>
      <c r="I82" s="122">
        <f t="shared" si="18"/>
        <v>5.8849445382409549E-3</v>
      </c>
      <c r="J82" s="117">
        <f t="shared" si="24"/>
        <v>4.0905682171647334E-2</v>
      </c>
      <c r="K82" s="117">
        <f t="shared" si="25"/>
        <v>12.790078828586765</v>
      </c>
      <c r="L82" s="116">
        <f t="shared" si="19"/>
        <v>0.1388888888888889</v>
      </c>
      <c r="M82" s="116">
        <f t="shared" si="20"/>
        <v>0</v>
      </c>
      <c r="N82" s="117">
        <f t="shared" si="26"/>
        <v>5.5555555555555636E-3</v>
      </c>
      <c r="O82" s="119">
        <f t="shared" si="27"/>
        <v>0</v>
      </c>
      <c r="P82" s="119">
        <f t="shared" si="28"/>
        <v>-5.5555555555555636E-3</v>
      </c>
      <c r="Q82" s="119">
        <f t="shared" si="29"/>
        <v>0</v>
      </c>
      <c r="R82" s="119">
        <f t="shared" si="30"/>
        <v>5.5555555555555636E-3</v>
      </c>
      <c r="S82" s="119">
        <f t="shared" si="31"/>
        <v>0</v>
      </c>
      <c r="T82" s="31"/>
      <c r="AB82" s="1"/>
    </row>
    <row r="83" spans="1:28" ht="12.75" x14ac:dyDescent="0.2">
      <c r="A83" s="3">
        <f t="shared" si="16"/>
        <v>82</v>
      </c>
      <c r="B83" s="26">
        <f t="shared" si="32"/>
        <v>1.4304444444444446</v>
      </c>
      <c r="C83" s="121">
        <f t="shared" si="21"/>
        <v>7.0597329131423525E-4</v>
      </c>
      <c r="D83" s="6">
        <v>0.26</v>
      </c>
      <c r="E83" s="6">
        <v>0</v>
      </c>
      <c r="F83" s="116">
        <f t="shared" si="22"/>
        <v>0.99016683214961998</v>
      </c>
      <c r="G83" s="116">
        <f t="shared" si="23"/>
        <v>0.13989154553005118</v>
      </c>
      <c r="H83" s="117">
        <f t="shared" si="17"/>
        <v>3.5737506283226375E-2</v>
      </c>
      <c r="I83" s="122">
        <f t="shared" si="18"/>
        <v>5.9165156658090023E-3</v>
      </c>
      <c r="J83" s="117">
        <f t="shared" si="24"/>
        <v>4.1654021949035377E-2</v>
      </c>
      <c r="K83" s="117">
        <f t="shared" si="25"/>
        <v>12.707519243656234</v>
      </c>
      <c r="L83" s="116">
        <f t="shared" si="19"/>
        <v>0.14444444444444446</v>
      </c>
      <c r="M83" s="116">
        <f t="shared" si="20"/>
        <v>0</v>
      </c>
      <c r="N83" s="117">
        <f t="shared" si="26"/>
        <v>0</v>
      </c>
      <c r="O83" s="119">
        <f t="shared" si="27"/>
        <v>0</v>
      </c>
      <c r="P83" s="119">
        <f t="shared" si="28"/>
        <v>0</v>
      </c>
      <c r="Q83" s="119">
        <f t="shared" si="29"/>
        <v>0</v>
      </c>
      <c r="R83" s="119">
        <f t="shared" si="30"/>
        <v>0</v>
      </c>
      <c r="S83" s="119">
        <f t="shared" si="31"/>
        <v>0</v>
      </c>
      <c r="T83" s="31"/>
      <c r="AA83" s="1"/>
      <c r="AB83" s="1"/>
    </row>
    <row r="84" spans="1:28" ht="12.75" x14ac:dyDescent="0.2">
      <c r="A84" s="3">
        <f t="shared" si="16"/>
        <v>83</v>
      </c>
      <c r="B84" s="26">
        <f t="shared" si="32"/>
        <v>1.447888888888889</v>
      </c>
      <c r="C84" s="121">
        <f t="shared" si="21"/>
        <v>7.011883359240717E-4</v>
      </c>
      <c r="D84" s="6">
        <v>0.26</v>
      </c>
      <c r="E84" s="6">
        <v>0</v>
      </c>
      <c r="F84" s="116">
        <f t="shared" si="22"/>
        <v>0.99245638433531602</v>
      </c>
      <c r="G84" s="116">
        <f t="shared" si="23"/>
        <v>0.12259822670851127</v>
      </c>
      <c r="H84" s="117">
        <f t="shared" si="17"/>
        <v>3.6456043680261355E-2</v>
      </c>
      <c r="I84" s="122">
        <f t="shared" si="18"/>
        <v>5.9444899656303785E-3</v>
      </c>
      <c r="J84" s="117">
        <f t="shared" si="24"/>
        <v>4.2400533645891733E-2</v>
      </c>
      <c r="K84" s="117">
        <f t="shared" si="25"/>
        <v>12.621390046633291</v>
      </c>
      <c r="L84" s="116">
        <f t="shared" si="19"/>
        <v>0.14444444444444446</v>
      </c>
      <c r="M84" s="116">
        <f t="shared" si="20"/>
        <v>0</v>
      </c>
      <c r="N84" s="117">
        <f t="shared" si="26"/>
        <v>0</v>
      </c>
      <c r="O84" s="119">
        <f t="shared" si="27"/>
        <v>0</v>
      </c>
      <c r="P84" s="119">
        <f t="shared" si="28"/>
        <v>0</v>
      </c>
      <c r="Q84" s="119">
        <f t="shared" si="29"/>
        <v>0</v>
      </c>
      <c r="R84" s="119">
        <f t="shared" si="30"/>
        <v>0</v>
      </c>
      <c r="S84" s="119">
        <f t="shared" si="31"/>
        <v>0</v>
      </c>
      <c r="T84" s="31"/>
      <c r="AA84" s="1"/>
      <c r="AB84" s="1"/>
    </row>
    <row r="85" spans="1:28" ht="12.75" x14ac:dyDescent="0.2">
      <c r="A85" s="3">
        <f t="shared" si="16"/>
        <v>84</v>
      </c>
      <c r="B85" s="26">
        <f t="shared" si="32"/>
        <v>1.4653333333333334</v>
      </c>
      <c r="C85" s="121">
        <f t="shared" si="21"/>
        <v>6.962101787568592E-4</v>
      </c>
      <c r="D85" s="6">
        <v>0.26</v>
      </c>
      <c r="E85" s="6">
        <v>0</v>
      </c>
      <c r="F85" s="116">
        <f t="shared" si="22"/>
        <v>0.99444393112516283</v>
      </c>
      <c r="G85" s="116">
        <f t="shared" si="23"/>
        <v>0.10526760113317148</v>
      </c>
      <c r="H85" s="117">
        <f t="shared" si="17"/>
        <v>3.7176131172916724E-2</v>
      </c>
      <c r="I85" s="122">
        <f t="shared" si="18"/>
        <v>5.9688312249143172E-3</v>
      </c>
      <c r="J85" s="117">
        <f t="shared" si="24"/>
        <v>4.3144962397831041E-2</v>
      </c>
      <c r="K85" s="117">
        <f t="shared" si="25"/>
        <v>12.531783217623465</v>
      </c>
      <c r="L85" s="116">
        <f t="shared" si="19"/>
        <v>0.14444444444444446</v>
      </c>
      <c r="M85" s="116">
        <f t="shared" si="20"/>
        <v>0</v>
      </c>
      <c r="N85" s="117">
        <f t="shared" si="26"/>
        <v>0</v>
      </c>
      <c r="O85" s="119">
        <f t="shared" si="27"/>
        <v>0</v>
      </c>
      <c r="P85" s="119">
        <f t="shared" si="28"/>
        <v>0</v>
      </c>
      <c r="Q85" s="119">
        <f t="shared" si="29"/>
        <v>0</v>
      </c>
      <c r="R85" s="119">
        <f t="shared" si="30"/>
        <v>0</v>
      </c>
      <c r="S85" s="119">
        <f t="shared" si="31"/>
        <v>0</v>
      </c>
      <c r="T85" s="31"/>
      <c r="AA85" s="1"/>
      <c r="AB85" s="1"/>
    </row>
    <row r="86" spans="1:28" ht="12.75" x14ac:dyDescent="0.2">
      <c r="A86" s="3">
        <f t="shared" si="16"/>
        <v>85</v>
      </c>
      <c r="B86" s="26">
        <f t="shared" si="32"/>
        <v>1.482777777777778</v>
      </c>
      <c r="C86" s="121">
        <f t="shared" si="21"/>
        <v>6.9104395612301639E-4</v>
      </c>
      <c r="D86" s="6">
        <v>0.26</v>
      </c>
      <c r="E86" s="6">
        <v>0</v>
      </c>
      <c r="F86" s="116">
        <f t="shared" si="22"/>
        <v>0.99612886770683351</v>
      </c>
      <c r="G86" s="116">
        <f t="shared" si="23"/>
        <v>8.7904942529426267E-2</v>
      </c>
      <c r="H86" s="117">
        <f t="shared" si="17"/>
        <v>3.7897549637902338E-2</v>
      </c>
      <c r="I86" s="122">
        <f t="shared" si="18"/>
        <v>5.9895079158437114E-3</v>
      </c>
      <c r="J86" s="117">
        <f t="shared" si="24"/>
        <v>4.3887057553746049E-2</v>
      </c>
      <c r="K86" s="117">
        <f t="shared" si="25"/>
        <v>12.438791210214294</v>
      </c>
      <c r="L86" s="116">
        <f t="shared" si="19"/>
        <v>0.14444444444444446</v>
      </c>
      <c r="M86" s="116">
        <f t="shared" si="20"/>
        <v>0</v>
      </c>
      <c r="N86" s="117">
        <f t="shared" si="26"/>
        <v>0</v>
      </c>
      <c r="O86" s="119">
        <f t="shared" si="27"/>
        <v>0</v>
      </c>
      <c r="P86" s="119">
        <f t="shared" si="28"/>
        <v>0</v>
      </c>
      <c r="Q86" s="119">
        <f t="shared" si="29"/>
        <v>0</v>
      </c>
      <c r="R86" s="119">
        <f t="shared" si="30"/>
        <v>0</v>
      </c>
      <c r="S86" s="119">
        <f t="shared" si="31"/>
        <v>0</v>
      </c>
      <c r="T86" s="31"/>
      <c r="AA86" s="1"/>
      <c r="AB86" s="1"/>
    </row>
    <row r="87" spans="1:28" ht="12.75" x14ac:dyDescent="0.2">
      <c r="A87" s="3">
        <f t="shared" si="16"/>
        <v>86</v>
      </c>
      <c r="B87" s="26">
        <f t="shared" si="32"/>
        <v>1.5002222222222223</v>
      </c>
      <c r="C87" s="121">
        <f t="shared" si="21"/>
        <v>6.8569482331962833E-4</v>
      </c>
      <c r="D87" s="6">
        <v>0.26</v>
      </c>
      <c r="E87" s="6">
        <v>0</v>
      </c>
      <c r="F87" s="116">
        <f t="shared" si="22"/>
        <v>0.99751068135256771</v>
      </c>
      <c r="G87" s="116">
        <f t="shared" si="23"/>
        <v>7.0515534370350949E-2</v>
      </c>
      <c r="H87" s="117">
        <f t="shared" si="17"/>
        <v>3.8620079546911913E-2</v>
      </c>
      <c r="I87" s="122">
        <f t="shared" si="18"/>
        <v>6.0064932439314045E-3</v>
      </c>
      <c r="J87" s="117">
        <f t="shared" si="24"/>
        <v>4.4626572790843318E-2</v>
      </c>
      <c r="K87" s="117">
        <f t="shared" si="25"/>
        <v>12.342506819753311</v>
      </c>
      <c r="L87" s="116">
        <f t="shared" si="19"/>
        <v>0.14444444444444446</v>
      </c>
      <c r="M87" s="116">
        <f t="shared" si="20"/>
        <v>0</v>
      </c>
      <c r="N87" s="117">
        <f t="shared" si="26"/>
        <v>0</v>
      </c>
      <c r="O87" s="119">
        <f t="shared" si="27"/>
        <v>0</v>
      </c>
      <c r="P87" s="119">
        <f t="shared" si="28"/>
        <v>0</v>
      </c>
      <c r="Q87" s="119">
        <f t="shared" si="29"/>
        <v>0</v>
      </c>
      <c r="R87" s="119">
        <f t="shared" si="30"/>
        <v>5.5555555555555358E-3</v>
      </c>
      <c r="S87" s="119">
        <f t="shared" si="31"/>
        <v>0</v>
      </c>
      <c r="T87" s="31"/>
      <c r="AA87" s="1"/>
      <c r="AB87" s="1"/>
    </row>
    <row r="88" spans="1:28" ht="12.75" x14ac:dyDescent="0.2">
      <c r="A88" s="3">
        <f t="shared" si="16"/>
        <v>87</v>
      </c>
      <c r="B88" s="26">
        <f t="shared" si="32"/>
        <v>1.5176666666666667</v>
      </c>
      <c r="C88" s="121">
        <f t="shared" si="21"/>
        <v>6.8016794740773101E-4</v>
      </c>
      <c r="D88" s="6">
        <v>0.26</v>
      </c>
      <c r="E88" s="6">
        <v>0</v>
      </c>
      <c r="F88" s="116">
        <f t="shared" si="22"/>
        <v>0.99858895157519467</v>
      </c>
      <c r="G88" s="116">
        <f t="shared" si="23"/>
        <v>5.3104668268934625E-2</v>
      </c>
      <c r="H88" s="117">
        <f t="shared" si="17"/>
        <v>3.9343501033425758E-2</v>
      </c>
      <c r="I88" s="122">
        <f t="shared" si="18"/>
        <v>6.019765189190035E-3</v>
      </c>
      <c r="J88" s="117">
        <f t="shared" si="24"/>
        <v>4.5363266222615793E-2</v>
      </c>
      <c r="K88" s="117">
        <f t="shared" si="25"/>
        <v>12.243023053339158</v>
      </c>
      <c r="L88" s="116">
        <f t="shared" si="19"/>
        <v>0.14444444444444446</v>
      </c>
      <c r="M88" s="116">
        <f t="shared" si="20"/>
        <v>0</v>
      </c>
      <c r="N88" s="117">
        <f t="shared" si="26"/>
        <v>0</v>
      </c>
      <c r="O88" s="119">
        <f t="shared" si="27"/>
        <v>0</v>
      </c>
      <c r="P88" s="119">
        <f t="shared" si="28"/>
        <v>5.5555555555555358E-3</v>
      </c>
      <c r="Q88" s="119">
        <f t="shared" si="29"/>
        <v>0</v>
      </c>
      <c r="R88" s="119">
        <f t="shared" si="30"/>
        <v>-1.1111111111111072E-2</v>
      </c>
      <c r="S88" s="119">
        <f t="shared" si="31"/>
        <v>0</v>
      </c>
      <c r="T88" s="31"/>
      <c r="AA88" s="1"/>
      <c r="AB88" s="1"/>
    </row>
    <row r="89" spans="1:28" ht="12.75" x14ac:dyDescent="0.2">
      <c r="A89" s="3">
        <f t="shared" si="16"/>
        <v>88</v>
      </c>
      <c r="B89" s="26">
        <f t="shared" si="32"/>
        <v>1.5351111111111111</v>
      </c>
      <c r="C89" s="121">
        <f t="shared" si="21"/>
        <v>6.7446850009977161E-4</v>
      </c>
      <c r="D89" s="6">
        <v>0.26</v>
      </c>
      <c r="E89" s="6">
        <v>0</v>
      </c>
      <c r="F89" s="116">
        <f t="shared" si="22"/>
        <v>0.99936335025608813</v>
      </c>
      <c r="G89" s="116">
        <f t="shared" si="23"/>
        <v>3.567764236783829E-2</v>
      </c>
      <c r="H89" s="117">
        <f t="shared" si="17"/>
        <v>4.0067593959616316E-2</v>
      </c>
      <c r="I89" s="122">
        <f t="shared" si="18"/>
        <v>6.0293065400168488E-3</v>
      </c>
      <c r="J89" s="117">
        <f t="shared" si="24"/>
        <v>4.6096900499633164E-2</v>
      </c>
      <c r="K89" s="117">
        <f t="shared" si="25"/>
        <v>12.140433001795889</v>
      </c>
      <c r="L89" s="116">
        <f t="shared" si="19"/>
        <v>0.14444444444444446</v>
      </c>
      <c r="M89" s="116">
        <f t="shared" si="20"/>
        <v>0</v>
      </c>
      <c r="N89" s="117">
        <f t="shared" si="26"/>
        <v>5.5555555555555358E-3</v>
      </c>
      <c r="O89" s="119">
        <f t="shared" si="27"/>
        <v>0</v>
      </c>
      <c r="P89" s="119">
        <f t="shared" si="28"/>
        <v>-5.5555555555555358E-3</v>
      </c>
      <c r="Q89" s="119">
        <f t="shared" si="29"/>
        <v>0</v>
      </c>
      <c r="R89" s="119">
        <f t="shared" si="30"/>
        <v>5.5555555555555358E-3</v>
      </c>
      <c r="S89" s="119">
        <f t="shared" si="31"/>
        <v>0</v>
      </c>
      <c r="T89" s="31"/>
      <c r="AA89" s="1"/>
      <c r="AB89" s="1"/>
    </row>
    <row r="90" spans="1:28" ht="12.75" x14ac:dyDescent="0.2">
      <c r="A90" s="3">
        <f t="shared" si="16"/>
        <v>89</v>
      </c>
      <c r="B90" s="26">
        <f t="shared" si="32"/>
        <v>1.5525555555555557</v>
      </c>
      <c r="C90" s="121">
        <f t="shared" si="21"/>
        <v>6.6860165077352318E-4</v>
      </c>
      <c r="D90" s="6">
        <v>0.27</v>
      </c>
      <c r="E90" s="6">
        <v>0</v>
      </c>
      <c r="F90" s="116">
        <f t="shared" si="22"/>
        <v>0.9998336417450131</v>
      </c>
      <c r="G90" s="116">
        <f t="shared" si="23"/>
        <v>1.8239759727164722E-2</v>
      </c>
      <c r="H90" s="117">
        <f t="shared" si="17"/>
        <v>4.07921379833363E-2</v>
      </c>
      <c r="I90" s="122">
        <f t="shared" si="18"/>
        <v>6.0351049197110151E-3</v>
      </c>
      <c r="J90" s="117">
        <f t="shared" si="24"/>
        <v>4.6827242903047316E-2</v>
      </c>
      <c r="K90" s="117">
        <f t="shared" si="25"/>
        <v>12.034829713923417</v>
      </c>
      <c r="L90" s="116">
        <f t="shared" si="19"/>
        <v>0.15</v>
      </c>
      <c r="M90" s="116">
        <f t="shared" si="20"/>
        <v>0</v>
      </c>
      <c r="N90" s="117">
        <f t="shared" si="26"/>
        <v>0</v>
      </c>
      <c r="O90" s="119">
        <f t="shared" si="27"/>
        <v>0</v>
      </c>
      <c r="P90" s="119">
        <f t="shared" si="28"/>
        <v>0</v>
      </c>
      <c r="Q90" s="119">
        <f t="shared" si="29"/>
        <v>0</v>
      </c>
      <c r="R90" s="119">
        <f t="shared" si="30"/>
        <v>0</v>
      </c>
      <c r="S90" s="119">
        <f t="shared" si="31"/>
        <v>0</v>
      </c>
      <c r="T90" s="31"/>
      <c r="AA90" s="1"/>
      <c r="AB90" s="1"/>
    </row>
    <row r="91" spans="1:28" ht="12.75" x14ac:dyDescent="0.2">
      <c r="A91" s="3">
        <f t="shared" si="16"/>
        <v>90</v>
      </c>
      <c r="B91" s="26">
        <f t="shared" si="32"/>
        <v>1.57</v>
      </c>
      <c r="C91" s="121">
        <f t="shared" si="21"/>
        <v>6.6257255962766382E-4</v>
      </c>
      <c r="D91" s="6">
        <v>0.27</v>
      </c>
      <c r="E91" s="6">
        <v>0</v>
      </c>
      <c r="F91" s="116">
        <f t="shared" si="22"/>
        <v>0.99999968293183461</v>
      </c>
      <c r="G91" s="116">
        <f t="shared" si="23"/>
        <v>7.9632671073326335E-4</v>
      </c>
      <c r="H91" s="117">
        <f t="shared" si="17"/>
        <v>4.1516912625169031E-2</v>
      </c>
      <c r="I91" s="122">
        <f t="shared" si="18"/>
        <v>6.0371528055592483E-3</v>
      </c>
      <c r="J91" s="117">
        <f t="shared" si="24"/>
        <v>4.7554065430728279E-2</v>
      </c>
      <c r="K91" s="117">
        <f t="shared" si="25"/>
        <v>11.926306073297949</v>
      </c>
      <c r="L91" s="116">
        <f t="shared" si="19"/>
        <v>0.15</v>
      </c>
      <c r="M91" s="116">
        <f t="shared" si="20"/>
        <v>0</v>
      </c>
      <c r="N91" s="117">
        <f t="shared" si="26"/>
        <v>0</v>
      </c>
      <c r="O91" s="119">
        <f t="shared" si="27"/>
        <v>0</v>
      </c>
      <c r="P91" s="119">
        <f t="shared" si="28"/>
        <v>0</v>
      </c>
      <c r="Q91" s="119">
        <f t="shared" si="29"/>
        <v>0</v>
      </c>
      <c r="R91" s="119">
        <f t="shared" si="30"/>
        <v>0</v>
      </c>
      <c r="S91" s="119">
        <f t="shared" si="31"/>
        <v>0</v>
      </c>
      <c r="T91" s="31"/>
      <c r="AA91" s="1"/>
      <c r="AB91" s="1"/>
    </row>
    <row r="92" spans="1:28" ht="12.75" x14ac:dyDescent="0.2">
      <c r="A92" s="3">
        <f t="shared" si="16"/>
        <v>91</v>
      </c>
      <c r="B92" s="26">
        <f t="shared" si="32"/>
        <v>1.5874444444444444</v>
      </c>
      <c r="C92" s="121">
        <f t="shared" si="21"/>
        <v>6.5638637099300207E-4</v>
      </c>
      <c r="D92" s="6">
        <v>0.27</v>
      </c>
      <c r="E92" s="6">
        <v>0</v>
      </c>
      <c r="F92" s="116">
        <f t="shared" si="22"/>
        <v>0.99986142329006578</v>
      </c>
      <c r="G92" s="116">
        <f t="shared" si="23"/>
        <v>-1.6647348628652931E-2</v>
      </c>
      <c r="H92" s="117">
        <f t="shared" si="17"/>
        <v>4.2241697335520523E-2</v>
      </c>
      <c r="I92" s="122">
        <f t="shared" si="18"/>
        <v>6.0354475404434116E-3</v>
      </c>
      <c r="J92" s="117">
        <f t="shared" si="24"/>
        <v>4.8277144875963934E-2</v>
      </c>
      <c r="K92" s="117">
        <f t="shared" si="25"/>
        <v>11.814954677874038</v>
      </c>
      <c r="L92" s="116">
        <f t="shared" si="19"/>
        <v>0.15</v>
      </c>
      <c r="M92" s="116">
        <f t="shared" si="20"/>
        <v>0</v>
      </c>
      <c r="N92" s="117">
        <f t="shared" si="26"/>
        <v>0</v>
      </c>
      <c r="O92" s="119">
        <f t="shared" si="27"/>
        <v>0</v>
      </c>
      <c r="P92" s="119">
        <f t="shared" si="28"/>
        <v>0</v>
      </c>
      <c r="Q92" s="119">
        <f t="shared" si="29"/>
        <v>0</v>
      </c>
      <c r="R92" s="119">
        <f t="shared" si="30"/>
        <v>0</v>
      </c>
      <c r="S92" s="119">
        <f t="shared" si="31"/>
        <v>0</v>
      </c>
      <c r="T92" s="31"/>
      <c r="AA92" s="1"/>
      <c r="AB92" s="1"/>
    </row>
    <row r="93" spans="1:28" ht="12.75" x14ac:dyDescent="0.2">
      <c r="A93" s="3">
        <f t="shared" si="16"/>
        <v>92</v>
      </c>
      <c r="B93" s="26">
        <f t="shared" si="32"/>
        <v>1.6048888888888888</v>
      </c>
      <c r="C93" s="121">
        <f t="shared" si="21"/>
        <v>6.5004820681378167E-4</v>
      </c>
      <c r="D93" s="6">
        <v>0.27</v>
      </c>
      <c r="E93" s="6">
        <v>0</v>
      </c>
      <c r="F93" s="116">
        <f t="shared" si="22"/>
        <v>0.9994189048922435</v>
      </c>
      <c r="G93" s="116">
        <f t="shared" si="23"/>
        <v>-3.408595816445139E-2</v>
      </c>
      <c r="H93" s="117">
        <f t="shared" si="17"/>
        <v>4.2966271561732952E-2</v>
      </c>
      <c r="I93" s="122">
        <f t="shared" si="18"/>
        <v>6.0299913369418479E-3</v>
      </c>
      <c r="J93" s="117">
        <f t="shared" si="24"/>
        <v>4.89962628986748E-2</v>
      </c>
      <c r="K93" s="117">
        <f t="shared" si="25"/>
        <v>11.70086772264807</v>
      </c>
      <c r="L93" s="116">
        <f t="shared" si="19"/>
        <v>0.15</v>
      </c>
      <c r="M93" s="116">
        <f t="shared" si="20"/>
        <v>0</v>
      </c>
      <c r="N93" s="117">
        <f t="shared" si="26"/>
        <v>0</v>
      </c>
      <c r="O93" s="119">
        <f t="shared" si="27"/>
        <v>0</v>
      </c>
      <c r="P93" s="119">
        <f t="shared" si="28"/>
        <v>0</v>
      </c>
      <c r="Q93" s="119">
        <f t="shared" si="29"/>
        <v>0</v>
      </c>
      <c r="R93" s="119">
        <f t="shared" si="30"/>
        <v>0</v>
      </c>
      <c r="S93" s="119">
        <f t="shared" si="31"/>
        <v>0</v>
      </c>
      <c r="T93" s="31"/>
      <c r="AA93" s="1"/>
      <c r="AB93" s="1"/>
    </row>
    <row r="94" spans="1:28" ht="12.75" x14ac:dyDescent="0.2">
      <c r="A94" s="3">
        <f t="shared" si="16"/>
        <v>93</v>
      </c>
      <c r="B94" s="26">
        <f t="shared" si="32"/>
        <v>1.6223333333333336</v>
      </c>
      <c r="C94" s="121">
        <f t="shared" si="21"/>
        <v>6.4356316031079219E-4</v>
      </c>
      <c r="D94" s="6">
        <v>0.27</v>
      </c>
      <c r="E94" s="6">
        <v>0</v>
      </c>
      <c r="F94" s="116">
        <f t="shared" si="22"/>
        <v>0.99867226239712559</v>
      </c>
      <c r="G94" s="116">
        <f t="shared" si="23"/>
        <v>-5.1514195311648803E-2</v>
      </c>
      <c r="H94" s="117">
        <f t="shared" si="17"/>
        <v>4.3690414815199002E-2</v>
      </c>
      <c r="I94" s="122">
        <f t="shared" si="18"/>
        <v>6.0207912739140834E-3</v>
      </c>
      <c r="J94" s="117">
        <f t="shared" si="24"/>
        <v>4.9711206089113086E-2</v>
      </c>
      <c r="K94" s="117">
        <f t="shared" si="25"/>
        <v>11.58413688559426</v>
      </c>
      <c r="L94" s="116">
        <f t="shared" si="19"/>
        <v>0.15</v>
      </c>
      <c r="M94" s="116">
        <f t="shared" si="20"/>
        <v>0</v>
      </c>
      <c r="N94" s="117">
        <f t="shared" si="26"/>
        <v>0</v>
      </c>
      <c r="O94" s="119">
        <f t="shared" si="27"/>
        <v>0</v>
      </c>
      <c r="P94" s="119">
        <f t="shared" si="28"/>
        <v>0</v>
      </c>
      <c r="Q94" s="119">
        <f t="shared" si="29"/>
        <v>0</v>
      </c>
      <c r="R94" s="119">
        <f t="shared" si="30"/>
        <v>0</v>
      </c>
      <c r="S94" s="119">
        <f t="shared" si="31"/>
        <v>0</v>
      </c>
      <c r="T94" s="31"/>
      <c r="AA94" s="1"/>
      <c r="AB94" s="1"/>
    </row>
    <row r="95" spans="1:28" ht="12.75" x14ac:dyDescent="0.2">
      <c r="A95" s="3">
        <f t="shared" si="16"/>
        <v>94</v>
      </c>
      <c r="B95" s="26">
        <f t="shared" si="32"/>
        <v>1.639777777777778</v>
      </c>
      <c r="C95" s="121">
        <f t="shared" si="21"/>
        <v>6.3693628983969852E-4</v>
      </c>
      <c r="D95" s="6">
        <v>0.27</v>
      </c>
      <c r="E95" s="6">
        <v>0</v>
      </c>
      <c r="F95" s="116">
        <f t="shared" si="22"/>
        <v>0.9976217230087141</v>
      </c>
      <c r="G95" s="116">
        <f t="shared" si="23"/>
        <v>-6.8926756641557965E-2</v>
      </c>
      <c r="H95" s="117">
        <f t="shared" si="17"/>
        <v>4.4413906738456729E-2</v>
      </c>
      <c r="I95" s="122">
        <f t="shared" si="18"/>
        <v>6.0078592855778434E-3</v>
      </c>
      <c r="J95" s="117">
        <f t="shared" si="24"/>
        <v>5.0421766024034573E-2</v>
      </c>
      <c r="K95" s="117">
        <f t="shared" si="25"/>
        <v>11.464853217114573</v>
      </c>
      <c r="L95" s="116">
        <f t="shared" si="19"/>
        <v>0.15</v>
      </c>
      <c r="M95" s="116">
        <f t="shared" si="20"/>
        <v>0</v>
      </c>
      <c r="N95" s="117">
        <f t="shared" si="26"/>
        <v>0</v>
      </c>
      <c r="O95" s="119">
        <f t="shared" si="27"/>
        <v>0</v>
      </c>
      <c r="P95" s="119">
        <f t="shared" si="28"/>
        <v>0</v>
      </c>
      <c r="Q95" s="119">
        <f t="shared" si="29"/>
        <v>0</v>
      </c>
      <c r="R95" s="119">
        <f t="shared" si="30"/>
        <v>0</v>
      </c>
      <c r="S95" s="119">
        <f t="shared" si="31"/>
        <v>0</v>
      </c>
      <c r="T95" s="31"/>
      <c r="AA95" s="1"/>
      <c r="AB95" s="1"/>
    </row>
    <row r="96" spans="1:28" ht="12.75" x14ac:dyDescent="0.2">
      <c r="A96" s="3">
        <f t="shared" si="16"/>
        <v>95</v>
      </c>
      <c r="B96" s="26">
        <f t="shared" si="32"/>
        <v>1.6572222222222224</v>
      </c>
      <c r="C96" s="121">
        <f t="shared" si="21"/>
        <v>6.3017261295408161E-4</v>
      </c>
      <c r="D96" s="6">
        <v>0.27</v>
      </c>
      <c r="E96" s="6">
        <v>0</v>
      </c>
      <c r="F96" s="116">
        <f t="shared" si="22"/>
        <v>0.99626760640711665</v>
      </c>
      <c r="G96" s="116">
        <f t="shared" si="23"/>
        <v>-8.6318343495658728E-2</v>
      </c>
      <c r="H96" s="117">
        <f t="shared" si="17"/>
        <v>4.5136527172244617E-2</v>
      </c>
      <c r="I96" s="122">
        <f t="shared" si="18"/>
        <v>5.9912121431041909E-3</v>
      </c>
      <c r="J96" s="117">
        <f t="shared" si="24"/>
        <v>5.1127739315348808E-2</v>
      </c>
      <c r="K96" s="117">
        <f t="shared" si="25"/>
        <v>11.343107033173469</v>
      </c>
      <c r="L96" s="116">
        <f t="shared" si="19"/>
        <v>0.15</v>
      </c>
      <c r="M96" s="116">
        <f t="shared" si="20"/>
        <v>0</v>
      </c>
      <c r="N96" s="117">
        <f t="shared" si="26"/>
        <v>0</v>
      </c>
      <c r="O96" s="119">
        <f t="shared" si="27"/>
        <v>0</v>
      </c>
      <c r="P96" s="119">
        <f t="shared" si="28"/>
        <v>0</v>
      </c>
      <c r="Q96" s="119">
        <f t="shared" si="29"/>
        <v>0</v>
      </c>
      <c r="R96" s="119">
        <f t="shared" si="30"/>
        <v>0</v>
      </c>
      <c r="S96" s="119">
        <f t="shared" si="31"/>
        <v>0</v>
      </c>
      <c r="T96" s="31"/>
      <c r="AA96" s="1"/>
      <c r="AB96" s="1"/>
    </row>
    <row r="97" spans="1:28" ht="12.75" x14ac:dyDescent="0.2">
      <c r="A97" s="3">
        <f t="shared" si="16"/>
        <v>96</v>
      </c>
      <c r="B97" s="26">
        <f t="shared" si="32"/>
        <v>1.6746666666666667</v>
      </c>
      <c r="C97" s="121">
        <f t="shared" si="21"/>
        <v>6.2327710068502823E-4</v>
      </c>
      <c r="D97" s="6">
        <v>0.27</v>
      </c>
      <c r="E97" s="6">
        <v>0</v>
      </c>
      <c r="F97" s="116">
        <f t="shared" si="22"/>
        <v>0.99461032465126775</v>
      </c>
      <c r="G97" s="116">
        <f t="shared" si="23"/>
        <v>-0.10368366359798285</v>
      </c>
      <c r="H97" s="117">
        <f t="shared" si="17"/>
        <v>4.5858056222496182E-2</v>
      </c>
      <c r="I97" s="122">
        <f t="shared" si="18"/>
        <v>5.9708714287766973E-3</v>
      </c>
      <c r="J97" s="117">
        <f t="shared" si="24"/>
        <v>5.182892765127288E-2</v>
      </c>
      <c r="K97" s="117">
        <f t="shared" si="25"/>
        <v>11.218987812330509</v>
      </c>
      <c r="L97" s="116">
        <f t="shared" si="19"/>
        <v>0.15</v>
      </c>
      <c r="M97" s="116">
        <f t="shared" si="20"/>
        <v>0</v>
      </c>
      <c r="N97" s="117">
        <f t="shared" si="26"/>
        <v>0</v>
      </c>
      <c r="O97" s="119">
        <f t="shared" si="27"/>
        <v>0</v>
      </c>
      <c r="P97" s="119">
        <f t="shared" si="28"/>
        <v>0</v>
      </c>
      <c r="Q97" s="119">
        <f t="shared" si="29"/>
        <v>0</v>
      </c>
      <c r="R97" s="119">
        <f t="shared" si="30"/>
        <v>0</v>
      </c>
      <c r="S97" s="119">
        <f t="shared" si="31"/>
        <v>0</v>
      </c>
      <c r="T97" s="31"/>
      <c r="AA97" s="1"/>
      <c r="AB97" s="1"/>
    </row>
    <row r="98" spans="1:28" ht="12.75" x14ac:dyDescent="0.2">
      <c r="A98" s="3">
        <f t="shared" si="16"/>
        <v>97</v>
      </c>
      <c r="B98" s="26">
        <f t="shared" si="32"/>
        <v>1.6921111111111111</v>
      </c>
      <c r="C98" s="121">
        <f t="shared" si="21"/>
        <v>6.1625467204484002E-4</v>
      </c>
      <c r="D98" s="6">
        <v>0.27</v>
      </c>
      <c r="E98" s="6">
        <v>0</v>
      </c>
      <c r="F98" s="116">
        <f t="shared" si="22"/>
        <v>0.99265038205353895</v>
      </c>
      <c r="G98" s="116">
        <f t="shared" si="23"/>
        <v>-0.12101743266555902</v>
      </c>
      <c r="H98" s="117">
        <f t="shared" si="17"/>
        <v>4.6578274327253977E-2</v>
      </c>
      <c r="I98" s="122">
        <f t="shared" si="18"/>
        <v>5.9468635027757621E-3</v>
      </c>
      <c r="J98" s="117">
        <f t="shared" si="24"/>
        <v>5.2525137830029739E-2</v>
      </c>
      <c r="K98" s="117">
        <f t="shared" si="25"/>
        <v>11.092584096807121</v>
      </c>
      <c r="L98" s="116">
        <f t="shared" si="19"/>
        <v>0.15</v>
      </c>
      <c r="M98" s="116">
        <f t="shared" si="20"/>
        <v>0</v>
      </c>
      <c r="N98" s="117">
        <f t="shared" si="26"/>
        <v>0</v>
      </c>
      <c r="O98" s="119">
        <f t="shared" si="27"/>
        <v>0</v>
      </c>
      <c r="P98" s="119">
        <f t="shared" si="28"/>
        <v>0</v>
      </c>
      <c r="Q98" s="119">
        <f t="shared" si="29"/>
        <v>0</v>
      </c>
      <c r="R98" s="119">
        <f t="shared" si="30"/>
        <v>0</v>
      </c>
      <c r="S98" s="119">
        <f t="shared" si="31"/>
        <v>0</v>
      </c>
      <c r="T98" s="31"/>
      <c r="AA98" s="1"/>
      <c r="AB98" s="1"/>
    </row>
    <row r="99" spans="1:28" ht="12.75" x14ac:dyDescent="0.2">
      <c r="A99" s="3">
        <f t="shared" si="16"/>
        <v>98</v>
      </c>
      <c r="B99" s="26">
        <f t="shared" si="32"/>
        <v>1.7095555555555557</v>
      </c>
      <c r="C99" s="121">
        <f t="shared" si="21"/>
        <v>6.0911018876434742E-4</v>
      </c>
      <c r="D99" s="6">
        <v>0.27</v>
      </c>
      <c r="E99" s="6">
        <v>0</v>
      </c>
      <c r="F99" s="116">
        <f t="shared" si="22"/>
        <v>0.99038837502627575</v>
      </c>
      <c r="G99" s="116">
        <f t="shared" si="23"/>
        <v>-0.13831437601642513</v>
      </c>
      <c r="H99" s="117">
        <f t="shared" si="17"/>
        <v>4.7296962323482461E-2</v>
      </c>
      <c r="I99" s="122">
        <f t="shared" si="18"/>
        <v>5.9192194626702943E-3</v>
      </c>
      <c r="J99" s="117">
        <f t="shared" si="24"/>
        <v>5.3216181786152755E-2</v>
      </c>
      <c r="K99" s="117">
        <f t="shared" si="25"/>
        <v>10.963983397758254</v>
      </c>
      <c r="L99" s="116">
        <f t="shared" si="19"/>
        <v>0.15</v>
      </c>
      <c r="M99" s="116">
        <f t="shared" si="20"/>
        <v>0</v>
      </c>
      <c r="N99" s="117">
        <f t="shared" si="26"/>
        <v>0</v>
      </c>
      <c r="O99" s="119">
        <f t="shared" si="27"/>
        <v>0</v>
      </c>
      <c r="P99" s="119">
        <f t="shared" si="28"/>
        <v>0</v>
      </c>
      <c r="Q99" s="119">
        <f t="shared" si="29"/>
        <v>0</v>
      </c>
      <c r="R99" s="119">
        <f t="shared" si="30"/>
        <v>5.5555555555555636E-3</v>
      </c>
      <c r="S99" s="119">
        <f t="shared" si="31"/>
        <v>0</v>
      </c>
      <c r="T99" s="31"/>
      <c r="AA99" s="1"/>
      <c r="AB99" s="1"/>
    </row>
    <row r="100" spans="1:28" ht="12.75" x14ac:dyDescent="0.2">
      <c r="A100" s="3">
        <f t="shared" si="16"/>
        <v>99</v>
      </c>
      <c r="B100" s="26">
        <f t="shared" si="32"/>
        <v>1.7270000000000001</v>
      </c>
      <c r="C100" s="121">
        <f t="shared" si="21"/>
        <v>6.0184845027067002E-4</v>
      </c>
      <c r="D100" s="6">
        <v>0.27</v>
      </c>
      <c r="E100" s="6">
        <v>0</v>
      </c>
      <c r="F100" s="116">
        <f t="shared" si="22"/>
        <v>0.98782499190030904</v>
      </c>
      <c r="G100" s="116">
        <f t="shared" si="23"/>
        <v>-0.15556923017471813</v>
      </c>
      <c r="H100" s="117">
        <f t="shared" si="17"/>
        <v>4.801390151375954E-2</v>
      </c>
      <c r="I100" s="122">
        <f t="shared" si="18"/>
        <v>5.8879750957128441E-3</v>
      </c>
      <c r="J100" s="117">
        <f t="shared" si="24"/>
        <v>5.3901876609472384E-2</v>
      </c>
      <c r="K100" s="117">
        <f t="shared" si="25"/>
        <v>10.83327210487206</v>
      </c>
      <c r="L100" s="116">
        <f t="shared" si="19"/>
        <v>0.15</v>
      </c>
      <c r="M100" s="116">
        <f t="shared" si="20"/>
        <v>0</v>
      </c>
      <c r="N100" s="117">
        <f t="shared" si="26"/>
        <v>0</v>
      </c>
      <c r="O100" s="119">
        <f t="shared" si="27"/>
        <v>0</v>
      </c>
      <c r="P100" s="119">
        <f t="shared" si="28"/>
        <v>5.5555555555555636E-3</v>
      </c>
      <c r="Q100" s="119">
        <f t="shared" si="29"/>
        <v>0</v>
      </c>
      <c r="R100" s="119">
        <f t="shared" si="30"/>
        <v>-1.1111111111111127E-2</v>
      </c>
      <c r="S100" s="119">
        <f t="shared" si="31"/>
        <v>0</v>
      </c>
      <c r="T100" s="31"/>
      <c r="AA100" s="1"/>
      <c r="AB100" s="1"/>
    </row>
    <row r="101" spans="1:28" ht="12.75" x14ac:dyDescent="0.2">
      <c r="A101" s="3">
        <f t="shared" si="16"/>
        <v>100</v>
      </c>
      <c r="B101" s="26">
        <f t="shared" si="32"/>
        <v>1.7444444444444445</v>
      </c>
      <c r="C101" s="121">
        <f t="shared" si="21"/>
        <v>5.944741889111968E-4</v>
      </c>
      <c r="D101" s="6">
        <v>0.27</v>
      </c>
      <c r="E101" s="6">
        <v>0</v>
      </c>
      <c r="F101" s="116">
        <f t="shared" si="22"/>
        <v>0.98496101271549541</v>
      </c>
      <c r="G101" s="116">
        <f t="shared" si="23"/>
        <v>-0.17277674447235586</v>
      </c>
      <c r="H101" s="117">
        <f t="shared" si="17"/>
        <v>4.8728873732826382E-2</v>
      </c>
      <c r="I101" s="122">
        <f t="shared" si="18"/>
        <v>5.8531708240537328E-3</v>
      </c>
      <c r="J101" s="117">
        <f t="shared" si="24"/>
        <v>5.4582044556880115E-2</v>
      </c>
      <c r="K101" s="117">
        <f t="shared" si="25"/>
        <v>10.700535400401542</v>
      </c>
      <c r="L101" s="116">
        <f t="shared" si="19"/>
        <v>0.15</v>
      </c>
      <c r="M101" s="116">
        <f t="shared" si="20"/>
        <v>0</v>
      </c>
      <c r="N101" s="117">
        <f t="shared" si="26"/>
        <v>5.5555555555555636E-3</v>
      </c>
      <c r="O101" s="119">
        <f t="shared" si="27"/>
        <v>0</v>
      </c>
      <c r="P101" s="119">
        <f t="shared" si="28"/>
        <v>-5.5555555555555636E-3</v>
      </c>
      <c r="Q101" s="119">
        <f t="shared" si="29"/>
        <v>0</v>
      </c>
      <c r="R101" s="119">
        <f t="shared" si="30"/>
        <v>5.5555555555555636E-3</v>
      </c>
      <c r="S101" s="119">
        <f t="shared" si="31"/>
        <v>0</v>
      </c>
      <c r="T101" s="31"/>
      <c r="AA101" s="1"/>
      <c r="AB101" s="1"/>
    </row>
    <row r="102" spans="1:28" ht="12.75" x14ac:dyDescent="0.2">
      <c r="A102" s="3">
        <f t="shared" si="16"/>
        <v>101</v>
      </c>
      <c r="B102" s="26">
        <f t="shared" si="32"/>
        <v>1.7618888888888888</v>
      </c>
      <c r="C102" s="121">
        <f t="shared" si="21"/>
        <v>5.8699206543005866E-4</v>
      </c>
      <c r="D102" s="6">
        <v>0.28000000000000003</v>
      </c>
      <c r="E102" s="6">
        <v>0</v>
      </c>
      <c r="F102" s="116">
        <f t="shared" si="22"/>
        <v>0.98179730898335016</v>
      </c>
      <c r="G102" s="116">
        <f t="shared" si="23"/>
        <v>-0.18993168264681928</v>
      </c>
      <c r="H102" s="117">
        <f t="shared" si="17"/>
        <v>4.9441661413975338E-2</v>
      </c>
      <c r="I102" s="122">
        <f t="shared" si="18"/>
        <v>5.8148516430045483E-3</v>
      </c>
      <c r="J102" s="117">
        <f t="shared" si="24"/>
        <v>5.5256513056979886E-2</v>
      </c>
      <c r="K102" s="117">
        <f t="shared" si="25"/>
        <v>10.565857177741055</v>
      </c>
      <c r="L102" s="116">
        <f t="shared" si="19"/>
        <v>0.15555555555555556</v>
      </c>
      <c r="M102" s="116">
        <f t="shared" si="20"/>
        <v>0</v>
      </c>
      <c r="N102" s="117">
        <f t="shared" si="26"/>
        <v>0</v>
      </c>
      <c r="O102" s="119">
        <f t="shared" si="27"/>
        <v>0</v>
      </c>
      <c r="P102" s="119">
        <f t="shared" si="28"/>
        <v>0</v>
      </c>
      <c r="Q102" s="119">
        <f t="shared" si="29"/>
        <v>0</v>
      </c>
      <c r="R102" s="119">
        <f t="shared" si="30"/>
        <v>0</v>
      </c>
      <c r="S102" s="119">
        <f t="shared" si="31"/>
        <v>0</v>
      </c>
      <c r="T102" s="31"/>
      <c r="AA102" s="1"/>
      <c r="AB102" s="1"/>
    </row>
    <row r="103" spans="1:28" ht="12.75" x14ac:dyDescent="0.2">
      <c r="A103" s="3">
        <f t="shared" si="16"/>
        <v>102</v>
      </c>
      <c r="B103" s="26">
        <f t="shared" si="32"/>
        <v>1.7793333333333334</v>
      </c>
      <c r="C103" s="121">
        <f t="shared" si="21"/>
        <v>5.7940666470029933E-4</v>
      </c>
      <c r="D103" s="6">
        <v>0.28000000000000003</v>
      </c>
      <c r="E103" s="6">
        <v>0</v>
      </c>
      <c r="F103" s="116">
        <f t="shared" si="22"/>
        <v>0.97833484342184562</v>
      </c>
      <c r="G103" s="116">
        <f t="shared" si="23"/>
        <v>-0.20702882443455253</v>
      </c>
      <c r="H103" s="117">
        <f t="shared" si="17"/>
        <v>5.015204765525566E-2</v>
      </c>
      <c r="I103" s="122">
        <f t="shared" si="18"/>
        <v>5.773067052497749E-3</v>
      </c>
      <c r="J103" s="117">
        <f t="shared" si="24"/>
        <v>5.5925114707753409E-2</v>
      </c>
      <c r="K103" s="117">
        <f t="shared" si="25"/>
        <v>10.429319964605387</v>
      </c>
      <c r="L103" s="116">
        <f t="shared" si="19"/>
        <v>0.15555555555555556</v>
      </c>
      <c r="M103" s="116">
        <f t="shared" si="20"/>
        <v>0</v>
      </c>
      <c r="N103" s="117">
        <f t="shared" si="26"/>
        <v>0</v>
      </c>
      <c r="O103" s="119">
        <f t="shared" si="27"/>
        <v>0</v>
      </c>
      <c r="P103" s="119">
        <f t="shared" si="28"/>
        <v>0</v>
      </c>
      <c r="Q103" s="119">
        <f t="shared" si="29"/>
        <v>0</v>
      </c>
      <c r="R103" s="119">
        <f t="shared" si="30"/>
        <v>5.5555555555555358E-3</v>
      </c>
      <c r="S103" s="119">
        <f t="shared" si="31"/>
        <v>0</v>
      </c>
      <c r="T103" s="31"/>
      <c r="AA103" s="1"/>
      <c r="AB103" s="1"/>
    </row>
    <row r="104" spans="1:28" ht="12.75" x14ac:dyDescent="0.2">
      <c r="A104" s="3">
        <f t="shared" si="16"/>
        <v>103</v>
      </c>
      <c r="B104" s="26">
        <f t="shared" si="32"/>
        <v>1.7967777777777778</v>
      </c>
      <c r="C104" s="121">
        <f t="shared" si="21"/>
        <v>5.7172249171616452E-4</v>
      </c>
      <c r="D104" s="6">
        <v>0.28000000000000003</v>
      </c>
      <c r="E104" s="6">
        <v>0</v>
      </c>
      <c r="F104" s="116">
        <f t="shared" si="22"/>
        <v>0.97457466966245532</v>
      </c>
      <c r="G104" s="116">
        <f t="shared" si="23"/>
        <v>-0.22406296715949309</v>
      </c>
      <c r="H104" s="117">
        <f t="shared" si="17"/>
        <v>5.0859816285476936E-2</v>
      </c>
      <c r="I104" s="122">
        <f t="shared" si="18"/>
        <v>5.7278709819041373E-3</v>
      </c>
      <c r="J104" s="117">
        <f t="shared" si="24"/>
        <v>5.6587687267381073E-2</v>
      </c>
      <c r="K104" s="117">
        <f t="shared" si="25"/>
        <v>10.29100485089096</v>
      </c>
      <c r="L104" s="116">
        <f t="shared" si="19"/>
        <v>0.15555555555555556</v>
      </c>
      <c r="M104" s="116">
        <f t="shared" si="20"/>
        <v>0</v>
      </c>
      <c r="N104" s="117">
        <f t="shared" si="26"/>
        <v>0</v>
      </c>
      <c r="O104" s="119">
        <f t="shared" si="27"/>
        <v>0</v>
      </c>
      <c r="P104" s="119">
        <f t="shared" si="28"/>
        <v>5.5555555555555358E-3</v>
      </c>
      <c r="Q104" s="119">
        <f t="shared" si="29"/>
        <v>0</v>
      </c>
      <c r="R104" s="119">
        <f t="shared" si="30"/>
        <v>-5.5555555555555081E-3</v>
      </c>
      <c r="S104" s="119">
        <f t="shared" si="31"/>
        <v>0</v>
      </c>
      <c r="T104" s="31"/>
      <c r="AA104" s="1"/>
      <c r="AB104" s="1"/>
    </row>
    <row r="105" spans="1:28" ht="12.75" x14ac:dyDescent="0.2">
      <c r="A105" s="3">
        <f t="shared" si="16"/>
        <v>104</v>
      </c>
      <c r="B105" s="26">
        <f t="shared" si="32"/>
        <v>1.8142222222222222</v>
      </c>
      <c r="C105" s="121">
        <f t="shared" si="21"/>
        <v>5.6394396784646694E-4</v>
      </c>
      <c r="D105" s="6">
        <v>0.28000000000000003</v>
      </c>
      <c r="E105" s="6">
        <v>0</v>
      </c>
      <c r="F105" s="116">
        <f t="shared" si="22"/>
        <v>0.97051793192953262</v>
      </c>
      <c r="G105" s="116">
        <f t="shared" si="23"/>
        <v>-0.24102892731625206</v>
      </c>
      <c r="H105" s="117">
        <f t="shared" si="17"/>
        <v>5.1564751929990264E-2</v>
      </c>
      <c r="I105" s="122">
        <f t="shared" si="18"/>
        <v>5.679321708383811E-3</v>
      </c>
      <c r="J105" s="117">
        <f t="shared" si="24"/>
        <v>5.7244073638374075E-2</v>
      </c>
      <c r="K105" s="117">
        <f t="shared" si="25"/>
        <v>10.150991421236405</v>
      </c>
      <c r="L105" s="116">
        <f t="shared" si="19"/>
        <v>0.15555555555555556</v>
      </c>
      <c r="M105" s="116">
        <f t="shared" si="20"/>
        <v>0</v>
      </c>
      <c r="N105" s="117">
        <f t="shared" si="26"/>
        <v>5.5555555555555358E-3</v>
      </c>
      <c r="O105" s="119">
        <f t="shared" si="27"/>
        <v>0</v>
      </c>
      <c r="P105" s="119">
        <f t="shared" si="28"/>
        <v>2.7755575615628914E-17</v>
      </c>
      <c r="Q105" s="119">
        <f t="shared" si="29"/>
        <v>0</v>
      </c>
      <c r="R105" s="119">
        <f t="shared" si="30"/>
        <v>-2.7755575615628914E-17</v>
      </c>
      <c r="S105" s="119">
        <f t="shared" si="31"/>
        <v>0</v>
      </c>
      <c r="T105" s="31"/>
      <c r="AA105" s="1"/>
      <c r="AB105" s="1"/>
    </row>
    <row r="106" spans="1:28" ht="12.75" x14ac:dyDescent="0.2">
      <c r="A106" s="3">
        <f t="shared" si="16"/>
        <v>105</v>
      </c>
      <c r="B106" s="26">
        <f t="shared" si="32"/>
        <v>1.8316666666666666</v>
      </c>
      <c r="C106" s="121">
        <f t="shared" si="21"/>
        <v>5.5607542735224003E-4</v>
      </c>
      <c r="D106" s="6">
        <v>0.28999999999999998</v>
      </c>
      <c r="E106" s="6">
        <v>0</v>
      </c>
      <c r="F106" s="116">
        <f t="shared" si="22"/>
        <v>0.9661658646921224</v>
      </c>
      <c r="G106" s="116">
        <f t="shared" si="23"/>
        <v>-0.25792154214745899</v>
      </c>
      <c r="H106" s="117">
        <f t="shared" si="17"/>
        <v>5.2266640076226917E-2</v>
      </c>
      <c r="I106" s="122">
        <f t="shared" si="18"/>
        <v>5.6274817689609402E-3</v>
      </c>
      <c r="J106" s="117">
        <f t="shared" si="24"/>
        <v>5.7894121845187857E-2</v>
      </c>
      <c r="K106" s="117">
        <f t="shared" si="25"/>
        <v>10.00935769234032</v>
      </c>
      <c r="L106" s="116">
        <f t="shared" si="19"/>
        <v>0.16111111111111109</v>
      </c>
      <c r="M106" s="116">
        <f t="shared" si="20"/>
        <v>0</v>
      </c>
      <c r="N106" s="117">
        <f t="shared" si="26"/>
        <v>5.5555555555555636E-3</v>
      </c>
      <c r="O106" s="119">
        <f t="shared" si="27"/>
        <v>0</v>
      </c>
      <c r="P106" s="119">
        <f t="shared" si="28"/>
        <v>0</v>
      </c>
      <c r="Q106" s="119">
        <f t="shared" si="29"/>
        <v>0</v>
      </c>
      <c r="R106" s="119">
        <f t="shared" si="30"/>
        <v>0</v>
      </c>
      <c r="S106" s="119">
        <f t="shared" si="31"/>
        <v>0</v>
      </c>
      <c r="T106" s="31"/>
      <c r="AA106" s="1"/>
      <c r="AB106" s="1"/>
    </row>
    <row r="107" spans="1:28" ht="12.75" x14ac:dyDescent="0.2">
      <c r="A107" s="3">
        <f t="shared" si="16"/>
        <v>106</v>
      </c>
      <c r="B107" s="26">
        <f t="shared" si="32"/>
        <v>1.8491111111111114</v>
      </c>
      <c r="C107" s="121">
        <f t="shared" si="21"/>
        <v>5.4812111416713272E-4</v>
      </c>
      <c r="D107" s="6">
        <v>0.3</v>
      </c>
      <c r="E107" s="6">
        <v>0</v>
      </c>
      <c r="F107" s="116">
        <f t="shared" si="22"/>
        <v>0.96151979228831086</v>
      </c>
      <c r="G107" s="116">
        <f t="shared" si="23"/>
        <v>-0.27473567121479425</v>
      </c>
      <c r="H107" s="117">
        <f t="shared" si="17"/>
        <v>5.2965267138974689E-2</v>
      </c>
      <c r="I107" s="122">
        <f t="shared" si="18"/>
        <v>5.5724178665239599E-3</v>
      </c>
      <c r="J107" s="117">
        <f t="shared" si="24"/>
        <v>5.8537685005498649E-2</v>
      </c>
      <c r="K107" s="117">
        <f t="shared" si="25"/>
        <v>9.8661800550083889</v>
      </c>
      <c r="L107" s="116">
        <f t="shared" si="19"/>
        <v>0.16666666666666666</v>
      </c>
      <c r="M107" s="116">
        <f t="shared" si="20"/>
        <v>0</v>
      </c>
      <c r="N107" s="117">
        <f t="shared" si="26"/>
        <v>5.5555555555555636E-3</v>
      </c>
      <c r="O107" s="119">
        <f t="shared" si="27"/>
        <v>0</v>
      </c>
      <c r="P107" s="119">
        <f t="shared" si="28"/>
        <v>0</v>
      </c>
      <c r="Q107" s="119">
        <f t="shared" si="29"/>
        <v>0</v>
      </c>
      <c r="R107" s="119">
        <f t="shared" si="30"/>
        <v>0</v>
      </c>
      <c r="S107" s="119">
        <f t="shared" si="31"/>
        <v>-5.5555555555555558E-3</v>
      </c>
      <c r="T107" s="31"/>
      <c r="AB107" s="1"/>
    </row>
    <row r="108" spans="1:28" ht="12.75" x14ac:dyDescent="0.2">
      <c r="A108" s="3">
        <f t="shared" si="16"/>
        <v>107</v>
      </c>
      <c r="B108" s="26">
        <f t="shared" si="32"/>
        <v>1.8665555555555557</v>
      </c>
      <c r="C108" s="121">
        <f t="shared" si="21"/>
        <v>5.4008517894245378E-4</v>
      </c>
      <c r="D108" s="6">
        <v>0.31</v>
      </c>
      <c r="E108" s="6">
        <v>0</v>
      </c>
      <c r="F108" s="116">
        <f t="shared" si="22"/>
        <v>0.95658112852222876</v>
      </c>
      <c r="G108" s="116">
        <f t="shared" si="23"/>
        <v>-0.29146619796322748</v>
      </c>
      <c r="H108" s="117">
        <f t="shared" si="17"/>
        <v>5.3660420525372093E-2</v>
      </c>
      <c r="I108" s="122">
        <f t="shared" si="18"/>
        <v>5.5142007699662543E-3</v>
      </c>
      <c r="J108" s="117">
        <f t="shared" si="24"/>
        <v>5.9174621295338348E-2</v>
      </c>
      <c r="K108" s="117">
        <f t="shared" si="25"/>
        <v>9.7215332209641687</v>
      </c>
      <c r="L108" s="116">
        <f t="shared" si="19"/>
        <v>0.17222222222222222</v>
      </c>
      <c r="M108" s="116">
        <f t="shared" si="20"/>
        <v>0</v>
      </c>
      <c r="N108" s="117">
        <f t="shared" si="26"/>
        <v>5.5555555555555636E-3</v>
      </c>
      <c r="O108" s="119">
        <f t="shared" si="27"/>
        <v>0</v>
      </c>
      <c r="P108" s="119">
        <f t="shared" si="28"/>
        <v>0</v>
      </c>
      <c r="Q108" s="119">
        <f t="shared" si="29"/>
        <v>-5.5555555555555558E-3</v>
      </c>
      <c r="R108" s="119">
        <f t="shared" si="30"/>
        <v>5.5555555555555081E-3</v>
      </c>
      <c r="S108" s="119">
        <f t="shared" si="31"/>
        <v>-5.555555555555554E-3</v>
      </c>
      <c r="T108" s="31"/>
      <c r="AB108" s="1"/>
    </row>
    <row r="109" spans="1:28" ht="12.75" x14ac:dyDescent="0.2">
      <c r="A109" s="3">
        <f t="shared" si="16"/>
        <v>108</v>
      </c>
      <c r="B109" s="26">
        <f t="shared" si="32"/>
        <v>1.8840000000000001</v>
      </c>
      <c r="C109" s="121">
        <f t="shared" si="21"/>
        <v>5.3197167635339604E-4</v>
      </c>
      <c r="D109" s="6">
        <v>0.32</v>
      </c>
      <c r="E109" s="6">
        <v>0</v>
      </c>
      <c r="F109" s="116">
        <f t="shared" si="22"/>
        <v>0.95135137623382848</v>
      </c>
      <c r="G109" s="116">
        <f t="shared" si="23"/>
        <v>-0.30810803127799258</v>
      </c>
      <c r="H109" s="117">
        <f t="shared" si="17"/>
        <v>5.435188869960058E-2</v>
      </c>
      <c r="I109" s="122">
        <f t="shared" si="18"/>
        <v>5.4529052086918495E-3</v>
      </c>
      <c r="J109" s="117">
        <f t="shared" si="24"/>
        <v>5.9804793908292429E-2</v>
      </c>
      <c r="K109" s="117">
        <f t="shared" si="25"/>
        <v>9.5754901743611285</v>
      </c>
      <c r="L109" s="116">
        <f t="shared" si="19"/>
        <v>0.17777777777777778</v>
      </c>
      <c r="M109" s="116">
        <f t="shared" si="20"/>
        <v>0</v>
      </c>
      <c r="N109" s="117">
        <f t="shared" si="26"/>
        <v>5.5555555555555636E-3</v>
      </c>
      <c r="O109" s="119">
        <f t="shared" si="27"/>
        <v>5.5555555555555558E-3</v>
      </c>
      <c r="P109" s="119">
        <f t="shared" si="28"/>
        <v>5.5555555555555081E-3</v>
      </c>
      <c r="Q109" s="119">
        <f t="shared" si="29"/>
        <v>-1.111111111111111E-2</v>
      </c>
      <c r="R109" s="119">
        <f t="shared" si="30"/>
        <v>-1.1111111111111016E-2</v>
      </c>
      <c r="S109" s="119">
        <f t="shared" si="31"/>
        <v>2.222222222222222E-2</v>
      </c>
      <c r="T109" s="31"/>
      <c r="AB109" s="1"/>
    </row>
    <row r="110" spans="1:28" ht="12.75" x14ac:dyDescent="0.2">
      <c r="A110" s="3">
        <f t="shared" si="16"/>
        <v>109</v>
      </c>
      <c r="B110" s="26">
        <f t="shared" si="32"/>
        <v>1.9014444444444445</v>
      </c>
      <c r="C110" s="121">
        <f t="shared" si="21"/>
        <v>5.2378456266589934E-4</v>
      </c>
      <c r="D110" s="6">
        <v>0.33</v>
      </c>
      <c r="E110" s="6">
        <v>0.01</v>
      </c>
      <c r="F110" s="116">
        <f t="shared" si="22"/>
        <v>0.94583212684156948</v>
      </c>
      <c r="G110" s="116">
        <f t="shared" si="23"/>
        <v>-0.32465610703381687</v>
      </c>
      <c r="H110" s="117">
        <f t="shared" si="17"/>
        <v>5.5039461247255089E-2</v>
      </c>
      <c r="I110" s="122">
        <f t="shared" si="18"/>
        <v>5.3886097617223683E-3</v>
      </c>
      <c r="J110" s="117">
        <f t="shared" si="24"/>
        <v>6.0428071008977458E-2</v>
      </c>
      <c r="K110" s="117">
        <f t="shared" si="25"/>
        <v>9.4281221279861889</v>
      </c>
      <c r="L110" s="116">
        <f t="shared" si="19"/>
        <v>0.18333333333333335</v>
      </c>
      <c r="M110" s="116">
        <f t="shared" si="20"/>
        <v>5.5555555555555558E-3</v>
      </c>
      <c r="N110" s="117">
        <f t="shared" si="26"/>
        <v>1.1111111111111072E-2</v>
      </c>
      <c r="O110" s="119">
        <f t="shared" si="27"/>
        <v>1.6666666666666666E-2</v>
      </c>
      <c r="P110" s="119">
        <f t="shared" si="28"/>
        <v>-5.5555555555555081E-3</v>
      </c>
      <c r="Q110" s="119">
        <f t="shared" si="29"/>
        <v>1.111111111111111E-2</v>
      </c>
      <c r="R110" s="119">
        <f t="shared" si="30"/>
        <v>1.1111111111111072E-2</v>
      </c>
      <c r="S110" s="119">
        <f t="shared" si="31"/>
        <v>-1.6666666666666663E-2</v>
      </c>
      <c r="T110" s="31"/>
      <c r="AB110" s="1"/>
    </row>
    <row r="111" spans="1:28" ht="12.75" x14ac:dyDescent="0.2">
      <c r="A111" s="3">
        <f t="shared" si="16"/>
        <v>110</v>
      </c>
      <c r="B111" s="26">
        <f t="shared" si="32"/>
        <v>1.9188888888888891</v>
      </c>
      <c r="C111" s="121">
        <f t="shared" si="21"/>
        <v>5.1552769356134898E-4</v>
      </c>
      <c r="D111" s="6">
        <v>0.35</v>
      </c>
      <c r="E111" s="6">
        <v>0.04</v>
      </c>
      <c r="F111" s="116">
        <f t="shared" si="22"/>
        <v>0.94002505985814744</v>
      </c>
      <c r="G111" s="116">
        <f t="shared" si="23"/>
        <v>-0.34110538963593995</v>
      </c>
      <c r="H111" s="117">
        <f t="shared" si="17"/>
        <v>5.5722928939373299E-2</v>
      </c>
      <c r="I111" s="122">
        <f t="shared" si="18"/>
        <v>5.3213967416489982E-3</v>
      </c>
      <c r="J111" s="117">
        <f t="shared" si="24"/>
        <v>6.1044325681022298E-2</v>
      </c>
      <c r="K111" s="117">
        <f t="shared" si="25"/>
        <v>9.2794984841042822</v>
      </c>
      <c r="L111" s="116">
        <f t="shared" si="19"/>
        <v>0.19444444444444442</v>
      </c>
      <c r="M111" s="116">
        <f t="shared" si="20"/>
        <v>2.2222222222222223E-2</v>
      </c>
      <c r="N111" s="117">
        <f t="shared" si="26"/>
        <v>5.5555555555555636E-3</v>
      </c>
      <c r="O111" s="119">
        <f t="shared" si="27"/>
        <v>5.5555555555555566E-3</v>
      </c>
      <c r="P111" s="119">
        <f t="shared" si="28"/>
        <v>5.5555555555555636E-3</v>
      </c>
      <c r="Q111" s="119">
        <f t="shared" si="29"/>
        <v>-5.5555555555555532E-3</v>
      </c>
      <c r="R111" s="119">
        <f t="shared" si="30"/>
        <v>-1.1111111111111127E-2</v>
      </c>
      <c r="S111" s="119">
        <f t="shared" si="31"/>
        <v>5.5555555555555532E-3</v>
      </c>
      <c r="T111" s="31"/>
      <c r="AB111" s="1"/>
    </row>
    <row r="112" spans="1:28" ht="12.75" x14ac:dyDescent="0.2">
      <c r="A112" s="3">
        <f t="shared" si="16"/>
        <v>111</v>
      </c>
      <c r="B112" s="26">
        <f t="shared" si="32"/>
        <v>1.9363333333333335</v>
      </c>
      <c r="C112" s="121">
        <f t="shared" si="21"/>
        <v>5.0720482221459917E-4</v>
      </c>
      <c r="D112" s="6">
        <v>0.36</v>
      </c>
      <c r="E112" s="6">
        <v>0.05</v>
      </c>
      <c r="F112" s="116">
        <f t="shared" si="22"/>
        <v>0.93393194237941735</v>
      </c>
      <c r="G112" s="116">
        <f t="shared" si="23"/>
        <v>-0.3574508735524487</v>
      </c>
      <c r="H112" s="117">
        <f t="shared" si="17"/>
        <v>5.6402083796104237E-2</v>
      </c>
      <c r="I112" s="122">
        <f t="shared" si="18"/>
        <v>5.2513520736824082E-3</v>
      </c>
      <c r="J112" s="117">
        <f t="shared" si="24"/>
        <v>6.1653435869786645E-2</v>
      </c>
      <c r="K112" s="117">
        <f t="shared" si="25"/>
        <v>9.1296867998627853</v>
      </c>
      <c r="L112" s="116">
        <f t="shared" si="19"/>
        <v>0.19999999999999998</v>
      </c>
      <c r="M112" s="116">
        <f t="shared" si="20"/>
        <v>2.777777777777778E-2</v>
      </c>
      <c r="N112" s="117">
        <f t="shared" si="26"/>
        <v>1.1111111111111127E-2</v>
      </c>
      <c r="O112" s="119">
        <f t="shared" si="27"/>
        <v>1.111111111111111E-2</v>
      </c>
      <c r="P112" s="119">
        <f t="shared" si="28"/>
        <v>-5.5555555555555636E-3</v>
      </c>
      <c r="Q112" s="119">
        <f t="shared" si="29"/>
        <v>0</v>
      </c>
      <c r="R112" s="119">
        <f t="shared" si="30"/>
        <v>1.1111111111111072E-2</v>
      </c>
      <c r="S112" s="119">
        <f t="shared" si="31"/>
        <v>5.5555555555555428E-3</v>
      </c>
      <c r="T112" s="31"/>
      <c r="AB112" s="1"/>
    </row>
    <row r="113" spans="1:28" ht="12.75" x14ac:dyDescent="0.2">
      <c r="A113" s="3">
        <f t="shared" si="16"/>
        <v>112</v>
      </c>
      <c r="B113" s="26">
        <f t="shared" si="32"/>
        <v>1.9537777777777778</v>
      </c>
      <c r="C113" s="121">
        <f t="shared" si="21"/>
        <v>4.988195976221993E-4</v>
      </c>
      <c r="D113" s="6">
        <v>0.38</v>
      </c>
      <c r="E113" s="6">
        <v>7.0000000000000007E-2</v>
      </c>
      <c r="F113" s="116">
        <f t="shared" si="22"/>
        <v>0.92755462854666471</v>
      </c>
      <c r="G113" s="116">
        <f t="shared" si="23"/>
        <v>-0.37368758483746678</v>
      </c>
      <c r="H113" s="117">
        <f t="shared" si="17"/>
        <v>5.7076719149996742E-2</v>
      </c>
      <c r="I113" s="122">
        <f t="shared" si="18"/>
        <v>5.1785651700605728E-3</v>
      </c>
      <c r="J113" s="117">
        <f t="shared" si="24"/>
        <v>6.2255284320057315E-2</v>
      </c>
      <c r="K113" s="117">
        <f t="shared" si="25"/>
        <v>8.9787527571995867</v>
      </c>
      <c r="L113" s="116">
        <f t="shared" si="19"/>
        <v>0.21111111111111111</v>
      </c>
      <c r="M113" s="116">
        <f t="shared" si="20"/>
        <v>3.888888888888889E-2</v>
      </c>
      <c r="N113" s="117">
        <f t="shared" si="26"/>
        <v>5.5555555555555636E-3</v>
      </c>
      <c r="O113" s="119">
        <f t="shared" si="27"/>
        <v>1.1111111111111106E-2</v>
      </c>
      <c r="P113" s="119">
        <f t="shared" si="28"/>
        <v>5.5555555555555081E-3</v>
      </c>
      <c r="Q113" s="119">
        <f t="shared" si="29"/>
        <v>5.5555555555555428E-3</v>
      </c>
      <c r="R113" s="119">
        <f t="shared" si="30"/>
        <v>-5.5555555555554526E-3</v>
      </c>
      <c r="S113" s="119">
        <f t="shared" si="31"/>
        <v>-1.1111111111111086E-2</v>
      </c>
      <c r="T113" s="31"/>
      <c r="AA113" s="1"/>
      <c r="AB113" s="1"/>
    </row>
    <row r="114" spans="1:28" ht="12.75" x14ac:dyDescent="0.2">
      <c r="A114" s="3">
        <f t="shared" si="16"/>
        <v>113</v>
      </c>
      <c r="B114" s="26">
        <f t="shared" si="32"/>
        <v>1.9712222222222222</v>
      </c>
      <c r="C114" s="121">
        <f t="shared" si="21"/>
        <v>4.9037556317546582E-4</v>
      </c>
      <c r="D114" s="6">
        <v>0.39</v>
      </c>
      <c r="E114" s="6">
        <v>0.09</v>
      </c>
      <c r="F114" s="116">
        <f t="shared" si="22"/>
        <v>0.9208950589823881</v>
      </c>
      <c r="G114" s="116">
        <f t="shared" si="23"/>
        <v>-0.38981058264473001</v>
      </c>
      <c r="H114" s="117">
        <f t="shared" si="17"/>
        <v>5.7746629708888525E-2</v>
      </c>
      <c r="I114" s="122">
        <f t="shared" si="18"/>
        <v>5.1031288000799868E-3</v>
      </c>
      <c r="J114" s="117">
        <f t="shared" si="24"/>
        <v>6.2849758508968512E-2</v>
      </c>
      <c r="K114" s="117">
        <f t="shared" si="25"/>
        <v>8.8267601371583844</v>
      </c>
      <c r="L114" s="116">
        <f t="shared" si="19"/>
        <v>0.21666666666666667</v>
      </c>
      <c r="M114" s="116">
        <f t="shared" si="20"/>
        <v>4.9999999999999996E-2</v>
      </c>
      <c r="N114" s="117">
        <f t="shared" si="26"/>
        <v>1.1111111111111072E-2</v>
      </c>
      <c r="O114" s="119">
        <f t="shared" si="27"/>
        <v>5.5555555555555636E-3</v>
      </c>
      <c r="P114" s="119">
        <f t="shared" si="28"/>
        <v>5.5511151231257827E-17</v>
      </c>
      <c r="Q114" s="119">
        <f t="shared" si="29"/>
        <v>-5.5555555555555428E-3</v>
      </c>
      <c r="R114" s="119">
        <f t="shared" si="30"/>
        <v>-5.5555555555556191E-3</v>
      </c>
      <c r="S114" s="119">
        <f t="shared" si="31"/>
        <v>5.5555555555555428E-3</v>
      </c>
      <c r="T114" s="31"/>
      <c r="AA114" s="1"/>
      <c r="AB114" s="1"/>
    </row>
    <row r="115" spans="1:28" ht="12.75" x14ac:dyDescent="0.2">
      <c r="A115" s="3">
        <f t="shared" si="16"/>
        <v>114</v>
      </c>
      <c r="B115" s="26">
        <f t="shared" si="32"/>
        <v>1.9886666666666668</v>
      </c>
      <c r="C115" s="121">
        <f t="shared" si="21"/>
        <v>4.8187615547333473E-4</v>
      </c>
      <c r="D115" s="6">
        <v>0.41</v>
      </c>
      <c r="E115" s="6">
        <v>0.1</v>
      </c>
      <c r="F115" s="116">
        <f t="shared" si="22"/>
        <v>0.91395526019976669</v>
      </c>
      <c r="G115" s="116">
        <f t="shared" si="23"/>
        <v>-0.4058149607310908</v>
      </c>
      <c r="H115" s="117">
        <f t="shared" si="17"/>
        <v>5.8411611618376817E-2</v>
      </c>
      <c r="I115" s="122">
        <f t="shared" si="18"/>
        <v>5.0251389560217463E-3</v>
      </c>
      <c r="J115" s="117">
        <f t="shared" si="24"/>
        <v>6.343675057439857E-2</v>
      </c>
      <c r="K115" s="117">
        <f t="shared" si="25"/>
        <v>8.6737707985200245</v>
      </c>
      <c r="L115" s="116">
        <f t="shared" si="19"/>
        <v>0.22777777777777775</v>
      </c>
      <c r="M115" s="116">
        <f t="shared" si="20"/>
        <v>5.5555555555555559E-2</v>
      </c>
      <c r="N115" s="117">
        <f t="shared" si="26"/>
        <v>1.1111111111111127E-2</v>
      </c>
      <c r="O115" s="119">
        <f t="shared" si="27"/>
        <v>1.1111111111111106E-2</v>
      </c>
      <c r="P115" s="119">
        <f t="shared" si="28"/>
        <v>-5.5555555555555636E-3</v>
      </c>
      <c r="Q115" s="119">
        <f t="shared" si="29"/>
        <v>0</v>
      </c>
      <c r="R115" s="119">
        <f t="shared" si="30"/>
        <v>1.1111111111111099E-2</v>
      </c>
      <c r="S115" s="119">
        <f t="shared" si="31"/>
        <v>0</v>
      </c>
      <c r="T115" s="31"/>
      <c r="AA115" s="1"/>
      <c r="AB115" s="1"/>
    </row>
    <row r="116" spans="1:28" ht="12.75" x14ac:dyDescent="0.2">
      <c r="A116" s="3">
        <f t="shared" si="16"/>
        <v>115</v>
      </c>
      <c r="B116" s="26">
        <f t="shared" si="32"/>
        <v>2.0061111111111112</v>
      </c>
      <c r="C116" s="121">
        <f t="shared" si="21"/>
        <v>4.7332470336890198E-4</v>
      </c>
      <c r="D116" s="6">
        <v>0.43</v>
      </c>
      <c r="E116" s="6">
        <v>0.12</v>
      </c>
      <c r="F116" s="116">
        <f t="shared" si="22"/>
        <v>0.90673734398598993</v>
      </c>
      <c r="G116" s="116">
        <f t="shared" si="23"/>
        <v>-0.42169584894949186</v>
      </c>
      <c r="H116" s="117">
        <f t="shared" si="17"/>
        <v>5.9071462523851377E-2</v>
      </c>
      <c r="I116" s="122">
        <f t="shared" si="18"/>
        <v>4.9446947152474996E-3</v>
      </c>
      <c r="J116" s="117">
        <f t="shared" si="24"/>
        <v>6.401615723909887E-2</v>
      </c>
      <c r="K116" s="117">
        <f t="shared" si="25"/>
        <v>8.5198446606402349</v>
      </c>
      <c r="L116" s="116">
        <f t="shared" si="19"/>
        <v>0.23888888888888887</v>
      </c>
      <c r="M116" s="116">
        <f t="shared" si="20"/>
        <v>6.6666666666666666E-2</v>
      </c>
      <c r="N116" s="117">
        <f t="shared" si="26"/>
        <v>5.5555555555555636E-3</v>
      </c>
      <c r="O116" s="119">
        <f t="shared" si="27"/>
        <v>1.1111111111111113E-2</v>
      </c>
      <c r="P116" s="119">
        <f t="shared" si="28"/>
        <v>5.5555555555555358E-3</v>
      </c>
      <c r="Q116" s="119">
        <f t="shared" si="29"/>
        <v>0</v>
      </c>
      <c r="R116" s="119">
        <f t="shared" si="30"/>
        <v>-1.1111111111111099E-2</v>
      </c>
      <c r="S116" s="119">
        <f t="shared" si="31"/>
        <v>5.5555555555555636E-3</v>
      </c>
      <c r="T116" s="31"/>
      <c r="AA116" s="1"/>
      <c r="AB116" s="1"/>
    </row>
    <row r="117" spans="1:28" ht="12.75" x14ac:dyDescent="0.2">
      <c r="A117" s="3">
        <f t="shared" si="16"/>
        <v>116</v>
      </c>
      <c r="B117" s="26">
        <f t="shared" si="32"/>
        <v>2.0235555555555558</v>
      </c>
      <c r="C117" s="121">
        <f t="shared" si="21"/>
        <v>4.6472442724330987E-4</v>
      </c>
      <c r="D117" s="6">
        <v>0.44</v>
      </c>
      <c r="E117" s="6">
        <v>0.14000000000000001</v>
      </c>
      <c r="F117" s="116">
        <f t="shared" si="22"/>
        <v>0.89924350675963849</v>
      </c>
      <c r="G117" s="116">
        <f t="shared" si="23"/>
        <v>-0.43744841473095775</v>
      </c>
      <c r="H117" s="117">
        <f t="shared" si="17"/>
        <v>5.9725981632071296E-2</v>
      </c>
      <c r="I117" s="122">
        <f t="shared" si="18"/>
        <v>4.8618980987437388E-3</v>
      </c>
      <c r="J117" s="117">
        <f t="shared" si="24"/>
        <v>6.4587879730815034E-2</v>
      </c>
      <c r="K117" s="117">
        <f t="shared" si="25"/>
        <v>8.365039690379577</v>
      </c>
      <c r="L117" s="116">
        <f t="shared" si="19"/>
        <v>0.24444444444444444</v>
      </c>
      <c r="M117" s="116">
        <f t="shared" si="20"/>
        <v>7.7777777777777779E-2</v>
      </c>
      <c r="N117" s="117">
        <f t="shared" si="26"/>
        <v>1.1111111111111099E-2</v>
      </c>
      <c r="O117" s="119">
        <f t="shared" si="27"/>
        <v>1.1111111111111113E-2</v>
      </c>
      <c r="P117" s="119">
        <f t="shared" si="28"/>
        <v>-5.5555555555555636E-3</v>
      </c>
      <c r="Q117" s="119">
        <f t="shared" si="29"/>
        <v>5.5555555555555636E-3</v>
      </c>
      <c r="R117" s="119">
        <f t="shared" si="30"/>
        <v>1.1111111111111155E-2</v>
      </c>
      <c r="S117" s="119">
        <f t="shared" si="31"/>
        <v>-1.1111111111111127E-2</v>
      </c>
      <c r="T117" s="31"/>
      <c r="AA117" s="1"/>
      <c r="AB117" s="1"/>
    </row>
    <row r="118" spans="1:28" ht="12.75" x14ac:dyDescent="0.2">
      <c r="A118" s="3">
        <f t="shared" si="16"/>
        <v>117</v>
      </c>
      <c r="B118" s="26">
        <f t="shared" si="32"/>
        <v>2.0409999999999999</v>
      </c>
      <c r="C118" s="121">
        <f t="shared" si="21"/>
        <v>4.5607843850045682E-4</v>
      </c>
      <c r="D118" s="6">
        <v>0.46</v>
      </c>
      <c r="E118" s="6">
        <v>0.16</v>
      </c>
      <c r="F118" s="116">
        <f t="shared" si="22"/>
        <v>0.89147602890231314</v>
      </c>
      <c r="G118" s="116">
        <f t="shared" si="23"/>
        <v>-0.45306786455514825</v>
      </c>
      <c r="H118" s="117">
        <f t="shared" si="17"/>
        <v>6.0374969772266404E-2</v>
      </c>
      <c r="I118" s="122">
        <f t="shared" si="18"/>
        <v>4.7768539263950971E-3</v>
      </c>
      <c r="J118" s="117">
        <f t="shared" si="24"/>
        <v>6.5151823698661501E-2</v>
      </c>
      <c r="K118" s="117">
        <f t="shared" si="25"/>
        <v>8.2094118930082232</v>
      </c>
      <c r="L118" s="116">
        <f t="shared" si="19"/>
        <v>0.25555555555555554</v>
      </c>
      <c r="M118" s="116">
        <f t="shared" si="20"/>
        <v>8.8888888888888892E-2</v>
      </c>
      <c r="N118" s="117">
        <f t="shared" si="26"/>
        <v>5.5555555555555358E-3</v>
      </c>
      <c r="O118" s="119">
        <f t="shared" si="27"/>
        <v>5.5555555555555497E-3</v>
      </c>
      <c r="P118" s="119">
        <f t="shared" si="28"/>
        <v>5.5555555555555913E-3</v>
      </c>
      <c r="Q118" s="119">
        <f t="shared" si="29"/>
        <v>-5.5555555555555636E-3</v>
      </c>
      <c r="R118" s="119">
        <f t="shared" si="30"/>
        <v>-1.1111111111111127E-2</v>
      </c>
      <c r="S118" s="119">
        <f t="shared" si="31"/>
        <v>5.5555555555555775E-3</v>
      </c>
      <c r="T118" s="31"/>
      <c r="AA118" s="1"/>
      <c r="AB118" s="1"/>
    </row>
    <row r="119" spans="1:28" ht="12.75" x14ac:dyDescent="0.2">
      <c r="A119" s="3">
        <f t="shared" si="16"/>
        <v>118</v>
      </c>
      <c r="B119" s="26">
        <f t="shared" si="32"/>
        <v>2.0584444444444445</v>
      </c>
      <c r="C119" s="121">
        <f t="shared" si="21"/>
        <v>4.4738973927503645E-4</v>
      </c>
      <c r="D119" s="6">
        <v>0.47</v>
      </c>
      <c r="E119" s="6">
        <v>0.17</v>
      </c>
      <c r="F119" s="116">
        <f t="shared" si="22"/>
        <v>0.88343727406471095</v>
      </c>
      <c r="G119" s="116">
        <f t="shared" si="23"/>
        <v>-0.46854944540903348</v>
      </c>
      <c r="H119" s="117">
        <f t="shared" si="17"/>
        <v>6.1018229456745336E-2</v>
      </c>
      <c r="I119" s="122">
        <f t="shared" si="18"/>
        <v>4.6896696692683981E-3</v>
      </c>
      <c r="J119" s="117">
        <f t="shared" si="24"/>
        <v>6.5707899126013741E-2</v>
      </c>
      <c r="K119" s="117">
        <f t="shared" si="25"/>
        <v>8.0530153069506554</v>
      </c>
      <c r="L119" s="116">
        <f t="shared" si="19"/>
        <v>0.26111111111111107</v>
      </c>
      <c r="M119" s="116">
        <f t="shared" si="20"/>
        <v>9.4444444444444442E-2</v>
      </c>
      <c r="N119" s="117">
        <f t="shared" si="26"/>
        <v>1.1111111111111127E-2</v>
      </c>
      <c r="O119" s="119">
        <f t="shared" si="27"/>
        <v>1.1111111111111113E-2</v>
      </c>
      <c r="P119" s="119">
        <f t="shared" si="28"/>
        <v>-5.5555555555555358E-3</v>
      </c>
      <c r="Q119" s="119">
        <f t="shared" si="29"/>
        <v>1.3877787807814457E-17</v>
      </c>
      <c r="R119" s="119">
        <f t="shared" si="30"/>
        <v>1.1111111111111072E-2</v>
      </c>
      <c r="S119" s="119">
        <f t="shared" si="31"/>
        <v>-2.7755575615628914E-17</v>
      </c>
      <c r="T119" s="31"/>
      <c r="AA119" s="1"/>
      <c r="AB119" s="1"/>
    </row>
    <row r="120" spans="1:28" ht="12.75" x14ac:dyDescent="0.2">
      <c r="A120" s="3">
        <f t="shared" si="16"/>
        <v>119</v>
      </c>
      <c r="B120" s="26">
        <f t="shared" si="32"/>
        <v>2.0758888888888891</v>
      </c>
      <c r="C120" s="121">
        <f t="shared" si="21"/>
        <v>4.3866122234663407E-4</v>
      </c>
      <c r="D120" s="6">
        <v>0.49</v>
      </c>
      <c r="E120" s="6">
        <v>0.19</v>
      </c>
      <c r="F120" s="116">
        <f t="shared" si="22"/>
        <v>0.87512968844736549</v>
      </c>
      <c r="G120" s="116">
        <f t="shared" si="23"/>
        <v>-0.48388844623323768</v>
      </c>
      <c r="H120" s="117">
        <f t="shared" si="17"/>
        <v>6.1655564940991024E-2</v>
      </c>
      <c r="I120" s="122">
        <f t="shared" si="18"/>
        <v>4.6004552991898429E-3</v>
      </c>
      <c r="J120" s="117">
        <f t="shared" si="24"/>
        <v>6.6256020240180874E-2</v>
      </c>
      <c r="K120" s="117">
        <f t="shared" si="25"/>
        <v>7.8959020022394135</v>
      </c>
      <c r="L120" s="116">
        <f t="shared" si="19"/>
        <v>0.2722222222222222</v>
      </c>
      <c r="M120" s="116">
        <f t="shared" si="20"/>
        <v>0.10555555555555556</v>
      </c>
      <c r="N120" s="117">
        <f t="shared" si="26"/>
        <v>5.5555555555555913E-3</v>
      </c>
      <c r="O120" s="119">
        <f t="shared" si="27"/>
        <v>1.1111111111111099E-2</v>
      </c>
      <c r="P120" s="119">
        <f t="shared" si="28"/>
        <v>5.5555555555555358E-3</v>
      </c>
      <c r="Q120" s="119">
        <f t="shared" si="29"/>
        <v>-1.3877787807814457E-17</v>
      </c>
      <c r="R120" s="119">
        <f t="shared" si="30"/>
        <v>-5.5555555555555913E-3</v>
      </c>
      <c r="S120" s="119">
        <f t="shared" si="31"/>
        <v>0</v>
      </c>
      <c r="T120" s="31"/>
      <c r="AA120" s="1"/>
      <c r="AB120" s="1"/>
    </row>
    <row r="121" spans="1:28" ht="12.75" x14ac:dyDescent="0.2">
      <c r="A121" s="3">
        <f t="shared" si="16"/>
        <v>120</v>
      </c>
      <c r="B121" s="26">
        <f t="shared" si="32"/>
        <v>2.0933333333333333</v>
      </c>
      <c r="C121" s="121">
        <f t="shared" si="21"/>
        <v>4.2989567125223394E-4</v>
      </c>
      <c r="D121" s="6">
        <v>0.5</v>
      </c>
      <c r="E121" s="6">
        <v>0.21</v>
      </c>
      <c r="F121" s="116">
        <f t="shared" si="22"/>
        <v>0.86655580005626576</v>
      </c>
      <c r="G121" s="116">
        <f t="shared" si="23"/>
        <v>-0.49908019935561981</v>
      </c>
      <c r="H121" s="117">
        <f t="shared" si="17"/>
        <v>6.2286782283225997E-2</v>
      </c>
      <c r="I121" s="122">
        <f t="shared" si="18"/>
        <v>4.5093231358973307E-3</v>
      </c>
      <c r="J121" s="117">
        <f t="shared" si="24"/>
        <v>6.6796105419123328E-2</v>
      </c>
      <c r="K121" s="117">
        <f t="shared" si="25"/>
        <v>7.7381220825402108</v>
      </c>
      <c r="L121" s="116">
        <f t="shared" si="19"/>
        <v>0.27777777777777779</v>
      </c>
      <c r="M121" s="116">
        <f t="shared" si="20"/>
        <v>0.11666666666666665</v>
      </c>
      <c r="N121" s="117">
        <f t="shared" si="26"/>
        <v>1.1111111111111127E-2</v>
      </c>
      <c r="O121" s="119">
        <f t="shared" si="27"/>
        <v>1.1111111111111113E-2</v>
      </c>
      <c r="P121" s="119">
        <f t="shared" si="28"/>
        <v>-5.5511151231257827E-17</v>
      </c>
      <c r="Q121" s="119">
        <f t="shared" si="29"/>
        <v>-1.3877787807814457E-17</v>
      </c>
      <c r="R121" s="119">
        <f t="shared" si="30"/>
        <v>-5.5555555555554248E-3</v>
      </c>
      <c r="S121" s="119">
        <f t="shared" si="31"/>
        <v>5.5555555555555775E-3</v>
      </c>
      <c r="T121" s="31"/>
      <c r="AA121" s="1"/>
      <c r="AB121" s="1"/>
    </row>
    <row r="122" spans="1:28" ht="12.75" x14ac:dyDescent="0.2">
      <c r="A122" s="3">
        <f t="shared" si="16"/>
        <v>121</v>
      </c>
      <c r="B122" s="26">
        <f t="shared" si="32"/>
        <v>2.1107777777777779</v>
      </c>
      <c r="C122" s="121">
        <f t="shared" si="21"/>
        <v>4.2109576058889375E-4</v>
      </c>
      <c r="D122" s="6">
        <v>0.52</v>
      </c>
      <c r="E122" s="6">
        <v>0.23</v>
      </c>
      <c r="F122" s="116">
        <f t="shared" si="22"/>
        <v>0.85771821793357994</v>
      </c>
      <c r="G122" s="116">
        <f t="shared" si="23"/>
        <v>-0.51412008191165215</v>
      </c>
      <c r="H122" s="117">
        <f t="shared" si="17"/>
        <v>6.2911689403429144E-2</v>
      </c>
      <c r="I122" s="122">
        <f t="shared" si="18"/>
        <v>4.4163876920475797E-3</v>
      </c>
      <c r="J122" s="117">
        <f t="shared" si="24"/>
        <v>6.7328077095476724E-2</v>
      </c>
      <c r="K122" s="117">
        <f t="shared" si="25"/>
        <v>7.5797236906000878</v>
      </c>
      <c r="L122" s="116">
        <f t="shared" si="19"/>
        <v>0.28888888888888892</v>
      </c>
      <c r="M122" s="116">
        <f t="shared" si="20"/>
        <v>0.12777777777777777</v>
      </c>
      <c r="N122" s="117">
        <f t="shared" si="26"/>
        <v>1.1111111111111072E-2</v>
      </c>
      <c r="O122" s="119">
        <f t="shared" si="27"/>
        <v>1.1111111111111127E-2</v>
      </c>
      <c r="P122" s="119">
        <f t="shared" si="28"/>
        <v>-5.5555555555554803E-3</v>
      </c>
      <c r="Q122" s="119">
        <f t="shared" si="29"/>
        <v>5.5555555555555636E-3</v>
      </c>
      <c r="R122" s="119">
        <f t="shared" si="30"/>
        <v>1.1111111111110961E-2</v>
      </c>
      <c r="S122" s="119">
        <f t="shared" si="31"/>
        <v>-1.1111111111111099E-2</v>
      </c>
      <c r="T122" s="31"/>
      <c r="AA122" s="1"/>
      <c r="AB122" s="1"/>
    </row>
    <row r="123" spans="1:28" ht="12.75" x14ac:dyDescent="0.2">
      <c r="A123" s="3">
        <f t="shared" si="16"/>
        <v>122</v>
      </c>
      <c r="B123" s="26">
        <f t="shared" si="32"/>
        <v>2.1282222222222225</v>
      </c>
      <c r="C123" s="121">
        <f t="shared" si="21"/>
        <v>4.1226405649881503E-4</v>
      </c>
      <c r="D123" s="6">
        <v>0.54</v>
      </c>
      <c r="E123" s="6">
        <v>0.25</v>
      </c>
      <c r="F123" s="116">
        <f t="shared" si="22"/>
        <v>0.84861963136372376</v>
      </c>
      <c r="G123" s="116">
        <f t="shared" si="23"/>
        <v>-0.52900351725115935</v>
      </c>
      <c r="H123" s="117">
        <f t="shared" si="17"/>
        <v>6.3530096141785661E-2</v>
      </c>
      <c r="I123" s="122">
        <f t="shared" si="18"/>
        <v>4.3217655163569624E-3</v>
      </c>
      <c r="J123" s="117">
        <f t="shared" si="24"/>
        <v>6.7851861658142623E-2</v>
      </c>
      <c r="K123" s="117">
        <f t="shared" si="25"/>
        <v>7.4207530169786704</v>
      </c>
      <c r="L123" s="116">
        <f t="shared" si="19"/>
        <v>0.3</v>
      </c>
      <c r="M123" s="116">
        <f t="shared" si="20"/>
        <v>0.1388888888888889</v>
      </c>
      <c r="N123" s="117">
        <f t="shared" si="26"/>
        <v>5.5555555555555913E-3</v>
      </c>
      <c r="O123" s="119">
        <f t="shared" si="27"/>
        <v>5.5555555555555636E-3</v>
      </c>
      <c r="P123" s="119">
        <f t="shared" si="28"/>
        <v>5.5555555555554803E-3</v>
      </c>
      <c r="Q123" s="119">
        <f t="shared" si="29"/>
        <v>-5.5555555555555358E-3</v>
      </c>
      <c r="R123" s="119">
        <f t="shared" si="30"/>
        <v>-5.5555555555554248E-3</v>
      </c>
      <c r="S123" s="119">
        <f t="shared" si="31"/>
        <v>5.5555555555555358E-3</v>
      </c>
      <c r="T123" s="31"/>
      <c r="AA123" s="1"/>
      <c r="AB123" s="1"/>
    </row>
    <row r="124" spans="1:28" ht="12.75" x14ac:dyDescent="0.2">
      <c r="A124" s="3">
        <f t="shared" si="16"/>
        <v>123</v>
      </c>
      <c r="B124" s="26">
        <f t="shared" si="32"/>
        <v>2.1456666666666666</v>
      </c>
      <c r="C124" s="121">
        <f t="shared" si="21"/>
        <v>4.034030173282882E-4</v>
      </c>
      <c r="D124" s="6">
        <v>0.55000000000000004</v>
      </c>
      <c r="E124" s="6">
        <v>0.26</v>
      </c>
      <c r="F124" s="116">
        <f t="shared" si="22"/>
        <v>0.8392628090550075</v>
      </c>
      <c r="G124" s="116">
        <f t="shared" si="23"/>
        <v>-0.54372597633099906</v>
      </c>
      <c r="H124" s="117">
        <f t="shared" si="17"/>
        <v>6.4141814316552997E-2</v>
      </c>
      <c r="I124" s="122">
        <f t="shared" si="18"/>
        <v>4.2255750351509747E-3</v>
      </c>
      <c r="J124" s="117">
        <f t="shared" si="24"/>
        <v>6.8367389351703972E-2</v>
      </c>
      <c r="K124" s="117">
        <f t="shared" si="25"/>
        <v>7.2612543119091875</v>
      </c>
      <c r="L124" s="116">
        <f t="shared" si="19"/>
        <v>0.30555555555555558</v>
      </c>
      <c r="M124" s="116">
        <f t="shared" si="20"/>
        <v>0.14444444444444446</v>
      </c>
      <c r="N124" s="117">
        <f t="shared" si="26"/>
        <v>1.1111111111111072E-2</v>
      </c>
      <c r="O124" s="119">
        <f t="shared" si="27"/>
        <v>1.1111111111111099E-2</v>
      </c>
      <c r="P124" s="119">
        <f t="shared" si="28"/>
        <v>5.5511151231257827E-17</v>
      </c>
      <c r="Q124" s="119">
        <f t="shared" si="29"/>
        <v>0</v>
      </c>
      <c r="R124" s="119">
        <f t="shared" si="30"/>
        <v>-1.1102230246251565E-16</v>
      </c>
      <c r="S124" s="119">
        <f t="shared" si="31"/>
        <v>-2.7755575615628914E-17</v>
      </c>
      <c r="T124" s="31"/>
      <c r="AA124" s="1"/>
      <c r="AB124" s="1"/>
    </row>
    <row r="125" spans="1:28" ht="12.75" x14ac:dyDescent="0.2">
      <c r="A125" s="3">
        <f t="shared" si="16"/>
        <v>124</v>
      </c>
      <c r="B125" s="26">
        <f t="shared" si="32"/>
        <v>2.1631111111111112</v>
      </c>
      <c r="C125" s="121">
        <f t="shared" si="21"/>
        <v>3.94514994452283E-4</v>
      </c>
      <c r="D125" s="6">
        <v>0.56999999999999995</v>
      </c>
      <c r="E125" s="6">
        <v>0.28000000000000003</v>
      </c>
      <c r="F125" s="116">
        <f t="shared" si="22"/>
        <v>0.82965059829711485</v>
      </c>
      <c r="G125" s="116">
        <f t="shared" si="23"/>
        <v>-0.55828297909325453</v>
      </c>
      <c r="H125" s="117">
        <f t="shared" si="17"/>
        <v>6.4746657781324726E-2</v>
      </c>
      <c r="I125" s="122">
        <f t="shared" si="18"/>
        <v>4.127936392593845E-3</v>
      </c>
      <c r="J125" s="117">
        <f t="shared" si="24"/>
        <v>6.8874594173918571E-2</v>
      </c>
      <c r="K125" s="117">
        <f t="shared" si="25"/>
        <v>7.1012699001410944</v>
      </c>
      <c r="L125" s="116">
        <f t="shared" si="19"/>
        <v>0.31666666666666665</v>
      </c>
      <c r="M125" s="116">
        <f t="shared" si="20"/>
        <v>0.15555555555555556</v>
      </c>
      <c r="N125" s="117">
        <f t="shared" si="26"/>
        <v>1.1111111111111127E-2</v>
      </c>
      <c r="O125" s="119">
        <f t="shared" si="27"/>
        <v>1.1111111111111099E-2</v>
      </c>
      <c r="P125" s="119">
        <f t="shared" si="28"/>
        <v>-5.5511151231257827E-17</v>
      </c>
      <c r="Q125" s="119">
        <f t="shared" si="29"/>
        <v>-2.7755575615628914E-17</v>
      </c>
      <c r="R125" s="119">
        <f t="shared" si="30"/>
        <v>-5.5555555555554248E-3</v>
      </c>
      <c r="S125" s="119">
        <f t="shared" si="31"/>
        <v>5.5511151231257827E-17</v>
      </c>
      <c r="T125" s="31"/>
      <c r="AA125" s="1"/>
      <c r="AB125" s="1"/>
    </row>
    <row r="126" spans="1:28" ht="12.75" x14ac:dyDescent="0.2">
      <c r="A126" s="3">
        <f t="shared" si="16"/>
        <v>125</v>
      </c>
      <c r="B126" s="26">
        <f t="shared" si="32"/>
        <v>2.1805555555555554</v>
      </c>
      <c r="C126" s="121">
        <f t="shared" si="21"/>
        <v>3.8560223325641296E-4</v>
      </c>
      <c r="D126" s="6">
        <v>0.59</v>
      </c>
      <c r="E126" s="6">
        <v>0.3</v>
      </c>
      <c r="F126" s="116">
        <f t="shared" si="22"/>
        <v>0.81978592409467221</v>
      </c>
      <c r="G126" s="116">
        <f t="shared" si="23"/>
        <v>-0.57267009582851824</v>
      </c>
      <c r="H126" s="117">
        <f t="shared" si="17"/>
        <v>6.5344442481674925E-2</v>
      </c>
      <c r="I126" s="122">
        <f t="shared" si="18"/>
        <v>4.0289712898658459E-3</v>
      </c>
      <c r="J126" s="117">
        <f t="shared" si="24"/>
        <v>6.9373413771540771E-2</v>
      </c>
      <c r="K126" s="117">
        <f t="shared" si="25"/>
        <v>6.9408401986154331</v>
      </c>
      <c r="L126" s="116">
        <f t="shared" si="19"/>
        <v>0.32777777777777778</v>
      </c>
      <c r="M126" s="116">
        <f t="shared" si="20"/>
        <v>0.16666666666666666</v>
      </c>
      <c r="N126" s="117">
        <f t="shared" si="26"/>
        <v>1.1111111111111072E-2</v>
      </c>
      <c r="O126" s="119">
        <f t="shared" si="27"/>
        <v>1.1111111111111127E-2</v>
      </c>
      <c r="P126" s="119">
        <f t="shared" si="28"/>
        <v>-5.5555555555554803E-3</v>
      </c>
      <c r="Q126" s="119">
        <f t="shared" si="29"/>
        <v>2.7755575615628914E-17</v>
      </c>
      <c r="R126" s="119">
        <f t="shared" si="30"/>
        <v>1.6666666666666552E-2</v>
      </c>
      <c r="S126" s="119">
        <f t="shared" si="31"/>
        <v>-2.7755575615628914E-17</v>
      </c>
      <c r="T126" s="31"/>
      <c r="AA126" s="1"/>
      <c r="AB126" s="1"/>
    </row>
    <row r="127" spans="1:28" ht="12.75" x14ac:dyDescent="0.2">
      <c r="A127" s="3">
        <f t="shared" si="16"/>
        <v>126</v>
      </c>
      <c r="B127" s="26">
        <f t="shared" si="32"/>
        <v>2.1980000000000004</v>
      </c>
      <c r="C127" s="121">
        <f t="shared" si="21"/>
        <v>3.7666687426768375E-4</v>
      </c>
      <c r="D127" s="6">
        <v>0.61</v>
      </c>
      <c r="E127" s="6">
        <v>0.32</v>
      </c>
      <c r="F127" s="116">
        <f t="shared" si="22"/>
        <v>0.80967178827716402</v>
      </c>
      <c r="G127" s="116">
        <f t="shared" si="23"/>
        <v>-0.58688294852385969</v>
      </c>
      <c r="H127" s="117">
        <f t="shared" si="17"/>
        <v>6.593498651116636E-2</v>
      </c>
      <c r="I127" s="122">
        <f t="shared" si="18"/>
        <v>3.9288028235498762E-3</v>
      </c>
      <c r="J127" s="117">
        <f t="shared" si="24"/>
        <v>6.9863789334716236E-2</v>
      </c>
      <c r="K127" s="117">
        <f t="shared" si="25"/>
        <v>6.7800037368183075</v>
      </c>
      <c r="L127" s="116">
        <f t="shared" si="19"/>
        <v>0.33888888888888885</v>
      </c>
      <c r="M127" s="116">
        <f t="shared" si="20"/>
        <v>0.17777777777777778</v>
      </c>
      <c r="N127" s="117">
        <f t="shared" si="26"/>
        <v>5.5555555555555913E-3</v>
      </c>
      <c r="O127" s="119">
        <f t="shared" si="27"/>
        <v>1.1111111111111099E-2</v>
      </c>
      <c r="P127" s="119">
        <f t="shared" si="28"/>
        <v>1.1111111111111072E-2</v>
      </c>
      <c r="Q127" s="119">
        <f t="shared" si="29"/>
        <v>0</v>
      </c>
      <c r="R127" s="119">
        <f t="shared" si="30"/>
        <v>-1.1111111111111072E-2</v>
      </c>
      <c r="S127" s="119">
        <f t="shared" si="31"/>
        <v>-5.5555555555555913E-3</v>
      </c>
      <c r="T127" s="31"/>
      <c r="AA127" s="1"/>
      <c r="AB127" s="1"/>
    </row>
    <row r="128" spans="1:28" ht="12.75" x14ac:dyDescent="0.2">
      <c r="A128" s="3">
        <f t="shared" si="16"/>
        <v>127</v>
      </c>
      <c r="B128" s="26">
        <f t="shared" si="32"/>
        <v>2.2154444444444445</v>
      </c>
      <c r="C128" s="121">
        <f t="shared" si="21"/>
        <v>3.6771095442585111E-4</v>
      </c>
      <c r="D128" s="6">
        <v>0.62</v>
      </c>
      <c r="E128" s="6">
        <v>0.34</v>
      </c>
      <c r="F128" s="116">
        <f t="shared" si="22"/>
        <v>0.79931126858547685</v>
      </c>
      <c r="G128" s="116">
        <f t="shared" si="23"/>
        <v>-0.60091721219505412</v>
      </c>
      <c r="H128" s="117">
        <f t="shared" si="17"/>
        <v>6.6518110166704489E-2</v>
      </c>
      <c r="I128" s="122">
        <f t="shared" si="18"/>
        <v>3.8275553234850823E-3</v>
      </c>
      <c r="J128" s="117">
        <f t="shared" si="24"/>
        <v>7.0345665490189571E-2</v>
      </c>
      <c r="K128" s="117">
        <f t="shared" si="25"/>
        <v>6.6187971796653198</v>
      </c>
      <c r="L128" s="116">
        <f t="shared" si="19"/>
        <v>0.34444444444444444</v>
      </c>
      <c r="M128" s="116">
        <f t="shared" si="20"/>
        <v>0.18888888888888888</v>
      </c>
      <c r="N128" s="117">
        <f t="shared" si="26"/>
        <v>1.6666666666666663E-2</v>
      </c>
      <c r="O128" s="119">
        <f t="shared" si="27"/>
        <v>1.1111111111111099E-2</v>
      </c>
      <c r="P128" s="119">
        <f t="shared" si="28"/>
        <v>0</v>
      </c>
      <c r="Q128" s="119">
        <f t="shared" si="29"/>
        <v>-5.5555555555555913E-3</v>
      </c>
      <c r="R128" s="119">
        <f t="shared" si="30"/>
        <v>-5.5555555555555913E-3</v>
      </c>
      <c r="S128" s="119">
        <f t="shared" si="31"/>
        <v>5.5555555555556468E-3</v>
      </c>
      <c r="T128" s="31"/>
      <c r="AA128" s="1"/>
      <c r="AB128" s="1"/>
    </row>
    <row r="129" spans="1:28" ht="12.75" x14ac:dyDescent="0.2">
      <c r="A129" s="3">
        <f t="shared" si="16"/>
        <v>128</v>
      </c>
      <c r="B129" s="26">
        <f t="shared" si="32"/>
        <v>2.2328888888888891</v>
      </c>
      <c r="C129" s="121">
        <f t="shared" si="21"/>
        <v>3.5873640848707589E-4</v>
      </c>
      <c r="D129" s="6">
        <v>0.65</v>
      </c>
      <c r="E129" s="6">
        <v>0.36</v>
      </c>
      <c r="F129" s="116">
        <f t="shared" si="22"/>
        <v>0.78870751773533643</v>
      </c>
      <c r="G129" s="116">
        <f t="shared" si="23"/>
        <v>-0.61476861620268475</v>
      </c>
      <c r="H129" s="117">
        <f t="shared" si="17"/>
        <v>6.7093636003221546E-2</v>
      </c>
      <c r="I129" s="122">
        <f t="shared" si="18"/>
        <v>3.7253541903369269E-3</v>
      </c>
      <c r="J129" s="117">
        <f t="shared" si="24"/>
        <v>7.0818990193558473E-2</v>
      </c>
      <c r="K129" s="117">
        <f t="shared" si="25"/>
        <v>6.4572553527673655</v>
      </c>
      <c r="L129" s="116">
        <f t="shared" si="19"/>
        <v>0.3611111111111111</v>
      </c>
      <c r="M129" s="116">
        <f t="shared" si="20"/>
        <v>0.19999999999999998</v>
      </c>
      <c r="N129" s="117">
        <f t="shared" si="26"/>
        <v>1.6666666666666663E-2</v>
      </c>
      <c r="O129" s="119">
        <f t="shared" si="27"/>
        <v>1.6666666666666691E-2</v>
      </c>
      <c r="P129" s="119">
        <f t="shared" si="28"/>
        <v>-5.5555555555555913E-3</v>
      </c>
      <c r="Q129" s="119">
        <f t="shared" si="29"/>
        <v>5.5511151231257827E-17</v>
      </c>
      <c r="R129" s="119">
        <f t="shared" si="30"/>
        <v>1.1111111111111238E-2</v>
      </c>
      <c r="S129" s="119">
        <f t="shared" si="31"/>
        <v>-5.5555555555556468E-3</v>
      </c>
      <c r="T129" s="31"/>
      <c r="AA129" s="1"/>
      <c r="AB129" s="1"/>
    </row>
    <row r="130" spans="1:28" ht="12.75" x14ac:dyDescent="0.2">
      <c r="A130" s="3">
        <f t="shared" si="16"/>
        <v>129</v>
      </c>
      <c r="B130" s="26">
        <f t="shared" si="32"/>
        <v>2.2503333333333333</v>
      </c>
      <c r="C130" s="121">
        <f t="shared" si="21"/>
        <v>3.4974507055179904E-4</v>
      </c>
      <c r="D130" s="6">
        <v>0.68</v>
      </c>
      <c r="E130" s="6">
        <v>0.39</v>
      </c>
      <c r="F130" s="116">
        <f t="shared" si="22"/>
        <v>0.77786376245793631</v>
      </c>
      <c r="G130" s="116">
        <f t="shared" si="23"/>
        <v>-0.62843294555169782</v>
      </c>
      <c r="H130" s="117">
        <f t="shared" ref="H130:H193" si="33">$V$9*(1-G130)</f>
        <v>6.7661388887673049E-2</v>
      </c>
      <c r="I130" s="122">
        <f t="shared" ref="I130:I193" si="34">$V$8-SQRT($V$8^2-($V$9*F130)^2)</f>
        <v>3.622325733128734E-3</v>
      </c>
      <c r="J130" s="117">
        <f t="shared" si="24"/>
        <v>7.1283714620801783E-2</v>
      </c>
      <c r="K130" s="117">
        <f t="shared" si="25"/>
        <v>6.2954112699323828</v>
      </c>
      <c r="L130" s="116">
        <f t="shared" ref="L130:L193" si="35">D130/1.8</f>
        <v>0.37777777777777777</v>
      </c>
      <c r="M130" s="116">
        <f t="shared" ref="M130:M193" si="36">E130/1.8</f>
        <v>0.21666666666666667</v>
      </c>
      <c r="N130" s="117">
        <f t="shared" si="26"/>
        <v>1.1111111111111072E-2</v>
      </c>
      <c r="O130" s="119">
        <f t="shared" si="27"/>
        <v>1.6666666666666635E-2</v>
      </c>
      <c r="P130" s="119">
        <f t="shared" si="28"/>
        <v>5.5555555555556468E-3</v>
      </c>
      <c r="Q130" s="119">
        <f t="shared" si="29"/>
        <v>-5.5555555555555913E-3</v>
      </c>
      <c r="R130" s="119">
        <f t="shared" si="30"/>
        <v>-1.6653345369377348E-16</v>
      </c>
      <c r="S130" s="119">
        <f t="shared" si="31"/>
        <v>5.5555555555555636E-3</v>
      </c>
      <c r="T130" s="31"/>
      <c r="AA130" s="1"/>
      <c r="AB130" s="1"/>
    </row>
    <row r="131" spans="1:28" ht="12.75" x14ac:dyDescent="0.2">
      <c r="A131" s="3">
        <f t="shared" si="16"/>
        <v>130</v>
      </c>
      <c r="B131" s="26">
        <f t="shared" si="32"/>
        <v>2.2677777777777779</v>
      </c>
      <c r="C131" s="121">
        <f t="shared" ref="C131:C194" si="37">J144-J143</f>
        <v>3.4073867570860727E-4</v>
      </c>
      <c r="D131" s="6">
        <v>0.7</v>
      </c>
      <c r="E131" s="6">
        <v>0.42</v>
      </c>
      <c r="F131" s="116">
        <f t="shared" ref="F131:F194" si="38">SIN(B131)</f>
        <v>0.76678330251803806</v>
      </c>
      <c r="G131" s="116">
        <f t="shared" ref="G131:G194" si="39">COS(B131)</f>
        <v>-0.64190604217403269</v>
      </c>
      <c r="H131" s="117">
        <f t="shared" si="33"/>
        <v>6.8221196052331054E-2</v>
      </c>
      <c r="I131" s="122">
        <f t="shared" si="34"/>
        <v>3.5185970069711858E-3</v>
      </c>
      <c r="J131" s="117">
        <f t="shared" ref="J131:J194" si="40">H131+I131</f>
        <v>7.173979305930224E-2</v>
      </c>
      <c r="K131" s="117">
        <f t="shared" ref="K131:K194" si="41">C131*6*3000</f>
        <v>6.1332961627549309</v>
      </c>
      <c r="L131" s="116">
        <f t="shared" si="35"/>
        <v>0.38888888888888884</v>
      </c>
      <c r="M131" s="116">
        <f t="shared" si="36"/>
        <v>0.23333333333333331</v>
      </c>
      <c r="N131" s="117">
        <f t="shared" ref="N131:N194" si="42">L132-L131</f>
        <v>1.6666666666666718E-2</v>
      </c>
      <c r="O131" s="119">
        <f t="shared" ref="O131:O194" si="43">M132-M131</f>
        <v>2.2222222222222227E-2</v>
      </c>
      <c r="P131" s="119">
        <f t="shared" ref="P131:P194" si="44">N132-N131</f>
        <v>5.5555555555554803E-3</v>
      </c>
      <c r="Q131" s="119">
        <f t="shared" ref="Q131:Q194" si="45">O131-O132</f>
        <v>-2.7755575615628914E-17</v>
      </c>
      <c r="R131" s="119">
        <f t="shared" ref="R131:R194" si="46">P132-P131</f>
        <v>5.5511151231257827E-17</v>
      </c>
      <c r="S131" s="119">
        <f t="shared" ref="S131:S194" si="47">Q132-Q131</f>
        <v>-5.5555555555555081E-3</v>
      </c>
      <c r="T131" s="31"/>
      <c r="AA131" s="1"/>
      <c r="AB131" s="1"/>
    </row>
    <row r="132" spans="1:28" ht="12.75" x14ac:dyDescent="0.2">
      <c r="A132" s="3">
        <f t="shared" si="16"/>
        <v>131</v>
      </c>
      <c r="B132" s="26">
        <f t="shared" ref="B132:B195" si="48">A132*3.14/180</f>
        <v>2.2852222222222225</v>
      </c>
      <c r="C132" s="121">
        <f t="shared" si="37"/>
        <v>3.3171886178637311E-4</v>
      </c>
      <c r="D132" s="6">
        <v>0.73</v>
      </c>
      <c r="E132" s="6">
        <v>0.46</v>
      </c>
      <c r="F132" s="116">
        <f t="shared" si="38"/>
        <v>0.75546950970985183</v>
      </c>
      <c r="G132" s="116">
        <f t="shared" si="39"/>
        <v>-0.65518380619392302</v>
      </c>
      <c r="H132" s="117">
        <f t="shared" si="33"/>
        <v>6.8772887147357492E-2</v>
      </c>
      <c r="I132" s="122">
        <f t="shared" si="34"/>
        <v>3.4142956512197842E-3</v>
      </c>
      <c r="J132" s="117">
        <f t="shared" si="40"/>
        <v>7.2187182798577276E-2</v>
      </c>
      <c r="K132" s="117">
        <f t="shared" si="41"/>
        <v>5.9709395121547164</v>
      </c>
      <c r="L132" s="116">
        <f t="shared" si="35"/>
        <v>0.40555555555555556</v>
      </c>
      <c r="M132" s="116">
        <f t="shared" si="36"/>
        <v>0.25555555555555554</v>
      </c>
      <c r="N132" s="117">
        <f t="shared" si="42"/>
        <v>2.2222222222222199E-2</v>
      </c>
      <c r="O132" s="119">
        <f t="shared" si="43"/>
        <v>2.2222222222222254E-2</v>
      </c>
      <c r="P132" s="119">
        <f t="shared" si="44"/>
        <v>5.5555555555555358E-3</v>
      </c>
      <c r="Q132" s="119">
        <f t="shared" si="45"/>
        <v>-5.5555555555555358E-3</v>
      </c>
      <c r="R132" s="119">
        <f t="shared" si="46"/>
        <v>-1.1111111111111016E-2</v>
      </c>
      <c r="S132" s="119">
        <f t="shared" si="47"/>
        <v>5.5555555555555913E-3</v>
      </c>
      <c r="T132" s="31"/>
      <c r="AA132" s="1"/>
      <c r="AB132" s="1"/>
    </row>
    <row r="133" spans="1:28" ht="12.75" x14ac:dyDescent="0.2">
      <c r="A133" s="3">
        <f t="shared" si="16"/>
        <v>132</v>
      </c>
      <c r="B133" s="26">
        <f t="shared" si="48"/>
        <v>2.3026666666666666</v>
      </c>
      <c r="C133" s="121">
        <f t="shared" si="37"/>
        <v>3.2268717120720325E-4</v>
      </c>
      <c r="D133" s="6">
        <v>0.77</v>
      </c>
      <c r="E133" s="6">
        <v>0.5</v>
      </c>
      <c r="F133" s="116">
        <f t="shared" si="38"/>
        <v>0.74392582683099573</v>
      </c>
      <c r="G133" s="116">
        <f t="shared" si="39"/>
        <v>-0.6682621971754944</v>
      </c>
      <c r="H133" s="117">
        <f t="shared" si="33"/>
        <v>6.9316294292641786E-2</v>
      </c>
      <c r="I133" s="122">
        <f t="shared" si="34"/>
        <v>3.309549728282124E-3</v>
      </c>
      <c r="J133" s="117">
        <f t="shared" si="40"/>
        <v>7.262584402092391E-2</v>
      </c>
      <c r="K133" s="117">
        <f t="shared" si="41"/>
        <v>5.8083690817296585</v>
      </c>
      <c r="L133" s="116">
        <f t="shared" si="35"/>
        <v>0.42777777777777776</v>
      </c>
      <c r="M133" s="116">
        <f t="shared" si="36"/>
        <v>0.27777777777777779</v>
      </c>
      <c r="N133" s="117">
        <f t="shared" si="42"/>
        <v>2.7777777777777735E-2</v>
      </c>
      <c r="O133" s="119">
        <f t="shared" si="43"/>
        <v>2.777777777777779E-2</v>
      </c>
      <c r="P133" s="119">
        <f t="shared" si="44"/>
        <v>-5.5555555555554803E-3</v>
      </c>
      <c r="Q133" s="119">
        <f t="shared" si="45"/>
        <v>5.5511151231257827E-17</v>
      </c>
      <c r="R133" s="119">
        <f t="shared" si="46"/>
        <v>1.6666666666666552E-2</v>
      </c>
      <c r="S133" s="119">
        <f t="shared" si="47"/>
        <v>-1.1102230246251565E-16</v>
      </c>
      <c r="T133" s="31"/>
      <c r="AA133" s="1"/>
      <c r="AB133" s="1"/>
    </row>
    <row r="134" spans="1:28" ht="12.75" x14ac:dyDescent="0.2">
      <c r="A134" s="3">
        <f t="shared" si="16"/>
        <v>133</v>
      </c>
      <c r="B134" s="26">
        <f t="shared" si="48"/>
        <v>2.3201111111111112</v>
      </c>
      <c r="C134" s="121">
        <f t="shared" si="37"/>
        <v>3.1364505293199341E-4</v>
      </c>
      <c r="D134" s="6">
        <v>0.82</v>
      </c>
      <c r="E134" s="6">
        <v>0.55000000000000004</v>
      </c>
      <c r="F134" s="116">
        <f t="shared" si="38"/>
        <v>0.73215576663484783</v>
      </c>
      <c r="G134" s="116">
        <f t="shared" si="39"/>
        <v>-0.68113723535227333</v>
      </c>
      <c r="H134" s="117">
        <f t="shared" si="33"/>
        <v>6.9851252128886945E-2</v>
      </c>
      <c r="I134" s="122">
        <f t="shared" si="34"/>
        <v>3.2044875632891989E-3</v>
      </c>
      <c r="J134" s="117">
        <f t="shared" si="40"/>
        <v>7.3055739692176144E-2</v>
      </c>
      <c r="K134" s="117">
        <f t="shared" si="41"/>
        <v>5.6456109527758809</v>
      </c>
      <c r="L134" s="116">
        <f t="shared" si="35"/>
        <v>0.45555555555555549</v>
      </c>
      <c r="M134" s="116">
        <f t="shared" si="36"/>
        <v>0.30555555555555558</v>
      </c>
      <c r="N134" s="117">
        <f t="shared" si="42"/>
        <v>2.2222222222222254E-2</v>
      </c>
      <c r="O134" s="119">
        <f t="shared" si="43"/>
        <v>2.7777777777777735E-2</v>
      </c>
      <c r="P134" s="119">
        <f t="shared" si="44"/>
        <v>1.1111111111111072E-2</v>
      </c>
      <c r="Q134" s="119">
        <f t="shared" si="45"/>
        <v>-5.5511151231257827E-17</v>
      </c>
      <c r="R134" s="119">
        <f t="shared" si="46"/>
        <v>-1.1111111111111072E-2</v>
      </c>
      <c r="S134" s="119">
        <f t="shared" si="47"/>
        <v>-1.1111111111111016E-2</v>
      </c>
      <c r="T134" s="31"/>
      <c r="AA134" s="1"/>
      <c r="AB134" s="1"/>
    </row>
    <row r="135" spans="1:28" ht="12.75" x14ac:dyDescent="0.2">
      <c r="A135" s="3">
        <f t="shared" si="16"/>
        <v>134</v>
      </c>
      <c r="B135" s="26">
        <f t="shared" si="48"/>
        <v>2.3375555555555554</v>
      </c>
      <c r="C135" s="121">
        <f t="shared" si="37"/>
        <v>3.0459386449273318E-4</v>
      </c>
      <c r="D135" s="6">
        <v>0.86</v>
      </c>
      <c r="E135" s="6">
        <v>0.6</v>
      </c>
      <c r="F135" s="116">
        <f t="shared" si="38"/>
        <v>0.72016291076161476</v>
      </c>
      <c r="G135" s="116">
        <f t="shared" si="39"/>
        <v>-0.69380500283823165</v>
      </c>
      <c r="H135" s="117">
        <f t="shared" si="33"/>
        <v>7.0377597867928521E-2</v>
      </c>
      <c r="I135" s="122">
        <f t="shared" si="34"/>
        <v>3.0992375848365172E-3</v>
      </c>
      <c r="J135" s="117">
        <f t="shared" si="40"/>
        <v>7.3476835452765038E-2</v>
      </c>
      <c r="K135" s="117">
        <f t="shared" si="41"/>
        <v>5.482689560869197</v>
      </c>
      <c r="L135" s="116">
        <f t="shared" si="35"/>
        <v>0.47777777777777775</v>
      </c>
      <c r="M135" s="116">
        <f t="shared" si="36"/>
        <v>0.33333333333333331</v>
      </c>
      <c r="N135" s="117">
        <f t="shared" si="42"/>
        <v>3.3333333333333326E-2</v>
      </c>
      <c r="O135" s="119">
        <f t="shared" si="43"/>
        <v>2.777777777777779E-2</v>
      </c>
      <c r="P135" s="119">
        <f t="shared" si="44"/>
        <v>0</v>
      </c>
      <c r="Q135" s="119">
        <f t="shared" si="45"/>
        <v>-1.1111111111111072E-2</v>
      </c>
      <c r="R135" s="119">
        <f t="shared" si="46"/>
        <v>1.1102230246251565E-16</v>
      </c>
      <c r="S135" s="119">
        <f t="shared" si="47"/>
        <v>5.5555555555554248E-3</v>
      </c>
      <c r="T135" s="31"/>
      <c r="AA135" s="1"/>
      <c r="AB135" s="1"/>
    </row>
    <row r="136" spans="1:28" ht="12.75" x14ac:dyDescent="0.2">
      <c r="A136" s="3">
        <f t="shared" si="16"/>
        <v>135</v>
      </c>
      <c r="B136" s="26">
        <f t="shared" si="48"/>
        <v>2.355</v>
      </c>
      <c r="C136" s="121">
        <f t="shared" si="37"/>
        <v>2.9553487410260981E-4</v>
      </c>
      <c r="D136" s="6">
        <v>0.92</v>
      </c>
      <c r="E136" s="6">
        <v>0.65</v>
      </c>
      <c r="F136" s="116">
        <f t="shared" si="38"/>
        <v>0.70795090864843213</v>
      </c>
      <c r="G136" s="116">
        <f t="shared" si="39"/>
        <v>-0.7062616448200052</v>
      </c>
      <c r="H136" s="117">
        <f t="shared" si="33"/>
        <v>7.0895171342271204E-2</v>
      </c>
      <c r="I136" s="122">
        <f t="shared" si="34"/>
        <v>2.9939281669926487E-3</v>
      </c>
      <c r="J136" s="117">
        <f t="shared" si="40"/>
        <v>7.3889099509263853E-2</v>
      </c>
      <c r="K136" s="117">
        <f t="shared" si="41"/>
        <v>5.3196277338469766</v>
      </c>
      <c r="L136" s="116">
        <f t="shared" si="35"/>
        <v>0.51111111111111107</v>
      </c>
      <c r="M136" s="116">
        <f t="shared" si="36"/>
        <v>0.3611111111111111</v>
      </c>
      <c r="N136" s="117">
        <f t="shared" si="42"/>
        <v>3.3333333333333326E-2</v>
      </c>
      <c r="O136" s="119">
        <f t="shared" si="43"/>
        <v>3.8888888888888862E-2</v>
      </c>
      <c r="P136" s="119">
        <f t="shared" si="44"/>
        <v>1.1102230246251565E-16</v>
      </c>
      <c r="Q136" s="119">
        <f t="shared" si="45"/>
        <v>-5.5555555555556468E-3</v>
      </c>
      <c r="R136" s="119">
        <f t="shared" si="46"/>
        <v>1.111111111111085E-2</v>
      </c>
      <c r="S136" s="119">
        <f t="shared" si="47"/>
        <v>1.1111111111111294E-2</v>
      </c>
      <c r="T136" s="31"/>
      <c r="AA136" s="1"/>
      <c r="AB136" s="1"/>
    </row>
    <row r="137" spans="1:28" ht="12.75" x14ac:dyDescent="0.2">
      <c r="A137" s="3">
        <f t="shared" si="16"/>
        <v>136</v>
      </c>
      <c r="B137" s="26">
        <f t="shared" si="48"/>
        <v>2.3724444444444446</v>
      </c>
      <c r="C137" s="121">
        <f t="shared" si="37"/>
        <v>2.8646926283909524E-4</v>
      </c>
      <c r="D137" s="6">
        <v>0.98</v>
      </c>
      <c r="E137" s="6">
        <v>0.72</v>
      </c>
      <c r="F137" s="116">
        <f t="shared" si="38"/>
        <v>0.6955234764188406</v>
      </c>
      <c r="G137" s="116">
        <f t="shared" si="39"/>
        <v>-0.71850337072991555</v>
      </c>
      <c r="H137" s="117">
        <f t="shared" si="33"/>
        <v>7.1403815053827979E-2</v>
      </c>
      <c r="I137" s="122">
        <f t="shared" si="34"/>
        <v>2.888687472764162E-3</v>
      </c>
      <c r="J137" s="117">
        <f t="shared" si="40"/>
        <v>7.4292502526592141E-2</v>
      </c>
      <c r="K137" s="117">
        <f t="shared" si="41"/>
        <v>5.1564467311037143</v>
      </c>
      <c r="L137" s="116">
        <f t="shared" si="35"/>
        <v>0.5444444444444444</v>
      </c>
      <c r="M137" s="116">
        <f t="shared" si="36"/>
        <v>0.39999999999999997</v>
      </c>
      <c r="N137" s="117">
        <f t="shared" si="42"/>
        <v>3.3333333333333437E-2</v>
      </c>
      <c r="O137" s="119">
        <f t="shared" si="43"/>
        <v>4.4444444444444509E-2</v>
      </c>
      <c r="P137" s="119">
        <f t="shared" si="44"/>
        <v>1.1111111111110961E-2</v>
      </c>
      <c r="Q137" s="119">
        <f t="shared" si="45"/>
        <v>5.5555555555556468E-3</v>
      </c>
      <c r="R137" s="119">
        <f t="shared" si="46"/>
        <v>-5.5555555555554248E-3</v>
      </c>
      <c r="S137" s="119">
        <f t="shared" si="47"/>
        <v>-5.5555555555555913E-3</v>
      </c>
      <c r="T137" s="31"/>
      <c r="AA137" s="1"/>
      <c r="AB137" s="1"/>
    </row>
    <row r="138" spans="1:28" ht="12.75" x14ac:dyDescent="0.2">
      <c r="A138" s="3">
        <f t="shared" si="16"/>
        <v>137</v>
      </c>
      <c r="B138" s="26">
        <f t="shared" si="48"/>
        <v>2.3898888888888887</v>
      </c>
      <c r="C138" s="121">
        <f t="shared" si="37"/>
        <v>2.7739812689288323E-4</v>
      </c>
      <c r="D138" s="6">
        <v>1.04</v>
      </c>
      <c r="E138" s="6">
        <v>0.8</v>
      </c>
      <c r="F138" s="116">
        <f t="shared" si="38"/>
        <v>0.68288439575196414</v>
      </c>
      <c r="G138" s="116">
        <f t="shared" si="39"/>
        <v>-0.73052645539944328</v>
      </c>
      <c r="H138" s="117">
        <f t="shared" si="33"/>
        <v>7.1903374221846866E-2</v>
      </c>
      <c r="I138" s="122">
        <f t="shared" si="34"/>
        <v>2.7836432991975579E-3</v>
      </c>
      <c r="J138" s="117">
        <f t="shared" si="40"/>
        <v>7.4687017521044424E-2</v>
      </c>
      <c r="K138" s="117">
        <f t="shared" si="41"/>
        <v>4.993166284071898</v>
      </c>
      <c r="L138" s="116">
        <f t="shared" si="35"/>
        <v>0.57777777777777783</v>
      </c>
      <c r="M138" s="116">
        <f t="shared" si="36"/>
        <v>0.44444444444444448</v>
      </c>
      <c r="N138" s="117">
        <f t="shared" si="42"/>
        <v>4.4444444444444398E-2</v>
      </c>
      <c r="O138" s="119">
        <f t="shared" si="43"/>
        <v>3.8888888888888862E-2</v>
      </c>
      <c r="P138" s="119">
        <f t="shared" si="44"/>
        <v>5.5555555555555358E-3</v>
      </c>
      <c r="Q138" s="119">
        <f t="shared" si="45"/>
        <v>5.5511151231257827E-17</v>
      </c>
      <c r="R138" s="119">
        <f t="shared" si="46"/>
        <v>-1.1111111111110961E-2</v>
      </c>
      <c r="S138" s="119">
        <f t="shared" si="47"/>
        <v>-5.5555555555557579E-3</v>
      </c>
      <c r="T138" s="31"/>
      <c r="AA138" s="1"/>
      <c r="AB138" s="1"/>
    </row>
    <row r="139" spans="1:28" ht="12.75" x14ac:dyDescent="0.2">
      <c r="A139" s="3">
        <f t="shared" si="16"/>
        <v>138</v>
      </c>
      <c r="B139" s="26">
        <f t="shared" si="48"/>
        <v>2.4073333333333333</v>
      </c>
      <c r="C139" s="121">
        <f t="shared" si="37"/>
        <v>2.6832247987536306E-4</v>
      </c>
      <c r="D139" s="6">
        <v>1.1200000000000001</v>
      </c>
      <c r="E139" s="6">
        <v>0.87</v>
      </c>
      <c r="F139" s="116">
        <f t="shared" si="38"/>
        <v>0.67003751273174106</v>
      </c>
      <c r="G139" s="116">
        <f t="shared" si="39"/>
        <v>-0.74232724019280194</v>
      </c>
      <c r="H139" s="117">
        <f t="shared" si="33"/>
        <v>7.2393696830010915E-2</v>
      </c>
      <c r="I139" s="122">
        <f t="shared" si="34"/>
        <v>2.6789229242899226E-3</v>
      </c>
      <c r="J139" s="117">
        <f t="shared" si="40"/>
        <v>7.5072619754300837E-2</v>
      </c>
      <c r="K139" s="117">
        <f t="shared" si="41"/>
        <v>4.8298046377565349</v>
      </c>
      <c r="L139" s="116">
        <f t="shared" si="35"/>
        <v>0.62222222222222223</v>
      </c>
      <c r="M139" s="116">
        <f t="shared" si="36"/>
        <v>0.48333333333333334</v>
      </c>
      <c r="N139" s="117">
        <f t="shared" si="42"/>
        <v>4.9999999999999933E-2</v>
      </c>
      <c r="O139" s="119">
        <f t="shared" si="43"/>
        <v>3.8888888888888806E-2</v>
      </c>
      <c r="P139" s="119">
        <f t="shared" si="44"/>
        <v>-5.5555555555554248E-3</v>
      </c>
      <c r="Q139" s="119">
        <f t="shared" si="45"/>
        <v>-5.5555555555557024E-3</v>
      </c>
      <c r="R139" s="119">
        <f t="shared" si="46"/>
        <v>-2.2204460492503131E-16</v>
      </c>
      <c r="S139" s="119">
        <f t="shared" si="47"/>
        <v>1.6653345369377348E-16</v>
      </c>
      <c r="T139" s="31"/>
      <c r="AA139" s="1"/>
      <c r="AB139" s="1"/>
    </row>
    <row r="140" spans="1:28" ht="12.75" x14ac:dyDescent="0.2">
      <c r="A140" s="3">
        <f t="shared" si="16"/>
        <v>139</v>
      </c>
      <c r="B140" s="26">
        <f t="shared" si="48"/>
        <v>2.4247777777777779</v>
      </c>
      <c r="C140" s="121">
        <f t="shared" si="37"/>
        <v>2.5924325518110469E-4</v>
      </c>
      <c r="D140" s="6">
        <v>1.21</v>
      </c>
      <c r="E140" s="6">
        <v>0.94</v>
      </c>
      <c r="F140" s="116">
        <f t="shared" si="38"/>
        <v>0.65698673667655916</v>
      </c>
      <c r="G140" s="116">
        <f t="shared" si="39"/>
        <v>-0.75390213412026197</v>
      </c>
      <c r="H140" s="117">
        <f t="shared" si="33"/>
        <v>7.2874633672696879E-2</v>
      </c>
      <c r="I140" s="122">
        <f t="shared" si="34"/>
        <v>2.5746529558716424E-3</v>
      </c>
      <c r="J140" s="117">
        <f t="shared" si="40"/>
        <v>7.5449286628568521E-2</v>
      </c>
      <c r="K140" s="117">
        <f t="shared" si="41"/>
        <v>4.6663785932598847</v>
      </c>
      <c r="L140" s="116">
        <f t="shared" si="35"/>
        <v>0.67222222222222217</v>
      </c>
      <c r="M140" s="116">
        <f t="shared" si="36"/>
        <v>0.52222222222222214</v>
      </c>
      <c r="N140" s="117">
        <f t="shared" si="42"/>
        <v>4.4444444444444509E-2</v>
      </c>
      <c r="O140" s="119">
        <f t="shared" si="43"/>
        <v>4.4444444444444509E-2</v>
      </c>
      <c r="P140" s="119">
        <f t="shared" si="44"/>
        <v>-5.5555555555556468E-3</v>
      </c>
      <c r="Q140" s="119">
        <f t="shared" si="45"/>
        <v>-5.5555555555555358E-3</v>
      </c>
      <c r="R140" s="119">
        <f t="shared" si="46"/>
        <v>1.1111111111111183E-2</v>
      </c>
      <c r="S140" s="119">
        <f t="shared" si="47"/>
        <v>5.5555555555556468E-3</v>
      </c>
      <c r="T140" s="31"/>
      <c r="AA140" s="1"/>
      <c r="AB140" s="1"/>
    </row>
    <row r="141" spans="1:28" ht="12.75" x14ac:dyDescent="0.2">
      <c r="A141" s="3">
        <f t="shared" si="16"/>
        <v>140</v>
      </c>
      <c r="B141" s="26">
        <f t="shared" si="48"/>
        <v>2.4422222222222225</v>
      </c>
      <c r="C141" s="121">
        <f t="shared" si="37"/>
        <v>2.5016130839752848E-4</v>
      </c>
      <c r="D141" s="6">
        <v>1.29</v>
      </c>
      <c r="E141" s="6">
        <v>1.02</v>
      </c>
      <c r="F141" s="116">
        <f t="shared" si="38"/>
        <v>0.64373603894964493</v>
      </c>
      <c r="G141" s="116">
        <f t="shared" si="39"/>
        <v>-0.76524761493089355</v>
      </c>
      <c r="H141" s="117">
        <f t="shared" si="33"/>
        <v>7.3346038400378621E-2</v>
      </c>
      <c r="I141" s="122">
        <f t="shared" si="34"/>
        <v>2.4709591826157506E-3</v>
      </c>
      <c r="J141" s="117">
        <f t="shared" si="40"/>
        <v>7.5816997582994372E-2</v>
      </c>
      <c r="K141" s="117">
        <f t="shared" si="41"/>
        <v>4.5029035511555122</v>
      </c>
      <c r="L141" s="116">
        <f t="shared" si="35"/>
        <v>0.71666666666666667</v>
      </c>
      <c r="M141" s="116">
        <f t="shared" si="36"/>
        <v>0.56666666666666665</v>
      </c>
      <c r="N141" s="117">
        <f t="shared" si="42"/>
        <v>3.8888888888888862E-2</v>
      </c>
      <c r="O141" s="119">
        <f t="shared" si="43"/>
        <v>5.0000000000000044E-2</v>
      </c>
      <c r="P141" s="119">
        <f t="shared" si="44"/>
        <v>5.5555555555555358E-3</v>
      </c>
      <c r="Q141" s="119">
        <f t="shared" si="45"/>
        <v>1.1102230246251565E-16</v>
      </c>
      <c r="R141" s="119">
        <f t="shared" si="46"/>
        <v>5.5555555555556468E-3</v>
      </c>
      <c r="S141" s="119">
        <f t="shared" si="47"/>
        <v>-2.2204460492503131E-16</v>
      </c>
      <c r="T141" s="31"/>
      <c r="AA141" s="1"/>
      <c r="AB141" s="1"/>
    </row>
    <row r="142" spans="1:28" ht="12.75" x14ac:dyDescent="0.2">
      <c r="A142" s="3">
        <f t="shared" si="16"/>
        <v>141</v>
      </c>
      <c r="B142" s="26">
        <f t="shared" si="48"/>
        <v>2.4596666666666667</v>
      </c>
      <c r="C142" s="121">
        <f t="shared" si="37"/>
        <v>2.4107741975806785E-4</v>
      </c>
      <c r="D142" s="6">
        <v>1.36</v>
      </c>
      <c r="E142" s="6">
        <v>1.1100000000000001</v>
      </c>
      <c r="F142" s="116">
        <f t="shared" si="38"/>
        <v>0.63028945175057494</v>
      </c>
      <c r="G142" s="116">
        <f t="shared" si="39"/>
        <v>-0.77636023018439038</v>
      </c>
      <c r="H142" s="117">
        <f t="shared" si="33"/>
        <v>7.3807767564161408E-2</v>
      </c>
      <c r="I142" s="122">
        <f t="shared" si="34"/>
        <v>2.3679664273200396E-3</v>
      </c>
      <c r="J142" s="117">
        <f t="shared" si="40"/>
        <v>7.6175733991481448E-2</v>
      </c>
      <c r="K142" s="117">
        <f t="shared" si="41"/>
        <v>4.3393935556452217</v>
      </c>
      <c r="L142" s="116">
        <f t="shared" si="35"/>
        <v>0.75555555555555554</v>
      </c>
      <c r="M142" s="116">
        <f t="shared" si="36"/>
        <v>0.6166666666666667</v>
      </c>
      <c r="N142" s="117">
        <f t="shared" si="42"/>
        <v>4.4444444444444398E-2</v>
      </c>
      <c r="O142" s="119">
        <f t="shared" si="43"/>
        <v>4.9999999999999933E-2</v>
      </c>
      <c r="P142" s="119">
        <f t="shared" si="44"/>
        <v>1.1111111111111183E-2</v>
      </c>
      <c r="Q142" s="119">
        <f t="shared" si="45"/>
        <v>-1.1102230246251565E-16</v>
      </c>
      <c r="R142" s="119">
        <f t="shared" si="46"/>
        <v>-1.1111111111111294E-2</v>
      </c>
      <c r="S142" s="119">
        <f t="shared" si="47"/>
        <v>-5.5555555555553138E-3</v>
      </c>
      <c r="T142" s="31"/>
      <c r="AA142" s="1"/>
      <c r="AB142" s="1"/>
    </row>
    <row r="143" spans="1:28" ht="12.75" x14ac:dyDescent="0.2">
      <c r="A143" s="3">
        <f t="shared" si="16"/>
        <v>142</v>
      </c>
      <c r="B143" s="26">
        <f t="shared" si="48"/>
        <v>2.4771111111111113</v>
      </c>
      <c r="C143" s="121">
        <f t="shared" si="37"/>
        <v>2.319922966328436E-4</v>
      </c>
      <c r="D143" s="6">
        <v>1.44</v>
      </c>
      <c r="E143" s="6">
        <v>1.2</v>
      </c>
      <c r="F143" s="116">
        <f t="shared" si="38"/>
        <v>0.6166510668882722</v>
      </c>
      <c r="G143" s="116">
        <f t="shared" si="39"/>
        <v>-0.78723659830165138</v>
      </c>
      <c r="H143" s="117">
        <f t="shared" si="33"/>
        <v>7.4259680659433613E-2</v>
      </c>
      <c r="I143" s="122">
        <f t="shared" si="34"/>
        <v>2.2657984025996336E-3</v>
      </c>
      <c r="J143" s="117">
        <f t="shared" si="40"/>
        <v>7.6525479062033247E-2</v>
      </c>
      <c r="K143" s="117">
        <f t="shared" si="41"/>
        <v>4.1758613393911848</v>
      </c>
      <c r="L143" s="116">
        <f t="shared" si="35"/>
        <v>0.79999999999999993</v>
      </c>
      <c r="M143" s="116">
        <f t="shared" si="36"/>
        <v>0.66666666666666663</v>
      </c>
      <c r="N143" s="117">
        <f t="shared" si="42"/>
        <v>5.555555555555558E-2</v>
      </c>
      <c r="O143" s="119">
        <f t="shared" si="43"/>
        <v>5.0000000000000044E-2</v>
      </c>
      <c r="P143" s="119">
        <f t="shared" si="44"/>
        <v>-1.1102230246251565E-16</v>
      </c>
      <c r="Q143" s="119">
        <f t="shared" si="45"/>
        <v>-5.5555555555554248E-3</v>
      </c>
      <c r="R143" s="119">
        <f t="shared" si="46"/>
        <v>5.5555555555558689E-3</v>
      </c>
      <c r="S143" s="119">
        <f t="shared" si="47"/>
        <v>-2.2204460492503131E-16</v>
      </c>
      <c r="T143" s="31"/>
      <c r="AA143" s="1"/>
      <c r="AB143" s="1"/>
    </row>
    <row r="144" spans="1:28" ht="12.75" x14ac:dyDescent="0.2">
      <c r="A144" s="3">
        <f t="shared" si="16"/>
        <v>143</v>
      </c>
      <c r="B144" s="26">
        <f t="shared" si="48"/>
        <v>2.4945555555555559</v>
      </c>
      <c r="C144" s="121">
        <f t="shared" si="37"/>
        <v>2.2290657605301967E-4</v>
      </c>
      <c r="D144" s="6">
        <v>1.54</v>
      </c>
      <c r="E144" s="6">
        <v>1.29</v>
      </c>
      <c r="F144" s="116">
        <f t="shared" si="38"/>
        <v>0.60282503453586722</v>
      </c>
      <c r="G144" s="116">
        <f t="shared" si="39"/>
        <v>-0.79787340959379671</v>
      </c>
      <c r="H144" s="117">
        <f t="shared" si="33"/>
        <v>7.4701640168622241E-2</v>
      </c>
      <c r="I144" s="122">
        <f t="shared" si="34"/>
        <v>2.1645775691196134E-3</v>
      </c>
      <c r="J144" s="117">
        <f t="shared" si="40"/>
        <v>7.6866217737741854E-2</v>
      </c>
      <c r="K144" s="117">
        <f t="shared" si="41"/>
        <v>4.0123183689543538</v>
      </c>
      <c r="L144" s="116">
        <f t="shared" si="35"/>
        <v>0.85555555555555551</v>
      </c>
      <c r="M144" s="116">
        <f t="shared" si="36"/>
        <v>0.71666666666666667</v>
      </c>
      <c r="N144" s="117">
        <f t="shared" si="42"/>
        <v>5.5555555555555469E-2</v>
      </c>
      <c r="O144" s="119">
        <f t="shared" si="43"/>
        <v>5.5555555555555469E-2</v>
      </c>
      <c r="P144" s="119">
        <f t="shared" si="44"/>
        <v>5.5555555555557579E-3</v>
      </c>
      <c r="Q144" s="119">
        <f t="shared" si="45"/>
        <v>-5.5555555555556468E-3</v>
      </c>
      <c r="R144" s="119">
        <f t="shared" si="46"/>
        <v>-5.5555555555557579E-3</v>
      </c>
      <c r="S144" s="119">
        <f t="shared" si="47"/>
        <v>-5.5555555555554248E-3</v>
      </c>
      <c r="T144" s="31"/>
      <c r="AA144" s="1"/>
      <c r="AB144" s="1"/>
    </row>
    <row r="145" spans="1:28" ht="12.75" x14ac:dyDescent="0.2">
      <c r="A145" s="3">
        <f t="shared" si="16"/>
        <v>144</v>
      </c>
      <c r="B145" s="26">
        <f t="shared" si="48"/>
        <v>2.512</v>
      </c>
      <c r="C145" s="121">
        <f t="shared" si="37"/>
        <v>2.1382082726392748E-4</v>
      </c>
      <c r="D145" s="6">
        <v>1.64</v>
      </c>
      <c r="E145" s="6">
        <v>1.39</v>
      </c>
      <c r="F145" s="116">
        <f t="shared" si="38"/>
        <v>0.58881556196779528</v>
      </c>
      <c r="G145" s="116">
        <f t="shared" si="39"/>
        <v>-0.80826742726931011</v>
      </c>
      <c r="H145" s="117">
        <f t="shared" si="33"/>
        <v>7.5133511603039826E-2</v>
      </c>
      <c r="I145" s="122">
        <f t="shared" si="34"/>
        <v>2.0644249964884009E-3</v>
      </c>
      <c r="J145" s="117">
        <f t="shared" si="40"/>
        <v>7.7197936599528227E-2</v>
      </c>
      <c r="K145" s="117">
        <f t="shared" si="41"/>
        <v>3.8487748907506947</v>
      </c>
      <c r="L145" s="116">
        <f t="shared" si="35"/>
        <v>0.91111111111111098</v>
      </c>
      <c r="M145" s="116">
        <f t="shared" si="36"/>
        <v>0.77222222222222214</v>
      </c>
      <c r="N145" s="117">
        <f t="shared" si="42"/>
        <v>6.1111111111111227E-2</v>
      </c>
      <c r="O145" s="119">
        <f t="shared" si="43"/>
        <v>6.1111111111111116E-2</v>
      </c>
      <c r="P145" s="119">
        <f t="shared" si="44"/>
        <v>0</v>
      </c>
      <c r="Q145" s="119">
        <f t="shared" si="45"/>
        <v>-1.1111111111111072E-2</v>
      </c>
      <c r="R145" s="119">
        <f t="shared" si="46"/>
        <v>5.5555555555552028E-3</v>
      </c>
      <c r="S145" s="119">
        <f t="shared" si="47"/>
        <v>2.2222222222222032E-2</v>
      </c>
      <c r="T145" s="31"/>
      <c r="AA145" s="1"/>
      <c r="AB145" s="1"/>
    </row>
    <row r="146" spans="1:28" ht="12.75" x14ac:dyDescent="0.2">
      <c r="A146" s="3">
        <f t="shared" si="16"/>
        <v>145</v>
      </c>
      <c r="B146" s="26">
        <f t="shared" si="48"/>
        <v>2.5294444444444446</v>
      </c>
      <c r="C146" s="121">
        <f t="shared" si="37"/>
        <v>2.0473555430328139E-4</v>
      </c>
      <c r="D146" s="6">
        <v>1.75</v>
      </c>
      <c r="E146" s="6">
        <v>1.5</v>
      </c>
      <c r="F146" s="116">
        <f t="shared" si="38"/>
        <v>0.5746269122795179</v>
      </c>
      <c r="G146" s="116">
        <f t="shared" si="39"/>
        <v>-0.81841548841899814</v>
      </c>
      <c r="H146" s="117">
        <f t="shared" si="33"/>
        <v>7.5555163543809367E-2</v>
      </c>
      <c r="I146" s="122">
        <f t="shared" si="34"/>
        <v>1.9654602269260635E-3</v>
      </c>
      <c r="J146" s="117">
        <f t="shared" si="40"/>
        <v>7.7520623770735431E-2</v>
      </c>
      <c r="K146" s="117">
        <f t="shared" si="41"/>
        <v>3.685239977459065</v>
      </c>
      <c r="L146" s="116">
        <f t="shared" si="35"/>
        <v>0.97222222222222221</v>
      </c>
      <c r="M146" s="116">
        <f t="shared" si="36"/>
        <v>0.83333333333333326</v>
      </c>
      <c r="N146" s="117">
        <f t="shared" si="42"/>
        <v>6.1111111111111227E-2</v>
      </c>
      <c r="O146" s="119">
        <f t="shared" si="43"/>
        <v>7.2222222222222188E-2</v>
      </c>
      <c r="P146" s="119">
        <f t="shared" si="44"/>
        <v>5.5555555555552028E-3</v>
      </c>
      <c r="Q146" s="119">
        <f t="shared" si="45"/>
        <v>1.1111111111110961E-2</v>
      </c>
      <c r="R146" s="119">
        <f t="shared" si="46"/>
        <v>-5.5555555555547587E-3</v>
      </c>
      <c r="S146" s="119">
        <f t="shared" si="47"/>
        <v>-2.7777777777777346E-2</v>
      </c>
      <c r="T146" s="31"/>
      <c r="AA146" s="1"/>
      <c r="AB146" s="1"/>
    </row>
    <row r="147" spans="1:28" ht="12.75" x14ac:dyDescent="0.2">
      <c r="A147" s="3">
        <f t="shared" si="16"/>
        <v>146</v>
      </c>
      <c r="B147" s="26">
        <f t="shared" si="48"/>
        <v>2.5468888888888888</v>
      </c>
      <c r="C147" s="121">
        <f t="shared" si="37"/>
        <v>1.9565119860075197E-4</v>
      </c>
      <c r="D147" s="6">
        <v>1.86</v>
      </c>
      <c r="E147" s="6">
        <v>1.63</v>
      </c>
      <c r="F147" s="116">
        <f t="shared" si="38"/>
        <v>0.56026340309026168</v>
      </c>
      <c r="G147" s="116">
        <f t="shared" si="39"/>
        <v>-0.82831450497846471</v>
      </c>
      <c r="H147" s="117">
        <f t="shared" si="33"/>
        <v>7.5966467681855193E-2</v>
      </c>
      <c r="I147" s="122">
        <f t="shared" si="34"/>
        <v>1.8678011418122309E-3</v>
      </c>
      <c r="J147" s="117">
        <f t="shared" si="40"/>
        <v>7.7834268823667424E-2</v>
      </c>
      <c r="K147" s="117">
        <f t="shared" si="41"/>
        <v>3.5217215748135358</v>
      </c>
      <c r="L147" s="116">
        <f t="shared" si="35"/>
        <v>1.0333333333333334</v>
      </c>
      <c r="M147" s="116">
        <f t="shared" si="36"/>
        <v>0.90555555555555545</v>
      </c>
      <c r="N147" s="117">
        <f t="shared" si="42"/>
        <v>6.666666666666643E-2</v>
      </c>
      <c r="O147" s="119">
        <f t="shared" si="43"/>
        <v>6.1111111111111227E-2</v>
      </c>
      <c r="P147" s="119">
        <f t="shared" si="44"/>
        <v>4.4408920985006262E-16</v>
      </c>
      <c r="Q147" s="119">
        <f t="shared" si="45"/>
        <v>-1.6666666666666385E-2</v>
      </c>
      <c r="R147" s="119">
        <f t="shared" si="46"/>
        <v>-6.6613381477509392E-16</v>
      </c>
      <c r="S147" s="119">
        <f t="shared" si="47"/>
        <v>2.222222222222181E-2</v>
      </c>
      <c r="T147" s="31"/>
      <c r="AA147" s="1"/>
      <c r="AB147" s="1"/>
    </row>
    <row r="148" spans="1:28" ht="12.75" x14ac:dyDescent="0.2">
      <c r="A148" s="3">
        <f t="shared" si="16"/>
        <v>147</v>
      </c>
      <c r="B148" s="26">
        <f t="shared" si="48"/>
        <v>2.5643333333333334</v>
      </c>
      <c r="C148" s="121">
        <f t="shared" si="37"/>
        <v>1.8656814159502544E-4</v>
      </c>
      <c r="D148" s="6">
        <v>1.98</v>
      </c>
      <c r="E148" s="6">
        <v>1.74</v>
      </c>
      <c r="F148" s="116">
        <f t="shared" si="38"/>
        <v>0.54572940522915925</v>
      </c>
      <c r="G148" s="116">
        <f t="shared" si="39"/>
        <v>-0.83796146466781396</v>
      </c>
      <c r="H148" s="117">
        <f t="shared" si="33"/>
        <v>7.6367298856947666E-2</v>
      </c>
      <c r="I148" s="122">
        <f t="shared" si="34"/>
        <v>1.7715638312124915E-3</v>
      </c>
      <c r="J148" s="117">
        <f t="shared" si="40"/>
        <v>7.8138862688160157E-2</v>
      </c>
      <c r="K148" s="117">
        <f t="shared" si="41"/>
        <v>3.3582265487104577</v>
      </c>
      <c r="L148" s="116">
        <f t="shared" si="35"/>
        <v>1.0999999999999999</v>
      </c>
      <c r="M148" s="116">
        <f t="shared" si="36"/>
        <v>0.96666666666666667</v>
      </c>
      <c r="N148" s="117">
        <f t="shared" si="42"/>
        <v>6.6666666666666874E-2</v>
      </c>
      <c r="O148" s="119">
        <f t="shared" si="43"/>
        <v>7.7777777777777612E-2</v>
      </c>
      <c r="P148" s="119">
        <f t="shared" si="44"/>
        <v>-2.2204460492503131E-16</v>
      </c>
      <c r="Q148" s="119">
        <f t="shared" si="45"/>
        <v>5.5555555555554248E-3</v>
      </c>
      <c r="R148" s="119">
        <f t="shared" si="46"/>
        <v>-1.1111111111111072E-2</v>
      </c>
      <c r="S148" s="119">
        <f t="shared" si="47"/>
        <v>-5.5555555555556468E-3</v>
      </c>
      <c r="T148" s="31"/>
      <c r="AA148" s="1"/>
      <c r="AB148" s="1"/>
    </row>
    <row r="149" spans="1:28" ht="12.75" x14ac:dyDescent="0.2">
      <c r="A149" s="3">
        <f t="shared" si="16"/>
        <v>148</v>
      </c>
      <c r="B149" s="26">
        <f t="shared" si="48"/>
        <v>2.5817777777777779</v>
      </c>
      <c r="C149" s="121">
        <f t="shared" si="37"/>
        <v>1.7748670736622563E-4</v>
      </c>
      <c r="D149" s="6">
        <v>2.1</v>
      </c>
      <c r="E149" s="6">
        <v>1.88</v>
      </c>
      <c r="F149" s="116">
        <f t="shared" si="38"/>
        <v>0.5310293414052053</v>
      </c>
      <c r="G149" s="116">
        <f t="shared" si="39"/>
        <v>-0.84735343190828816</v>
      </c>
      <c r="H149" s="117">
        <f t="shared" si="33"/>
        <v>7.6757535095789378E-2</v>
      </c>
      <c r="I149" s="122">
        <f t="shared" si="34"/>
        <v>1.6768624664733889E-3</v>
      </c>
      <c r="J149" s="117">
        <f t="shared" si="40"/>
        <v>7.8434397562262767E-2</v>
      </c>
      <c r="K149" s="117">
        <f t="shared" si="41"/>
        <v>3.1947607325920613</v>
      </c>
      <c r="L149" s="116">
        <f t="shared" si="35"/>
        <v>1.1666666666666667</v>
      </c>
      <c r="M149" s="116">
        <f t="shared" si="36"/>
        <v>1.0444444444444443</v>
      </c>
      <c r="N149" s="117">
        <f t="shared" si="42"/>
        <v>6.6666666666666652E-2</v>
      </c>
      <c r="O149" s="119">
        <f t="shared" si="43"/>
        <v>7.2222222222222188E-2</v>
      </c>
      <c r="P149" s="119">
        <f t="shared" si="44"/>
        <v>-1.1111111111111294E-2</v>
      </c>
      <c r="Q149" s="119">
        <f t="shared" si="45"/>
        <v>-2.2204460492503131E-16</v>
      </c>
      <c r="R149" s="119">
        <f t="shared" si="46"/>
        <v>3.3333333333333881E-2</v>
      </c>
      <c r="S149" s="119">
        <f t="shared" si="47"/>
        <v>-5.5555555555550917E-3</v>
      </c>
      <c r="T149" s="31"/>
      <c r="AA149" s="1"/>
      <c r="AB149" s="1"/>
    </row>
    <row r="150" spans="1:28" ht="12.75" x14ac:dyDescent="0.2">
      <c r="A150" s="3">
        <f t="shared" si="16"/>
        <v>149</v>
      </c>
      <c r="B150" s="26">
        <f t="shared" si="48"/>
        <v>2.5992222222222221</v>
      </c>
      <c r="C150" s="121">
        <f t="shared" si="37"/>
        <v>1.684071652797714E-4</v>
      </c>
      <c r="D150" s="6">
        <v>2.2200000000000002</v>
      </c>
      <c r="E150" s="6">
        <v>2.0099999999999998</v>
      </c>
      <c r="F150" s="116">
        <f t="shared" si="38"/>
        <v>0.51616768486142039</v>
      </c>
      <c r="G150" s="116">
        <f t="shared" si="39"/>
        <v>-0.85648754871556743</v>
      </c>
      <c r="H150" s="117">
        <f t="shared" si="33"/>
        <v>7.7137057649131827E-2</v>
      </c>
      <c r="I150" s="122">
        <f t="shared" si="34"/>
        <v>1.5838091759700357E-3</v>
      </c>
      <c r="J150" s="117">
        <f t="shared" si="40"/>
        <v>7.8720866825101862E-2</v>
      </c>
      <c r="K150" s="117">
        <f t="shared" si="41"/>
        <v>3.0313289750358852</v>
      </c>
      <c r="L150" s="116">
        <f t="shared" si="35"/>
        <v>1.2333333333333334</v>
      </c>
      <c r="M150" s="116">
        <f t="shared" si="36"/>
        <v>1.1166666666666665</v>
      </c>
      <c r="N150" s="117">
        <f t="shared" si="42"/>
        <v>5.5555555555555358E-2</v>
      </c>
      <c r="O150" s="119">
        <f t="shared" si="43"/>
        <v>7.222222222222241E-2</v>
      </c>
      <c r="P150" s="119">
        <f t="shared" si="44"/>
        <v>2.2222222222222587E-2</v>
      </c>
      <c r="Q150" s="119">
        <f t="shared" si="45"/>
        <v>-5.5555555555553138E-3</v>
      </c>
      <c r="R150" s="119">
        <f t="shared" si="46"/>
        <v>2.2222222222221699E-2</v>
      </c>
      <c r="S150" s="119">
        <f t="shared" si="47"/>
        <v>-4.4408920985006262E-16</v>
      </c>
      <c r="T150" s="31"/>
      <c r="AA150" s="1"/>
      <c r="AB150" s="1"/>
    </row>
    <row r="151" spans="1:28" ht="12.75" x14ac:dyDescent="0.2">
      <c r="A151" s="3">
        <f t="shared" si="16"/>
        <v>150</v>
      </c>
      <c r="B151" s="26">
        <f t="shared" si="48"/>
        <v>2.6166666666666667</v>
      </c>
      <c r="C151" s="121">
        <f t="shared" si="37"/>
        <v>1.5932973263974026E-4</v>
      </c>
      <c r="D151" s="6">
        <v>2.3199999999999998</v>
      </c>
      <c r="E151" s="6">
        <v>2.14</v>
      </c>
      <c r="F151" s="116">
        <f t="shared" si="38"/>
        <v>0.50114895801363823</v>
      </c>
      <c r="G151" s="116">
        <f t="shared" si="39"/>
        <v>-0.86536103556945787</v>
      </c>
      <c r="H151" s="117">
        <f t="shared" si="33"/>
        <v>7.7505751027910963E-2</v>
      </c>
      <c r="I151" s="122">
        <f t="shared" si="34"/>
        <v>1.4925139240837826E-3</v>
      </c>
      <c r="J151" s="117">
        <f t="shared" si="40"/>
        <v>7.8998264951994746E-2</v>
      </c>
      <c r="K151" s="117">
        <f t="shared" si="41"/>
        <v>2.8679351875153247</v>
      </c>
      <c r="L151" s="116">
        <f t="shared" si="35"/>
        <v>1.2888888888888888</v>
      </c>
      <c r="M151" s="116">
        <f t="shared" si="36"/>
        <v>1.1888888888888889</v>
      </c>
      <c r="N151" s="117">
        <f t="shared" si="42"/>
        <v>7.7777777777777946E-2</v>
      </c>
      <c r="O151" s="119">
        <f t="shared" si="43"/>
        <v>7.7777777777777724E-2</v>
      </c>
      <c r="P151" s="119">
        <f t="shared" si="44"/>
        <v>4.4444444444444287E-2</v>
      </c>
      <c r="Q151" s="119">
        <f t="shared" si="45"/>
        <v>-5.5555555555557579E-3</v>
      </c>
      <c r="R151" s="119">
        <f t="shared" si="46"/>
        <v>-0.1055555555555554</v>
      </c>
      <c r="S151" s="119">
        <f t="shared" si="47"/>
        <v>-1.1111111111110628E-2</v>
      </c>
      <c r="T151" s="31"/>
      <c r="AA151" s="1"/>
      <c r="AB151" s="1"/>
    </row>
    <row r="152" spans="1:28" ht="12.75" x14ac:dyDescent="0.2">
      <c r="A152" s="3">
        <f t="shared" si="16"/>
        <v>151</v>
      </c>
      <c r="B152" s="26">
        <f t="shared" si="48"/>
        <v>2.6341111111111113</v>
      </c>
      <c r="C152" s="121">
        <f t="shared" si="37"/>
        <v>1.5025457734954561E-4</v>
      </c>
      <c r="D152" s="6">
        <v>2.46</v>
      </c>
      <c r="E152" s="6">
        <v>2.2799999999999998</v>
      </c>
      <c r="F152" s="116">
        <f t="shared" si="38"/>
        <v>0.48597773107433251</v>
      </c>
      <c r="G152" s="116">
        <f t="shared" si="39"/>
        <v>-0.87397119225970132</v>
      </c>
      <c r="H152" s="117">
        <f t="shared" si="33"/>
        <v>7.7863503038390583E-2</v>
      </c>
      <c r="I152" s="122">
        <f t="shared" si="34"/>
        <v>1.4030843934795256E-3</v>
      </c>
      <c r="J152" s="117">
        <f t="shared" si="40"/>
        <v>7.9266587431870109E-2</v>
      </c>
      <c r="K152" s="117">
        <f t="shared" si="41"/>
        <v>2.7045823922918211</v>
      </c>
      <c r="L152" s="116">
        <f t="shared" si="35"/>
        <v>1.3666666666666667</v>
      </c>
      <c r="M152" s="116">
        <f t="shared" si="36"/>
        <v>1.2666666666666666</v>
      </c>
      <c r="N152" s="117">
        <f t="shared" si="42"/>
        <v>0.12222222222222223</v>
      </c>
      <c r="O152" s="119">
        <f t="shared" si="43"/>
        <v>8.3333333333333481E-2</v>
      </c>
      <c r="P152" s="119">
        <f t="shared" si="44"/>
        <v>-6.1111111111111116E-2</v>
      </c>
      <c r="Q152" s="119">
        <f t="shared" si="45"/>
        <v>-1.6666666666666385E-2</v>
      </c>
      <c r="R152" s="119">
        <f t="shared" si="46"/>
        <v>0.1055555555555554</v>
      </c>
      <c r="S152" s="119">
        <f t="shared" si="47"/>
        <v>3.3333333333332993E-2</v>
      </c>
      <c r="T152" s="31"/>
      <c r="AA152" s="1"/>
      <c r="AB152" s="1"/>
    </row>
    <row r="153" spans="1:28" ht="12.75" x14ac:dyDescent="0.2">
      <c r="A153" s="3">
        <f t="shared" si="16"/>
        <v>152</v>
      </c>
      <c r="B153" s="26">
        <f t="shared" si="48"/>
        <v>2.6515555555555559</v>
      </c>
      <c r="C153" s="121">
        <f t="shared" si="37"/>
        <v>1.4118182057744344E-4</v>
      </c>
      <c r="D153" s="6">
        <v>2.68</v>
      </c>
      <c r="E153" s="6">
        <v>2.4300000000000002</v>
      </c>
      <c r="F153" s="116">
        <f t="shared" si="38"/>
        <v>0.47065862066189523</v>
      </c>
      <c r="G153" s="116">
        <f t="shared" si="39"/>
        <v>-0.88231539870765163</v>
      </c>
      <c r="H153" s="117">
        <f t="shared" si="33"/>
        <v>7.821020481630292E-2</v>
      </c>
      <c r="I153" s="122">
        <f t="shared" si="34"/>
        <v>1.3156258707482937E-3</v>
      </c>
      <c r="J153" s="117">
        <f t="shared" si="40"/>
        <v>7.9525830687051213E-2</v>
      </c>
      <c r="K153" s="117">
        <f t="shared" si="41"/>
        <v>2.5412727703939817</v>
      </c>
      <c r="L153" s="116">
        <f t="shared" si="35"/>
        <v>1.4888888888888889</v>
      </c>
      <c r="M153" s="116">
        <f t="shared" si="36"/>
        <v>1.35</v>
      </c>
      <c r="N153" s="117">
        <f t="shared" si="42"/>
        <v>6.1111111111111116E-2</v>
      </c>
      <c r="O153" s="119">
        <f t="shared" si="43"/>
        <v>9.9999999999999867E-2</v>
      </c>
      <c r="P153" s="119">
        <f t="shared" si="44"/>
        <v>4.4444444444444287E-2</v>
      </c>
      <c r="Q153" s="119">
        <f t="shared" si="45"/>
        <v>1.6666666666666607E-2</v>
      </c>
      <c r="R153" s="119">
        <f t="shared" si="46"/>
        <v>-8.8888888888888573E-2</v>
      </c>
      <c r="S153" s="119">
        <f t="shared" si="47"/>
        <v>-3.3333333333333437E-2</v>
      </c>
      <c r="T153" s="31"/>
      <c r="AA153" s="1"/>
      <c r="AB153" s="1"/>
    </row>
    <row r="154" spans="1:28" ht="12.75" x14ac:dyDescent="0.2">
      <c r="A154" s="3">
        <f t="shared" si="16"/>
        <v>153</v>
      </c>
      <c r="B154" s="26">
        <f t="shared" si="48"/>
        <v>2.669</v>
      </c>
      <c r="C154" s="121">
        <f t="shared" si="37"/>
        <v>1.321115394255501E-4</v>
      </c>
      <c r="D154" s="6">
        <v>2.79</v>
      </c>
      <c r="E154" s="6">
        <v>2.61</v>
      </c>
      <c r="F154" s="116">
        <f t="shared" si="38"/>
        <v>0.45519628839579662</v>
      </c>
      <c r="G154" s="116">
        <f t="shared" si="39"/>
        <v>-0.89039111576356755</v>
      </c>
      <c r="H154" s="117">
        <f t="shared" si="33"/>
        <v>7.8545750859976227E-2</v>
      </c>
      <c r="I154" s="122">
        <f t="shared" si="34"/>
        <v>1.2302411354725151E-3</v>
      </c>
      <c r="J154" s="117">
        <f t="shared" si="40"/>
        <v>7.9775991995448742E-2</v>
      </c>
      <c r="K154" s="117">
        <f t="shared" si="41"/>
        <v>2.3780077096599017</v>
      </c>
      <c r="L154" s="116">
        <f t="shared" si="35"/>
        <v>1.55</v>
      </c>
      <c r="M154" s="116">
        <f t="shared" si="36"/>
        <v>1.45</v>
      </c>
      <c r="N154" s="117">
        <f t="shared" si="42"/>
        <v>0.1055555555555554</v>
      </c>
      <c r="O154" s="119">
        <f t="shared" si="43"/>
        <v>8.3333333333333259E-2</v>
      </c>
      <c r="P154" s="119">
        <f t="shared" si="44"/>
        <v>-4.4444444444444287E-2</v>
      </c>
      <c r="Q154" s="119">
        <f t="shared" si="45"/>
        <v>-1.6666666666666829E-2</v>
      </c>
      <c r="R154" s="119">
        <f t="shared" si="46"/>
        <v>8.3333333333333259E-2</v>
      </c>
      <c r="S154" s="119">
        <f t="shared" si="47"/>
        <v>1.6666666666666829E-2</v>
      </c>
      <c r="T154" s="31"/>
      <c r="AA154" s="1"/>
      <c r="AB154" s="1"/>
    </row>
    <row r="155" spans="1:28" ht="12.75" x14ac:dyDescent="0.2">
      <c r="A155" s="3">
        <f t="shared" si="16"/>
        <v>154</v>
      </c>
      <c r="B155" s="26">
        <f t="shared" si="48"/>
        <v>2.6864444444444446</v>
      </c>
      <c r="C155" s="121">
        <f t="shared" si="37"/>
        <v>1.2304376960051155E-4</v>
      </c>
      <c r="D155" s="6">
        <v>2.98</v>
      </c>
      <c r="E155" s="6">
        <v>2.76</v>
      </c>
      <c r="F155" s="116">
        <f t="shared" si="38"/>
        <v>0.43959543947804841</v>
      </c>
      <c r="G155" s="116">
        <f t="shared" si="39"/>
        <v>-0.8981958859792788</v>
      </c>
      <c r="H155" s="117">
        <f t="shared" si="33"/>
        <v>7.8870039062439029E-2</v>
      </c>
      <c r="I155" s="122">
        <f t="shared" si="34"/>
        <v>1.1470303527677805E-3</v>
      </c>
      <c r="J155" s="117">
        <f t="shared" si="40"/>
        <v>8.001706941520681E-2</v>
      </c>
      <c r="K155" s="117">
        <f t="shared" si="41"/>
        <v>2.214787852809208</v>
      </c>
      <c r="L155" s="116">
        <f t="shared" si="35"/>
        <v>1.6555555555555554</v>
      </c>
      <c r="M155" s="116">
        <f t="shared" si="36"/>
        <v>1.5333333333333332</v>
      </c>
      <c r="N155" s="117">
        <f t="shared" si="42"/>
        <v>6.1111111111111116E-2</v>
      </c>
      <c r="O155" s="119">
        <f t="shared" si="43"/>
        <v>0.10000000000000009</v>
      </c>
      <c r="P155" s="119">
        <f t="shared" si="44"/>
        <v>3.8888888888888973E-2</v>
      </c>
      <c r="Q155" s="119">
        <f t="shared" si="45"/>
        <v>0</v>
      </c>
      <c r="R155" s="119">
        <f t="shared" si="46"/>
        <v>-3.3333333333333659E-2</v>
      </c>
      <c r="S155" s="119">
        <f t="shared" si="47"/>
        <v>-1.111111111111085E-2</v>
      </c>
      <c r="T155" s="31"/>
      <c r="AA155" s="1"/>
      <c r="AB155" s="1"/>
    </row>
    <row r="156" spans="1:28" ht="12.75" x14ac:dyDescent="0.2">
      <c r="A156" s="3">
        <f t="shared" si="16"/>
        <v>155</v>
      </c>
      <c r="B156" s="26">
        <f t="shared" si="48"/>
        <v>2.7038888888888892</v>
      </c>
      <c r="C156" s="121">
        <f t="shared" si="37"/>
        <v>1.1397850808489429E-4</v>
      </c>
      <c r="D156" s="6">
        <v>3.09</v>
      </c>
      <c r="E156" s="6">
        <v>2.94</v>
      </c>
      <c r="F156" s="116">
        <f t="shared" si="38"/>
        <v>0.42386082126140845</v>
      </c>
      <c r="G156" s="116">
        <f t="shared" si="39"/>
        <v>-0.9057273343559884</v>
      </c>
      <c r="H156" s="117">
        <f t="shared" si="33"/>
        <v>7.918297074249131E-2</v>
      </c>
      <c r="I156" s="122">
        <f t="shared" si="34"/>
        <v>1.0660909693483434E-3</v>
      </c>
      <c r="J156" s="117">
        <f t="shared" si="40"/>
        <v>8.0249061711839653E-2</v>
      </c>
      <c r="K156" s="117">
        <f t="shared" si="41"/>
        <v>2.0516131455280973</v>
      </c>
      <c r="L156" s="116">
        <f t="shared" si="35"/>
        <v>1.7166666666666666</v>
      </c>
      <c r="M156" s="116">
        <f t="shared" si="36"/>
        <v>1.6333333333333333</v>
      </c>
      <c r="N156" s="117">
        <f t="shared" si="42"/>
        <v>0.10000000000000009</v>
      </c>
      <c r="O156" s="119">
        <f t="shared" si="43"/>
        <v>0.10000000000000009</v>
      </c>
      <c r="P156" s="119">
        <f t="shared" si="44"/>
        <v>5.5555555555553138E-3</v>
      </c>
      <c r="Q156" s="119">
        <f t="shared" si="45"/>
        <v>-1.111111111111085E-2</v>
      </c>
      <c r="R156" s="119">
        <f t="shared" si="46"/>
        <v>-1.6666666666666163E-2</v>
      </c>
      <c r="S156" s="119">
        <f t="shared" si="47"/>
        <v>1.1111111111110628E-2</v>
      </c>
      <c r="T156" s="31"/>
      <c r="AA156" s="1"/>
      <c r="AB156" s="1"/>
    </row>
    <row r="157" spans="1:28" ht="12.75" x14ac:dyDescent="0.2">
      <c r="A157" s="3">
        <f t="shared" si="16"/>
        <v>156</v>
      </c>
      <c r="B157" s="26">
        <f t="shared" si="48"/>
        <v>2.7213333333333334</v>
      </c>
      <c r="C157" s="121">
        <f t="shared" si="37"/>
        <v>1.0491571580784065E-4</v>
      </c>
      <c r="D157" s="6">
        <v>3.27</v>
      </c>
      <c r="E157" s="6">
        <v>3.12</v>
      </c>
      <c r="F157" s="116">
        <f t="shared" si="38"/>
        <v>0.40799722180475623</v>
      </c>
      <c r="G157" s="116">
        <f t="shared" si="39"/>
        <v>-0.91298316906698807</v>
      </c>
      <c r="H157" s="117">
        <f t="shared" si="33"/>
        <v>7.9484450674733351E-2</v>
      </c>
      <c r="I157" s="122">
        <f t="shared" si="34"/>
        <v>9.8751761315932218E-4</v>
      </c>
      <c r="J157" s="117">
        <f t="shared" si="40"/>
        <v>8.0471968287892673E-2</v>
      </c>
      <c r="K157" s="117">
        <f t="shared" si="41"/>
        <v>1.8884828845411317</v>
      </c>
      <c r="L157" s="116">
        <f t="shared" si="35"/>
        <v>1.8166666666666667</v>
      </c>
      <c r="M157" s="116">
        <f t="shared" si="36"/>
        <v>1.7333333333333334</v>
      </c>
      <c r="N157" s="117">
        <f t="shared" si="42"/>
        <v>0.1055555555555554</v>
      </c>
      <c r="O157" s="119">
        <f t="shared" si="43"/>
        <v>0.11111111111111094</v>
      </c>
      <c r="P157" s="119">
        <f t="shared" si="44"/>
        <v>-1.111111111111085E-2</v>
      </c>
      <c r="Q157" s="119">
        <f t="shared" si="45"/>
        <v>-2.2204460492503131E-16</v>
      </c>
      <c r="R157" s="119">
        <f t="shared" si="46"/>
        <v>2.2222222222221921E-2</v>
      </c>
      <c r="S157" s="119">
        <f t="shared" si="47"/>
        <v>0</v>
      </c>
      <c r="T157" s="31"/>
      <c r="AA157" s="1"/>
      <c r="AB157" s="1"/>
    </row>
    <row r="158" spans="1:28" ht="12.75" x14ac:dyDescent="0.2">
      <c r="A158" s="3">
        <f t="shared" si="16"/>
        <v>157</v>
      </c>
      <c r="B158" s="26">
        <f t="shared" si="48"/>
        <v>2.738777777777778</v>
      </c>
      <c r="C158" s="121">
        <f t="shared" si="37"/>
        <v>9.5855320314447434E-5</v>
      </c>
      <c r="D158" s="6">
        <v>3.46</v>
      </c>
      <c r="E158" s="6">
        <v>3.32</v>
      </c>
      <c r="F158" s="116">
        <f t="shared" si="38"/>
        <v>0.39200946841608064</v>
      </c>
      <c r="G158" s="116">
        <f t="shared" si="39"/>
        <v>-0.91996118215506351</v>
      </c>
      <c r="H158" s="117">
        <f t="shared" si="33"/>
        <v>7.9774387118542886E-2</v>
      </c>
      <c r="I158" s="122">
        <f t="shared" si="34"/>
        <v>9.1140199661371435E-4</v>
      </c>
      <c r="J158" s="117">
        <f t="shared" si="40"/>
        <v>8.06857891151566E-2</v>
      </c>
      <c r="K158" s="117">
        <f t="shared" si="41"/>
        <v>1.7253957656600538</v>
      </c>
      <c r="L158" s="116">
        <f t="shared" si="35"/>
        <v>1.9222222222222221</v>
      </c>
      <c r="M158" s="116">
        <f t="shared" si="36"/>
        <v>1.8444444444444443</v>
      </c>
      <c r="N158" s="117">
        <f t="shared" si="42"/>
        <v>9.4444444444444553E-2</v>
      </c>
      <c r="O158" s="119">
        <f t="shared" si="43"/>
        <v>0.11111111111111116</v>
      </c>
      <c r="P158" s="119">
        <f t="shared" si="44"/>
        <v>1.1111111111111072E-2</v>
      </c>
      <c r="Q158" s="119">
        <f t="shared" si="45"/>
        <v>-2.2204460492503131E-16</v>
      </c>
      <c r="R158" s="119">
        <f t="shared" si="46"/>
        <v>-5.5555555555559799E-3</v>
      </c>
      <c r="S158" s="119">
        <f t="shared" si="47"/>
        <v>-4.4444444444443842E-2</v>
      </c>
      <c r="T158" s="31"/>
      <c r="AA158" s="1"/>
      <c r="AB158" s="1"/>
    </row>
    <row r="159" spans="1:28" ht="12.75" x14ac:dyDescent="0.2">
      <c r="A159" s="3">
        <f t="shared" si="16"/>
        <v>158</v>
      </c>
      <c r="B159" s="26">
        <f t="shared" si="48"/>
        <v>2.7562222222222221</v>
      </c>
      <c r="C159" s="121">
        <f t="shared" si="37"/>
        <v>8.6797218432771439E-5</v>
      </c>
      <c r="D159" s="6">
        <v>3.63</v>
      </c>
      <c r="E159" s="6">
        <v>3.52</v>
      </c>
      <c r="F159" s="116">
        <f t="shared" si="38"/>
        <v>0.37590242618352848</v>
      </c>
      <c r="G159" s="116">
        <f t="shared" si="39"/>
        <v>-0.92665925020437634</v>
      </c>
      <c r="H159" s="117">
        <f t="shared" si="33"/>
        <v>8.0052691845991827E-2</v>
      </c>
      <c r="I159" s="122">
        <f t="shared" si="34"/>
        <v>8.3783282346805432E-4</v>
      </c>
      <c r="J159" s="117">
        <f t="shared" si="40"/>
        <v>8.0890524669459882E-2</v>
      </c>
      <c r="K159" s="117">
        <f t="shared" si="41"/>
        <v>1.5623499317898859</v>
      </c>
      <c r="L159" s="116">
        <f t="shared" si="35"/>
        <v>2.0166666666666666</v>
      </c>
      <c r="M159" s="116">
        <f t="shared" si="36"/>
        <v>1.9555555555555555</v>
      </c>
      <c r="N159" s="117">
        <f t="shared" si="42"/>
        <v>0.10555555555555562</v>
      </c>
      <c r="O159" s="119">
        <f t="shared" si="43"/>
        <v>0.11111111111111138</v>
      </c>
      <c r="P159" s="119">
        <f t="shared" si="44"/>
        <v>5.5555555555550917E-3</v>
      </c>
      <c r="Q159" s="119">
        <f t="shared" si="45"/>
        <v>-4.4444444444444065E-2</v>
      </c>
      <c r="R159" s="119">
        <f t="shared" si="46"/>
        <v>1.3322676295501878E-15</v>
      </c>
      <c r="S159" s="119">
        <f t="shared" si="47"/>
        <v>6.6666666666666208E-2</v>
      </c>
      <c r="T159" s="31"/>
      <c r="AA159" s="1"/>
      <c r="AB159" s="1"/>
    </row>
    <row r="160" spans="1:28" ht="12.75" x14ac:dyDescent="0.2">
      <c r="A160" s="3">
        <f t="shared" si="16"/>
        <v>159</v>
      </c>
      <c r="B160" s="26">
        <f t="shared" si="48"/>
        <v>2.7736666666666667</v>
      </c>
      <c r="C160" s="121">
        <f t="shared" si="37"/>
        <v>7.7741278938586733E-5</v>
      </c>
      <c r="D160" s="6">
        <v>3.82</v>
      </c>
      <c r="E160" s="6">
        <v>3.72</v>
      </c>
      <c r="F160" s="116">
        <f t="shared" si="38"/>
        <v>0.3596809964949505</v>
      </c>
      <c r="G160" s="116">
        <f t="shared" si="39"/>
        <v>-0.93307533498662332</v>
      </c>
      <c r="H160" s="117">
        <f t="shared" si="33"/>
        <v>8.031928016869419E-2</v>
      </c>
      <c r="I160" s="122">
        <f t="shared" si="34"/>
        <v>7.6689569936644331E-4</v>
      </c>
      <c r="J160" s="117">
        <f t="shared" si="40"/>
        <v>8.1086175868060634E-2</v>
      </c>
      <c r="K160" s="117">
        <f t="shared" si="41"/>
        <v>1.3993430208945612</v>
      </c>
      <c r="L160" s="116">
        <f t="shared" si="35"/>
        <v>2.1222222222222222</v>
      </c>
      <c r="M160" s="116">
        <f t="shared" si="36"/>
        <v>2.0666666666666669</v>
      </c>
      <c r="N160" s="117">
        <f t="shared" si="42"/>
        <v>0.11111111111111072</v>
      </c>
      <c r="O160" s="119">
        <f t="shared" si="43"/>
        <v>0.15555555555555545</v>
      </c>
      <c r="P160" s="119">
        <f t="shared" si="44"/>
        <v>5.555555555556424E-3</v>
      </c>
      <c r="Q160" s="119">
        <f t="shared" si="45"/>
        <v>2.2222222222222143E-2</v>
      </c>
      <c r="R160" s="119">
        <f t="shared" si="46"/>
        <v>-1.3322676295501878E-15</v>
      </c>
      <c r="S160" s="119">
        <f t="shared" si="47"/>
        <v>-4.9999999999999822E-2</v>
      </c>
      <c r="T160" s="31"/>
      <c r="AA160" s="1"/>
      <c r="AB160" s="1"/>
    </row>
    <row r="161" spans="1:28" ht="12.75" x14ac:dyDescent="0.2">
      <c r="A161" s="3">
        <f t="shared" si="16"/>
        <v>160</v>
      </c>
      <c r="B161" s="26">
        <f t="shared" si="48"/>
        <v>2.7911111111111113</v>
      </c>
      <c r="C161" s="121">
        <f t="shared" si="37"/>
        <v>6.868734521695008E-5</v>
      </c>
      <c r="D161" s="6">
        <v>4.0199999999999996</v>
      </c>
      <c r="E161" s="6">
        <v>4</v>
      </c>
      <c r="F161" s="116">
        <f t="shared" si="38"/>
        <v>0.34335011554640749</v>
      </c>
      <c r="G161" s="116">
        <f t="shared" si="39"/>
        <v>-0.93920748408126975</v>
      </c>
      <c r="H161" s="117">
        <f t="shared" si="33"/>
        <v>8.0574070963576758E-2</v>
      </c>
      <c r="I161" s="122">
        <f t="shared" si="34"/>
        <v>6.9867304607890146E-4</v>
      </c>
      <c r="J161" s="117">
        <f t="shared" si="40"/>
        <v>8.1272744009655659E-2</v>
      </c>
      <c r="K161" s="117">
        <f t="shared" si="41"/>
        <v>1.2363722139051014</v>
      </c>
      <c r="L161" s="116">
        <f t="shared" si="35"/>
        <v>2.2333333333333329</v>
      </c>
      <c r="M161" s="116">
        <f t="shared" si="36"/>
        <v>2.2222222222222223</v>
      </c>
      <c r="N161" s="117">
        <f t="shared" si="42"/>
        <v>0.11666666666666714</v>
      </c>
      <c r="O161" s="119">
        <f t="shared" si="43"/>
        <v>0.1333333333333333</v>
      </c>
      <c r="P161" s="119">
        <f t="shared" si="44"/>
        <v>5.5555555555550917E-3</v>
      </c>
      <c r="Q161" s="119">
        <f t="shared" si="45"/>
        <v>-2.7777777777777679E-2</v>
      </c>
      <c r="R161" s="119">
        <f t="shared" si="46"/>
        <v>0</v>
      </c>
      <c r="S161" s="119">
        <f t="shared" si="47"/>
        <v>6.1111111111110894E-2</v>
      </c>
      <c r="T161" s="31"/>
      <c r="AA161" s="1"/>
      <c r="AB161" s="1"/>
    </row>
    <row r="162" spans="1:28" ht="12.75" x14ac:dyDescent="0.2">
      <c r="A162" s="3">
        <f t="shared" si="16"/>
        <v>161</v>
      </c>
      <c r="B162" s="26">
        <f t="shared" si="48"/>
        <v>2.8085555555555555</v>
      </c>
      <c r="C162" s="121">
        <f t="shared" si="37"/>
        <v>5.9635237920477313E-5</v>
      </c>
      <c r="D162" s="6">
        <v>4.2300000000000004</v>
      </c>
      <c r="E162" s="6">
        <v>4.24</v>
      </c>
      <c r="F162" s="116">
        <f t="shared" si="38"/>
        <v>0.32691475284007965</v>
      </c>
      <c r="G162" s="116">
        <f t="shared" si="39"/>
        <v>-0.94505383146967326</v>
      </c>
      <c r="H162" s="117">
        <f t="shared" si="33"/>
        <v>8.0816986697564916E-2</v>
      </c>
      <c r="I162" s="122">
        <f t="shared" si="34"/>
        <v>6.3324401945696884E-4</v>
      </c>
      <c r="J162" s="117">
        <f t="shared" si="40"/>
        <v>8.1450230717021885E-2</v>
      </c>
      <c r="K162" s="117">
        <f t="shared" si="41"/>
        <v>1.0734342825685916</v>
      </c>
      <c r="L162" s="116">
        <f t="shared" si="35"/>
        <v>2.35</v>
      </c>
      <c r="M162" s="116">
        <f t="shared" si="36"/>
        <v>2.3555555555555556</v>
      </c>
      <c r="N162" s="117">
        <f t="shared" si="42"/>
        <v>0.12222222222222223</v>
      </c>
      <c r="O162" s="119">
        <f t="shared" si="43"/>
        <v>0.16111111111111098</v>
      </c>
      <c r="P162" s="119">
        <f t="shared" si="44"/>
        <v>5.5555555555550917E-3</v>
      </c>
      <c r="Q162" s="119">
        <f t="shared" si="45"/>
        <v>3.3333333333333215E-2</v>
      </c>
      <c r="R162" s="119">
        <f t="shared" si="46"/>
        <v>-1.1111111111109739E-2</v>
      </c>
      <c r="S162" s="119">
        <f t="shared" si="47"/>
        <v>-4.4444444444444287E-2</v>
      </c>
      <c r="T162" s="31"/>
      <c r="AA162" s="1"/>
      <c r="AB162" s="1"/>
    </row>
    <row r="163" spans="1:28" ht="12.75" x14ac:dyDescent="0.2">
      <c r="A163" s="3">
        <f t="shared" si="16"/>
        <v>162</v>
      </c>
      <c r="B163" s="26">
        <f t="shared" si="48"/>
        <v>2.8260000000000001</v>
      </c>
      <c r="C163" s="121">
        <f t="shared" si="37"/>
        <v>5.0584757624996812E-5</v>
      </c>
      <c r="D163" s="6">
        <v>4.45</v>
      </c>
      <c r="E163" s="6">
        <v>4.53</v>
      </c>
      <c r="F163" s="116">
        <f t="shared" si="38"/>
        <v>0.31037990967204165</v>
      </c>
      <c r="G163" s="116">
        <f t="shared" si="39"/>
        <v>-0.95061259810291554</v>
      </c>
      <c r="H163" s="117">
        <f t="shared" si="33"/>
        <v>8.1047953451176144E-2</v>
      </c>
      <c r="I163" s="122">
        <f t="shared" si="34"/>
        <v>5.7068443112551215E-4</v>
      </c>
      <c r="J163" s="117">
        <f t="shared" si="40"/>
        <v>8.1618637882301656E-2</v>
      </c>
      <c r="K163" s="117">
        <f t="shared" si="41"/>
        <v>0.91052563724994262</v>
      </c>
      <c r="L163" s="116">
        <f t="shared" si="35"/>
        <v>2.4722222222222223</v>
      </c>
      <c r="M163" s="116">
        <f t="shared" si="36"/>
        <v>2.5166666666666666</v>
      </c>
      <c r="N163" s="117">
        <f t="shared" si="42"/>
        <v>0.12777777777777732</v>
      </c>
      <c r="O163" s="119">
        <f t="shared" si="43"/>
        <v>0.12777777777777777</v>
      </c>
      <c r="P163" s="119">
        <f t="shared" si="44"/>
        <v>-5.5555555555546476E-3</v>
      </c>
      <c r="Q163" s="119">
        <f t="shared" si="45"/>
        <v>-1.1111111111111072E-2</v>
      </c>
      <c r="R163" s="119">
        <f t="shared" si="46"/>
        <v>2.2222222222220811E-2</v>
      </c>
      <c r="S163" s="119">
        <f t="shared" si="47"/>
        <v>-1.1111111111111072E-2</v>
      </c>
      <c r="T163" s="31"/>
      <c r="AA163" s="1"/>
      <c r="AB163" s="1"/>
    </row>
    <row r="164" spans="1:28" ht="12.75" x14ac:dyDescent="0.2">
      <c r="A164" s="3">
        <f t="shared" si="16"/>
        <v>163</v>
      </c>
      <c r="B164" s="26">
        <f t="shared" si="48"/>
        <v>2.8434444444444442</v>
      </c>
      <c r="C164" s="121">
        <f t="shared" si="37"/>
        <v>4.1535687481372707E-5</v>
      </c>
      <c r="D164" s="6">
        <v>4.68</v>
      </c>
      <c r="E164" s="6">
        <v>4.76</v>
      </c>
      <c r="F164" s="116">
        <f t="shared" si="38"/>
        <v>0.29375061761036636</v>
      </c>
      <c r="G164" s="116">
        <f t="shared" si="39"/>
        <v>-0.95588209244316757</v>
      </c>
      <c r="H164" s="117">
        <f t="shared" si="33"/>
        <v>8.1266900941013617E-2</v>
      </c>
      <c r="I164" s="122">
        <f t="shared" si="34"/>
        <v>5.1106667392777916E-4</v>
      </c>
      <c r="J164" s="117">
        <f t="shared" si="40"/>
        <v>8.1777967614941396E-2</v>
      </c>
      <c r="K164" s="117">
        <f t="shared" si="41"/>
        <v>0.74764237466470873</v>
      </c>
      <c r="L164" s="116">
        <f t="shared" si="35"/>
        <v>2.5999999999999996</v>
      </c>
      <c r="M164" s="116">
        <f t="shared" si="36"/>
        <v>2.6444444444444444</v>
      </c>
      <c r="N164" s="117">
        <f t="shared" si="42"/>
        <v>0.12222222222222268</v>
      </c>
      <c r="O164" s="119">
        <f t="shared" si="43"/>
        <v>0.13888888888888884</v>
      </c>
      <c r="P164" s="119">
        <f t="shared" si="44"/>
        <v>1.6666666666666163E-2</v>
      </c>
      <c r="Q164" s="119">
        <f t="shared" si="45"/>
        <v>-2.2222222222222143E-2</v>
      </c>
      <c r="R164" s="119">
        <f t="shared" si="46"/>
        <v>-3.3333333333332771E-2</v>
      </c>
      <c r="S164" s="119">
        <f t="shared" si="47"/>
        <v>3.3333333333332771E-2</v>
      </c>
      <c r="T164" s="31"/>
      <c r="AA164" s="1"/>
      <c r="AB164" s="1"/>
    </row>
    <row r="165" spans="1:28" ht="12.75" x14ac:dyDescent="0.2">
      <c r="A165" s="3">
        <f t="shared" si="16"/>
        <v>164</v>
      </c>
      <c r="B165" s="26">
        <f t="shared" si="48"/>
        <v>2.8608888888888893</v>
      </c>
      <c r="C165" s="121">
        <f t="shared" si="37"/>
        <v>3.2487795864927227E-5</v>
      </c>
      <c r="D165" s="6">
        <v>4.9000000000000004</v>
      </c>
      <c r="E165" s="6">
        <v>5.01</v>
      </c>
      <c r="F165" s="116">
        <f t="shared" si="38"/>
        <v>0.27703193696401018</v>
      </c>
      <c r="G165" s="116">
        <f t="shared" si="39"/>
        <v>-0.96086071097842729</v>
      </c>
      <c r="H165" s="117">
        <f t="shared" si="33"/>
        <v>8.1473762541153641E-2</v>
      </c>
      <c r="I165" s="122">
        <f t="shared" si="34"/>
        <v>4.5445965113730113E-4</v>
      </c>
      <c r="J165" s="117">
        <f t="shared" si="40"/>
        <v>8.1928222192290942E-2</v>
      </c>
      <c r="K165" s="117">
        <f t="shared" si="41"/>
        <v>0.58478032556869008</v>
      </c>
      <c r="L165" s="116">
        <f t="shared" si="35"/>
        <v>2.7222222222222223</v>
      </c>
      <c r="M165" s="116">
        <f t="shared" si="36"/>
        <v>2.7833333333333332</v>
      </c>
      <c r="N165" s="117">
        <f t="shared" si="42"/>
        <v>0.13888888888888884</v>
      </c>
      <c r="O165" s="119">
        <f t="shared" si="43"/>
        <v>0.16111111111111098</v>
      </c>
      <c r="P165" s="119">
        <f t="shared" si="44"/>
        <v>-1.6666666666666607E-2</v>
      </c>
      <c r="Q165" s="119">
        <f t="shared" si="45"/>
        <v>1.1111111111110628E-2</v>
      </c>
      <c r="R165" s="119">
        <f t="shared" si="46"/>
        <v>7.222222222222241E-2</v>
      </c>
      <c r="S165" s="119">
        <f t="shared" si="47"/>
        <v>-2.2222222222221255E-2</v>
      </c>
      <c r="T165" s="31"/>
      <c r="AA165" s="1"/>
      <c r="AB165" s="1"/>
    </row>
    <row r="166" spans="1:28" ht="12.75" x14ac:dyDescent="0.2">
      <c r="A166" s="3">
        <f t="shared" si="16"/>
        <v>165</v>
      </c>
      <c r="B166" s="26">
        <f t="shared" si="48"/>
        <v>2.8783333333333334</v>
      </c>
      <c r="C166" s="121">
        <f t="shared" si="37"/>
        <v>2.3440839022073612E-5</v>
      </c>
      <c r="D166" s="6">
        <v>5.15</v>
      </c>
      <c r="E166" s="6">
        <v>5.3</v>
      </c>
      <c r="F166" s="116">
        <f t="shared" si="38"/>
        <v>0.26022895524296158</v>
      </c>
      <c r="G166" s="116">
        <f t="shared" si="39"/>
        <v>-0.96554693871046826</v>
      </c>
      <c r="H166" s="117">
        <f t="shared" si="33"/>
        <v>8.1668475303419946E-2</v>
      </c>
      <c r="I166" s="122">
        <f t="shared" si="34"/>
        <v>4.0092870944843928E-4</v>
      </c>
      <c r="J166" s="117">
        <f t="shared" si="40"/>
        <v>8.2069404012868385E-2</v>
      </c>
      <c r="K166" s="117">
        <f t="shared" si="41"/>
        <v>0.42193510239732501</v>
      </c>
      <c r="L166" s="116">
        <f t="shared" si="35"/>
        <v>2.8611111111111112</v>
      </c>
      <c r="M166" s="116">
        <f t="shared" si="36"/>
        <v>2.9444444444444442</v>
      </c>
      <c r="N166" s="117">
        <f t="shared" si="42"/>
        <v>0.12222222222222223</v>
      </c>
      <c r="O166" s="119">
        <f t="shared" si="43"/>
        <v>0.15000000000000036</v>
      </c>
      <c r="P166" s="119">
        <f t="shared" si="44"/>
        <v>5.5555555555555802E-2</v>
      </c>
      <c r="Q166" s="119">
        <f t="shared" si="45"/>
        <v>-1.1111111111110628E-2</v>
      </c>
      <c r="R166" s="119">
        <f t="shared" si="46"/>
        <v>-0.12222222222222312</v>
      </c>
      <c r="S166" s="119">
        <f t="shared" si="47"/>
        <v>3.3333333333332771E-2</v>
      </c>
      <c r="T166" s="31"/>
      <c r="AA166" s="1"/>
      <c r="AB166" s="1"/>
    </row>
    <row r="167" spans="1:28" ht="12.75" x14ac:dyDescent="0.2">
      <c r="A167" s="3">
        <f t="shared" si="16"/>
        <v>166</v>
      </c>
      <c r="B167" s="26">
        <f t="shared" si="48"/>
        <v>2.895777777777778</v>
      </c>
      <c r="C167" s="121">
        <f t="shared" si="37"/>
        <v>1.4394563714437147E-5</v>
      </c>
      <c r="D167" s="6">
        <v>5.37</v>
      </c>
      <c r="E167" s="6">
        <v>5.57</v>
      </c>
      <c r="F167" s="116">
        <f t="shared" si="38"/>
        <v>0.24334678561010092</v>
      </c>
      <c r="G167" s="116">
        <f t="shared" si="39"/>
        <v>-0.96993934961585693</v>
      </c>
      <c r="H167" s="117">
        <f t="shared" si="33"/>
        <v>8.185097997653884E-2</v>
      </c>
      <c r="I167" s="122">
        <f t="shared" si="34"/>
        <v>3.5053557575509542E-4</v>
      </c>
      <c r="J167" s="117">
        <f t="shared" si="40"/>
        <v>8.2201515552293936E-2</v>
      </c>
      <c r="K167" s="117">
        <f t="shared" si="41"/>
        <v>0.25910214685986865</v>
      </c>
      <c r="L167" s="116">
        <f t="shared" si="35"/>
        <v>2.9833333333333334</v>
      </c>
      <c r="M167" s="116">
        <f t="shared" si="36"/>
        <v>3.0944444444444446</v>
      </c>
      <c r="N167" s="117">
        <f t="shared" si="42"/>
        <v>0.17777777777777803</v>
      </c>
      <c r="O167" s="119">
        <f t="shared" si="43"/>
        <v>0.16111111111111098</v>
      </c>
      <c r="P167" s="119">
        <f t="shared" si="44"/>
        <v>-6.6666666666667318E-2</v>
      </c>
      <c r="Q167" s="119">
        <f t="shared" si="45"/>
        <v>2.2222222222222143E-2</v>
      </c>
      <c r="R167" s="119">
        <f t="shared" si="46"/>
        <v>0.10000000000000142</v>
      </c>
      <c r="S167" s="119">
        <f t="shared" si="47"/>
        <v>-3.8888888888888751E-2</v>
      </c>
      <c r="T167" s="31"/>
      <c r="AA167" s="1"/>
      <c r="AB167" s="1"/>
    </row>
    <row r="168" spans="1:28" ht="12.75" x14ac:dyDescent="0.2">
      <c r="A168" s="3">
        <f t="shared" si="16"/>
        <v>167</v>
      </c>
      <c r="B168" s="26">
        <f t="shared" si="48"/>
        <v>2.9132222222222222</v>
      </c>
      <c r="C168" s="121">
        <f t="shared" si="37"/>
        <v>5.3487098615190298E-6</v>
      </c>
      <c r="D168" s="6">
        <v>5.69</v>
      </c>
      <c r="E168" s="6">
        <v>5.86</v>
      </c>
      <c r="F168" s="116">
        <f t="shared" si="38"/>
        <v>0.22639056532526566</v>
      </c>
      <c r="G168" s="116">
        <f t="shared" si="39"/>
        <v>-0.97403660707989137</v>
      </c>
      <c r="H168" s="117">
        <f t="shared" si="33"/>
        <v>8.2021221024169477E-2</v>
      </c>
      <c r="I168" s="122">
        <f t="shared" si="34"/>
        <v>3.033382977249699E-4</v>
      </c>
      <c r="J168" s="117">
        <f t="shared" si="40"/>
        <v>8.2324559321894447E-2</v>
      </c>
      <c r="K168" s="117">
        <f t="shared" si="41"/>
        <v>9.6276777507342537E-2</v>
      </c>
      <c r="L168" s="116">
        <f t="shared" si="35"/>
        <v>3.1611111111111114</v>
      </c>
      <c r="M168" s="116">
        <f t="shared" si="36"/>
        <v>3.2555555555555555</v>
      </c>
      <c r="N168" s="117">
        <f t="shared" si="42"/>
        <v>0.11111111111111072</v>
      </c>
      <c r="O168" s="119">
        <f t="shared" si="43"/>
        <v>0.13888888888888884</v>
      </c>
      <c r="P168" s="119">
        <f t="shared" si="44"/>
        <v>3.3333333333334103E-2</v>
      </c>
      <c r="Q168" s="119">
        <f t="shared" si="45"/>
        <v>-1.6666666666666607E-2</v>
      </c>
      <c r="R168" s="119">
        <f t="shared" si="46"/>
        <v>-1.1111111111112404E-2</v>
      </c>
      <c r="S168" s="119">
        <f t="shared" si="47"/>
        <v>3.8888888888888751E-2</v>
      </c>
      <c r="T168" s="31"/>
      <c r="AA168" s="1"/>
      <c r="AB168" s="1"/>
    </row>
    <row r="169" spans="1:28" ht="12.75" x14ac:dyDescent="0.2">
      <c r="A169" s="3">
        <f t="shared" si="16"/>
        <v>168</v>
      </c>
      <c r="B169" s="26">
        <f t="shared" si="48"/>
        <v>2.9306666666666668</v>
      </c>
      <c r="C169" s="121">
        <f t="shared" si="37"/>
        <v>-3.696986818471637E-6</v>
      </c>
      <c r="D169" s="6">
        <v>5.89</v>
      </c>
      <c r="E169" s="6">
        <v>6.11</v>
      </c>
      <c r="F169" s="116">
        <f t="shared" si="38"/>
        <v>0.20936545418197336</v>
      </c>
      <c r="G169" s="116">
        <f t="shared" si="39"/>
        <v>-0.97783746430333507</v>
      </c>
      <c r="H169" s="117">
        <f t="shared" si="33"/>
        <v>8.2179146641803563E-2</v>
      </c>
      <c r="I169" s="122">
        <f t="shared" si="34"/>
        <v>2.5939118817577822E-4</v>
      </c>
      <c r="J169" s="117">
        <f t="shared" si="40"/>
        <v>8.2438537829979341E-2</v>
      </c>
      <c r="K169" s="117">
        <f t="shared" si="41"/>
        <v>-6.6545762732489466E-2</v>
      </c>
      <c r="L169" s="116">
        <f t="shared" si="35"/>
        <v>3.2722222222222221</v>
      </c>
      <c r="M169" s="116">
        <f t="shared" si="36"/>
        <v>3.3944444444444444</v>
      </c>
      <c r="N169" s="117">
        <f t="shared" si="42"/>
        <v>0.14444444444444482</v>
      </c>
      <c r="O169" s="119">
        <f t="shared" si="43"/>
        <v>0.15555555555555545</v>
      </c>
      <c r="P169" s="119">
        <f t="shared" si="44"/>
        <v>2.2222222222221699E-2</v>
      </c>
      <c r="Q169" s="119">
        <f t="shared" si="45"/>
        <v>2.2222222222222143E-2</v>
      </c>
      <c r="R169" s="119">
        <f t="shared" si="46"/>
        <v>-2.2222222222221699E-2</v>
      </c>
      <c r="S169" s="119">
        <f t="shared" si="47"/>
        <v>-0.12222222222222223</v>
      </c>
      <c r="T169" s="31"/>
      <c r="AA169" s="1"/>
      <c r="AB169" s="1"/>
    </row>
    <row r="170" spans="1:28" ht="12.75" x14ac:dyDescent="0.2">
      <c r="A170" s="3">
        <f t="shared" si="16"/>
        <v>169</v>
      </c>
      <c r="B170" s="26">
        <f t="shared" si="48"/>
        <v>2.9481111111111109</v>
      </c>
      <c r="C170" s="121">
        <f t="shared" si="37"/>
        <v>-1.2742792168049522E-5</v>
      </c>
      <c r="D170" s="6">
        <v>6.15</v>
      </c>
      <c r="E170" s="6">
        <v>6.39</v>
      </c>
      <c r="F170" s="116">
        <f t="shared" si="38"/>
        <v>0.19227663293729527</v>
      </c>
      <c r="G170" s="116">
        <f t="shared" si="39"/>
        <v>-0.98134076468181863</v>
      </c>
      <c r="H170" s="117">
        <f t="shared" si="33"/>
        <v>8.2324708772529565E-2</v>
      </c>
      <c r="I170" s="122">
        <f t="shared" si="34"/>
        <v>2.1874477325761754E-4</v>
      </c>
      <c r="J170" s="117">
        <f t="shared" si="40"/>
        <v>8.2543453545787182E-2</v>
      </c>
      <c r="K170" s="117">
        <f t="shared" si="41"/>
        <v>-0.22937025902489139</v>
      </c>
      <c r="L170" s="116">
        <f t="shared" si="35"/>
        <v>3.416666666666667</v>
      </c>
      <c r="M170" s="116">
        <f t="shared" si="36"/>
        <v>3.55</v>
      </c>
      <c r="N170" s="117">
        <f t="shared" si="42"/>
        <v>0.16666666666666652</v>
      </c>
      <c r="O170" s="119">
        <f t="shared" si="43"/>
        <v>0.1333333333333333</v>
      </c>
      <c r="P170" s="119">
        <f t="shared" si="44"/>
        <v>0</v>
      </c>
      <c r="Q170" s="119">
        <f t="shared" si="45"/>
        <v>-0.10000000000000009</v>
      </c>
      <c r="R170" s="119">
        <f t="shared" si="46"/>
        <v>-3.8888888888888751E-2</v>
      </c>
      <c r="S170" s="119">
        <f t="shared" si="47"/>
        <v>0.20555555555555571</v>
      </c>
      <c r="T170" s="31"/>
      <c r="AA170" s="1"/>
      <c r="AB170" s="1"/>
    </row>
    <row r="171" spans="1:28" ht="12.75" x14ac:dyDescent="0.2">
      <c r="A171" s="3">
        <f t="shared" si="16"/>
        <v>170</v>
      </c>
      <c r="B171" s="26">
        <f t="shared" si="48"/>
        <v>2.9655555555555559</v>
      </c>
      <c r="C171" s="121">
        <f t="shared" si="37"/>
        <v>-2.1788970951161502E-5</v>
      </c>
      <c r="D171" s="6">
        <v>6.45</v>
      </c>
      <c r="E171" s="6">
        <v>6.63</v>
      </c>
      <c r="F171" s="116">
        <f t="shared" si="38"/>
        <v>0.1751293017353433</v>
      </c>
      <c r="G171" s="116">
        <f t="shared" si="39"/>
        <v>-0.98454544215779649</v>
      </c>
      <c r="H171" s="117">
        <f t="shared" si="33"/>
        <v>8.2457863121656427E-2</v>
      </c>
      <c r="I171" s="122">
        <f t="shared" si="34"/>
        <v>1.8144574444520223E-4</v>
      </c>
      <c r="J171" s="117">
        <f t="shared" si="40"/>
        <v>8.263930886610163E-2</v>
      </c>
      <c r="K171" s="117">
        <f t="shared" si="41"/>
        <v>-0.39220147712090703</v>
      </c>
      <c r="L171" s="116">
        <f t="shared" si="35"/>
        <v>3.5833333333333335</v>
      </c>
      <c r="M171" s="116">
        <f t="shared" si="36"/>
        <v>3.6833333333333331</v>
      </c>
      <c r="N171" s="117">
        <f t="shared" si="42"/>
        <v>0.16666666666666652</v>
      </c>
      <c r="O171" s="119">
        <f t="shared" si="43"/>
        <v>0.23333333333333339</v>
      </c>
      <c r="P171" s="119">
        <f t="shared" si="44"/>
        <v>-3.8888888888888751E-2</v>
      </c>
      <c r="Q171" s="119">
        <f t="shared" si="45"/>
        <v>0.10555555555555562</v>
      </c>
      <c r="R171" s="119">
        <f t="shared" si="46"/>
        <v>8.3333333333333037E-2</v>
      </c>
      <c r="S171" s="119">
        <f t="shared" si="47"/>
        <v>-0.10000000000000053</v>
      </c>
      <c r="T171" s="31"/>
      <c r="AA171" s="1"/>
      <c r="AB171" s="1"/>
    </row>
    <row r="172" spans="1:28" ht="12.75" x14ac:dyDescent="0.2">
      <c r="A172" s="3">
        <f t="shared" si="16"/>
        <v>171</v>
      </c>
      <c r="B172" s="26">
        <f t="shared" si="48"/>
        <v>2.9830000000000001</v>
      </c>
      <c r="C172" s="121">
        <f t="shared" si="37"/>
        <v>-3.08357842123963E-5</v>
      </c>
      <c r="D172" s="6">
        <v>6.75</v>
      </c>
      <c r="E172" s="6">
        <v>7.05</v>
      </c>
      <c r="F172" s="116">
        <f t="shared" si="38"/>
        <v>0.1579286785248665</v>
      </c>
      <c r="G172" s="116">
        <f t="shared" si="39"/>
        <v>-0.98745052154494772</v>
      </c>
      <c r="H172" s="117">
        <f t="shared" si="33"/>
        <v>8.2578569170192573E-2</v>
      </c>
      <c r="I172" s="122">
        <f t="shared" si="34"/>
        <v>1.4753691434182814E-4</v>
      </c>
      <c r="J172" s="117">
        <f t="shared" si="40"/>
        <v>8.2726106084534401E-2</v>
      </c>
      <c r="K172" s="117">
        <f t="shared" si="41"/>
        <v>-0.5550441158231334</v>
      </c>
      <c r="L172" s="116">
        <f t="shared" si="35"/>
        <v>3.75</v>
      </c>
      <c r="M172" s="116">
        <f t="shared" si="36"/>
        <v>3.9166666666666665</v>
      </c>
      <c r="N172" s="117">
        <f t="shared" si="42"/>
        <v>0.12777777777777777</v>
      </c>
      <c r="O172" s="119">
        <f t="shared" si="43"/>
        <v>0.12777777777777777</v>
      </c>
      <c r="P172" s="119">
        <f t="shared" si="44"/>
        <v>4.4444444444444287E-2</v>
      </c>
      <c r="Q172" s="119">
        <f t="shared" si="45"/>
        <v>5.5555555555550917E-3</v>
      </c>
      <c r="R172" s="119">
        <f t="shared" si="46"/>
        <v>-4.4444444444443842E-2</v>
      </c>
      <c r="S172" s="119">
        <f t="shared" si="47"/>
        <v>5.5555555555568681E-3</v>
      </c>
      <c r="T172" s="31"/>
      <c r="AA172" s="1"/>
      <c r="AB172" s="1"/>
    </row>
    <row r="173" spans="1:28" ht="12.75" x14ac:dyDescent="0.2">
      <c r="A173" s="3">
        <f t="shared" si="16"/>
        <v>172</v>
      </c>
      <c r="B173" s="26">
        <f t="shared" si="48"/>
        <v>3.0004444444444447</v>
      </c>
      <c r="C173" s="121">
        <f t="shared" si="37"/>
        <v>-3.9883486636610455E-5</v>
      </c>
      <c r="D173" s="6">
        <v>6.98</v>
      </c>
      <c r="E173" s="6">
        <v>7.28</v>
      </c>
      <c r="F173" s="116">
        <f t="shared" si="38"/>
        <v>0.14067999747141838</v>
      </c>
      <c r="G173" s="116">
        <f t="shared" si="39"/>
        <v>-0.99005511882492769</v>
      </c>
      <c r="H173" s="117">
        <f t="shared" si="33"/>
        <v>8.2686790187175729E-2</v>
      </c>
      <c r="I173" s="122">
        <f t="shared" si="34"/>
        <v>1.1705717629725831E-4</v>
      </c>
      <c r="J173" s="117">
        <f t="shared" si="40"/>
        <v>8.2803847363472988E-2</v>
      </c>
      <c r="K173" s="117">
        <f t="shared" si="41"/>
        <v>-0.71790275945898818</v>
      </c>
      <c r="L173" s="116">
        <f t="shared" si="35"/>
        <v>3.8777777777777778</v>
      </c>
      <c r="M173" s="116">
        <f t="shared" si="36"/>
        <v>4.0444444444444443</v>
      </c>
      <c r="N173" s="117">
        <f t="shared" si="42"/>
        <v>0.17222222222222205</v>
      </c>
      <c r="O173" s="119">
        <f t="shared" si="43"/>
        <v>0.12222222222222268</v>
      </c>
      <c r="P173" s="119">
        <f t="shared" si="44"/>
        <v>4.4408920985006262E-16</v>
      </c>
      <c r="Q173" s="119">
        <f t="shared" si="45"/>
        <v>1.111111111111196E-2</v>
      </c>
      <c r="R173" s="119">
        <f t="shared" si="46"/>
        <v>-1.1111111111112404E-2</v>
      </c>
      <c r="S173" s="119">
        <f t="shared" si="47"/>
        <v>5.5555555555546476E-3</v>
      </c>
      <c r="T173" s="31"/>
      <c r="AA173" s="1"/>
      <c r="AB173" s="1"/>
    </row>
    <row r="174" spans="1:28" ht="12.75" x14ac:dyDescent="0.2">
      <c r="A174" s="3">
        <f t="shared" si="16"/>
        <v>173</v>
      </c>
      <c r="B174" s="26">
        <f t="shared" si="48"/>
        <v>3.0178888888888888</v>
      </c>
      <c r="C174" s="121">
        <f t="shared" si="37"/>
        <v>-4.8932323906639152E-5</v>
      </c>
      <c r="D174" s="6">
        <v>7.29</v>
      </c>
      <c r="E174" s="6">
        <v>7.5</v>
      </c>
      <c r="F174" s="116">
        <f t="shared" si="38"/>
        <v>0.12338850736460064</v>
      </c>
      <c r="G174" s="116">
        <f t="shared" si="39"/>
        <v>-0.99235844141637441</v>
      </c>
      <c r="H174" s="117">
        <f t="shared" si="33"/>
        <v>8.2782493240850352E-2</v>
      </c>
      <c r="I174" s="122">
        <f t="shared" si="34"/>
        <v>9.0041467839585554E-5</v>
      </c>
      <c r="J174" s="117">
        <f t="shared" si="40"/>
        <v>8.2872534708689938E-2</v>
      </c>
      <c r="K174" s="117">
        <f t="shared" si="41"/>
        <v>-0.88078183031950474</v>
      </c>
      <c r="L174" s="116">
        <f t="shared" si="35"/>
        <v>4.05</v>
      </c>
      <c r="M174" s="116">
        <f t="shared" si="36"/>
        <v>4.166666666666667</v>
      </c>
      <c r="N174" s="117">
        <f t="shared" si="42"/>
        <v>0.1722222222222225</v>
      </c>
      <c r="O174" s="119">
        <f t="shared" si="43"/>
        <v>0.11111111111111072</v>
      </c>
      <c r="P174" s="119">
        <f t="shared" si="44"/>
        <v>-1.111111111111196E-2</v>
      </c>
      <c r="Q174" s="119">
        <f t="shared" si="45"/>
        <v>1.6666666666666607E-2</v>
      </c>
      <c r="R174" s="119">
        <f t="shared" si="46"/>
        <v>1.7763568394002505E-15</v>
      </c>
      <c r="S174" s="119">
        <f t="shared" si="47"/>
        <v>2.7777777777776791E-2</v>
      </c>
      <c r="T174" s="31"/>
      <c r="AA174" s="1"/>
      <c r="AB174" s="1"/>
    </row>
    <row r="175" spans="1:28" ht="12.75" x14ac:dyDescent="0.2">
      <c r="A175" s="3">
        <f t="shared" si="16"/>
        <v>174</v>
      </c>
      <c r="B175" s="26">
        <f t="shared" si="48"/>
        <v>3.0353333333333334</v>
      </c>
      <c r="C175" s="121">
        <f t="shared" si="37"/>
        <v>-5.7982530059258464E-5</v>
      </c>
      <c r="D175" s="6">
        <v>7.6</v>
      </c>
      <c r="E175" s="6">
        <v>7.7</v>
      </c>
      <c r="F175" s="116">
        <f t="shared" si="38"/>
        <v>0.10605947002084787</v>
      </c>
      <c r="G175" s="116">
        <f t="shared" si="39"/>
        <v>-0.99435978841609285</v>
      </c>
      <c r="H175" s="117">
        <f t="shared" si="33"/>
        <v>8.2865649208688649E-2</v>
      </c>
      <c r="I175" s="122">
        <f t="shared" si="34"/>
        <v>6.6520737921765827E-5</v>
      </c>
      <c r="J175" s="117">
        <f t="shared" si="40"/>
        <v>8.2932169946610415E-2</v>
      </c>
      <c r="K175" s="117">
        <f t="shared" si="41"/>
        <v>-1.0436855410666523</v>
      </c>
      <c r="L175" s="116">
        <f t="shared" si="35"/>
        <v>4.2222222222222223</v>
      </c>
      <c r="M175" s="116">
        <f t="shared" si="36"/>
        <v>4.2777777777777777</v>
      </c>
      <c r="N175" s="117">
        <f t="shared" si="42"/>
        <v>0.16111111111111054</v>
      </c>
      <c r="O175" s="119">
        <f t="shared" si="43"/>
        <v>9.4444444444444109E-2</v>
      </c>
      <c r="P175" s="119">
        <f t="shared" si="44"/>
        <v>-1.1111111111110183E-2</v>
      </c>
      <c r="Q175" s="119">
        <f t="shared" si="45"/>
        <v>4.4444444444443398E-2</v>
      </c>
      <c r="R175" s="119">
        <f t="shared" si="46"/>
        <v>1.1111111111109295E-2</v>
      </c>
      <c r="S175" s="119">
        <f t="shared" si="47"/>
        <v>-2.2222222222220367E-2</v>
      </c>
      <c r="T175" s="31"/>
      <c r="AA175" s="1"/>
      <c r="AB175" s="1"/>
    </row>
    <row r="176" spans="1:28" ht="12.75" x14ac:dyDescent="0.2">
      <c r="A176" s="3">
        <f t="shared" si="16"/>
        <v>175</v>
      </c>
      <c r="B176" s="26">
        <f t="shared" si="48"/>
        <v>3.0527777777777776</v>
      </c>
      <c r="C176" s="121">
        <f t="shared" si="37"/>
        <v>-6.7034324839246318E-5</v>
      </c>
      <c r="D176" s="6">
        <v>7.89</v>
      </c>
      <c r="E176" s="6">
        <v>7.87</v>
      </c>
      <c r="F176" s="116">
        <f t="shared" si="38"/>
        <v>8.8698158682255279E-2</v>
      </c>
      <c r="G176" s="116">
        <f t="shared" si="39"/>
        <v>-0.99605855081233929</v>
      </c>
      <c r="H176" s="117">
        <f t="shared" si="33"/>
        <v>8.29362327862527E-2</v>
      </c>
      <c r="I176" s="122">
        <f t="shared" si="34"/>
        <v>4.6521917982711436E-5</v>
      </c>
      <c r="J176" s="117">
        <f t="shared" si="40"/>
        <v>8.2982754704235412E-2</v>
      </c>
      <c r="K176" s="117">
        <f t="shared" si="41"/>
        <v>-1.2066178471064337</v>
      </c>
      <c r="L176" s="116">
        <f t="shared" si="35"/>
        <v>4.3833333333333329</v>
      </c>
      <c r="M176" s="116">
        <f t="shared" si="36"/>
        <v>4.3722222222222218</v>
      </c>
      <c r="N176" s="117">
        <f t="shared" si="42"/>
        <v>0.15000000000000036</v>
      </c>
      <c r="O176" s="119">
        <f t="shared" si="43"/>
        <v>5.0000000000000711E-2</v>
      </c>
      <c r="P176" s="119">
        <f t="shared" si="44"/>
        <v>-8.8817841970012523E-16</v>
      </c>
      <c r="Q176" s="119">
        <f t="shared" si="45"/>
        <v>2.2222222222223031E-2</v>
      </c>
      <c r="R176" s="119">
        <f t="shared" si="46"/>
        <v>2.7777777777779455E-2</v>
      </c>
      <c r="S176" s="119">
        <f t="shared" si="47"/>
        <v>0</v>
      </c>
      <c r="T176" s="31"/>
      <c r="AA176" s="1"/>
      <c r="AB176" s="1"/>
    </row>
    <row r="177" spans="1:28" ht="12.75" x14ac:dyDescent="0.2">
      <c r="A177" s="3">
        <f t="shared" si="16"/>
        <v>176</v>
      </c>
      <c r="B177" s="26">
        <f t="shared" si="48"/>
        <v>3.0702222222222222</v>
      </c>
      <c r="C177" s="121">
        <f t="shared" si="37"/>
        <v>-7.6087911050348733E-5</v>
      </c>
      <c r="D177" s="6">
        <v>8.16</v>
      </c>
      <c r="E177" s="6">
        <v>7.96</v>
      </c>
      <c r="F177" s="116">
        <f t="shared" si="38"/>
        <v>7.1309856411922848E-2</v>
      </c>
      <c r="G177" s="116">
        <f t="shared" si="39"/>
        <v>-0.99745421167014525</v>
      </c>
      <c r="H177" s="117">
        <f t="shared" si="33"/>
        <v>8.2994222494894535E-2</v>
      </c>
      <c r="I177" s="122">
        <f t="shared" si="34"/>
        <v>3.0067896822250084E-5</v>
      </c>
      <c r="J177" s="117">
        <f t="shared" si="40"/>
        <v>8.3024290391716785E-2</v>
      </c>
      <c r="K177" s="117">
        <f t="shared" si="41"/>
        <v>-1.3695823989062772</v>
      </c>
      <c r="L177" s="116">
        <f t="shared" si="35"/>
        <v>4.5333333333333332</v>
      </c>
      <c r="M177" s="116">
        <f t="shared" si="36"/>
        <v>4.4222222222222225</v>
      </c>
      <c r="N177" s="117">
        <f t="shared" si="42"/>
        <v>0.14999999999999947</v>
      </c>
      <c r="O177" s="119">
        <f t="shared" si="43"/>
        <v>2.7777777777777679E-2</v>
      </c>
      <c r="P177" s="119">
        <f t="shared" si="44"/>
        <v>2.7777777777778567E-2</v>
      </c>
      <c r="Q177" s="119">
        <f t="shared" si="45"/>
        <v>2.2222222222223031E-2</v>
      </c>
      <c r="R177" s="119">
        <f t="shared" si="46"/>
        <v>-6.6666666666667318E-2</v>
      </c>
      <c r="S177" s="119">
        <f t="shared" si="47"/>
        <v>4.4444444444441622E-2</v>
      </c>
      <c r="T177" s="31"/>
      <c r="AA177" s="1"/>
      <c r="AB177" s="1"/>
    </row>
    <row r="178" spans="1:28" ht="12.75" x14ac:dyDescent="0.2">
      <c r="A178" s="3">
        <f t="shared" si="16"/>
        <v>177</v>
      </c>
      <c r="B178" s="26">
        <f t="shared" si="48"/>
        <v>3.0876666666666663</v>
      </c>
      <c r="C178" s="121">
        <f t="shared" si="37"/>
        <v>-8.5143471903956214E-5</v>
      </c>
      <c r="D178" s="6">
        <v>8.43</v>
      </c>
      <c r="E178" s="6">
        <v>8.01</v>
      </c>
      <c r="F178" s="116">
        <f t="shared" si="38"/>
        <v>5.3899854486317782E-2</v>
      </c>
      <c r="G178" s="116">
        <f t="shared" si="39"/>
        <v>-0.9985463462886206</v>
      </c>
      <c r="H178" s="117">
        <f t="shared" si="33"/>
        <v>8.3039600688292178E-2</v>
      </c>
      <c r="I178" s="122">
        <f t="shared" si="34"/>
        <v>1.7177499289533493E-5</v>
      </c>
      <c r="J178" s="117">
        <f t="shared" si="40"/>
        <v>8.3056778187581712E-2</v>
      </c>
      <c r="K178" s="117">
        <f t="shared" si="41"/>
        <v>-1.5325824942712118</v>
      </c>
      <c r="L178" s="116">
        <f t="shared" si="35"/>
        <v>4.6833333333333327</v>
      </c>
      <c r="M178" s="116">
        <f t="shared" si="36"/>
        <v>4.45</v>
      </c>
      <c r="N178" s="117">
        <f t="shared" si="42"/>
        <v>0.17777777777777803</v>
      </c>
      <c r="O178" s="119">
        <f t="shared" si="43"/>
        <v>5.5555555555546476E-3</v>
      </c>
      <c r="P178" s="119">
        <f t="shared" si="44"/>
        <v>-3.8888888888888751E-2</v>
      </c>
      <c r="Q178" s="119">
        <f t="shared" si="45"/>
        <v>6.6666666666664653E-2</v>
      </c>
      <c r="R178" s="119">
        <f t="shared" si="46"/>
        <v>-8.8817841970012523E-16</v>
      </c>
      <c r="S178" s="119">
        <f t="shared" si="47"/>
        <v>-6.1111111111107341E-2</v>
      </c>
      <c r="T178" s="31"/>
      <c r="AA178" s="1"/>
      <c r="AB178" s="1"/>
    </row>
    <row r="179" spans="1:28" ht="12.75" x14ac:dyDescent="0.2">
      <c r="A179" s="3">
        <f t="shared" si="16"/>
        <v>178</v>
      </c>
      <c r="B179" s="26">
        <f t="shared" si="48"/>
        <v>3.1051111111111114</v>
      </c>
      <c r="C179" s="121">
        <f t="shared" si="37"/>
        <v>-9.4201168364185794E-5</v>
      </c>
      <c r="D179" s="6">
        <v>8.75</v>
      </c>
      <c r="E179" s="6">
        <v>8.02</v>
      </c>
      <c r="F179" s="116">
        <f t="shared" si="38"/>
        <v>3.6473450785130257E-2</v>
      </c>
      <c r="G179" s="116">
        <f t="shared" si="39"/>
        <v>-0.99933462233019055</v>
      </c>
      <c r="H179" s="117">
        <f t="shared" si="33"/>
        <v>8.3072353557819417E-2</v>
      </c>
      <c r="I179" s="122">
        <f t="shared" si="34"/>
        <v>7.8654687843682236E-6</v>
      </c>
      <c r="J179" s="117">
        <f t="shared" si="40"/>
        <v>8.3080219026603785E-2</v>
      </c>
      <c r="K179" s="117">
        <f t="shared" si="41"/>
        <v>-1.6956210305553443</v>
      </c>
      <c r="L179" s="116">
        <f t="shared" si="35"/>
        <v>4.8611111111111107</v>
      </c>
      <c r="M179" s="116">
        <f t="shared" si="36"/>
        <v>4.4555555555555548</v>
      </c>
      <c r="N179" s="117">
        <f t="shared" si="42"/>
        <v>0.13888888888888928</v>
      </c>
      <c r="O179" s="119">
        <f t="shared" si="43"/>
        <v>-6.1111111111110006E-2</v>
      </c>
      <c r="P179" s="119">
        <f t="shared" si="44"/>
        <v>-3.8888888888889639E-2</v>
      </c>
      <c r="Q179" s="119">
        <f t="shared" si="45"/>
        <v>5.5555555555573122E-3</v>
      </c>
      <c r="R179" s="119">
        <f t="shared" si="46"/>
        <v>-1.6666666666665719E-2</v>
      </c>
      <c r="S179" s="119">
        <f t="shared" si="47"/>
        <v>-5.5555555555582004E-3</v>
      </c>
      <c r="T179" s="31"/>
      <c r="AA179" s="1"/>
      <c r="AB179" s="1"/>
    </row>
    <row r="180" spans="1:28" ht="12.75" x14ac:dyDescent="0.2">
      <c r="A180" s="3">
        <f t="shared" si="16"/>
        <v>179</v>
      </c>
      <c r="B180" s="26">
        <f t="shared" si="48"/>
        <v>3.122555555555556</v>
      </c>
      <c r="C180" s="121">
        <f t="shared" si="37"/>
        <v>-1.0326113649009039E-4</v>
      </c>
      <c r="D180" s="6">
        <v>9</v>
      </c>
      <c r="E180" s="6">
        <v>7.91</v>
      </c>
      <c r="F180" s="116">
        <f t="shared" si="38"/>
        <v>1.9035948179128612E-2</v>
      </c>
      <c r="G180" s="116">
        <f t="shared" si="39"/>
        <v>-0.99981879992172662</v>
      </c>
      <c r="H180" s="117">
        <f t="shared" si="33"/>
        <v>8.3092471136747725E-2</v>
      </c>
      <c r="I180" s="122">
        <f t="shared" si="34"/>
        <v>2.1424535704972492E-6</v>
      </c>
      <c r="J180" s="117">
        <f t="shared" si="40"/>
        <v>8.3094613590318223E-2</v>
      </c>
      <c r="K180" s="117">
        <f t="shared" si="41"/>
        <v>-1.858700456821627</v>
      </c>
      <c r="L180" s="116">
        <f t="shared" si="35"/>
        <v>5</v>
      </c>
      <c r="M180" s="116">
        <f t="shared" si="36"/>
        <v>4.3944444444444448</v>
      </c>
      <c r="N180" s="117">
        <f t="shared" si="42"/>
        <v>9.9999999999999645E-2</v>
      </c>
      <c r="O180" s="119">
        <f t="shared" si="43"/>
        <v>-6.6666666666667318E-2</v>
      </c>
      <c r="P180" s="119">
        <f t="shared" si="44"/>
        <v>-5.5555555555555358E-2</v>
      </c>
      <c r="Q180" s="119">
        <f t="shared" si="45"/>
        <v>-8.8817841970012523E-16</v>
      </c>
      <c r="R180" s="119">
        <f t="shared" si="46"/>
        <v>4.4444444444445175E-2</v>
      </c>
      <c r="S180" s="119">
        <f t="shared" si="47"/>
        <v>5.5555555555556246E-2</v>
      </c>
      <c r="T180" s="31"/>
      <c r="AA180" s="1"/>
      <c r="AB180" s="1"/>
    </row>
    <row r="181" spans="1:28" ht="12.75" x14ac:dyDescent="0.2">
      <c r="A181" s="3">
        <f t="shared" si="16"/>
        <v>180</v>
      </c>
      <c r="B181" s="26">
        <f t="shared" si="48"/>
        <v>3.14</v>
      </c>
      <c r="C181" s="121">
        <f t="shared" si="37"/>
        <v>-1.1232348477473175E-4</v>
      </c>
      <c r="D181" s="6">
        <v>9.18</v>
      </c>
      <c r="E181" s="6">
        <v>7.79</v>
      </c>
      <c r="F181" s="116">
        <f t="shared" si="38"/>
        <v>1.5926529164868282E-3</v>
      </c>
      <c r="G181" s="116">
        <f t="shared" si="39"/>
        <v>-0.9999987317275395</v>
      </c>
      <c r="H181" s="117">
        <f t="shared" si="33"/>
        <v>8.309994730327927E-2</v>
      </c>
      <c r="I181" s="122">
        <f t="shared" si="34"/>
        <v>1.4996900471464514E-8</v>
      </c>
      <c r="J181" s="117">
        <f t="shared" si="40"/>
        <v>8.3099962300179742E-2</v>
      </c>
      <c r="K181" s="117">
        <f t="shared" si="41"/>
        <v>-2.0218227259451718</v>
      </c>
      <c r="L181" s="116">
        <f t="shared" si="35"/>
        <v>5.0999999999999996</v>
      </c>
      <c r="M181" s="116">
        <f t="shared" si="36"/>
        <v>4.3277777777777775</v>
      </c>
      <c r="N181" s="117">
        <f t="shared" si="42"/>
        <v>4.4444444444444287E-2</v>
      </c>
      <c r="O181" s="119">
        <f t="shared" si="43"/>
        <v>-6.666666666666643E-2</v>
      </c>
      <c r="P181" s="119">
        <f t="shared" si="44"/>
        <v>-1.1111111111110183E-2</v>
      </c>
      <c r="Q181" s="119">
        <f t="shared" si="45"/>
        <v>5.5555555555555358E-2</v>
      </c>
      <c r="R181" s="119">
        <f t="shared" si="46"/>
        <v>-2.6645352591003757E-15</v>
      </c>
      <c r="S181" s="119">
        <f t="shared" si="47"/>
        <v>-5.555555555555447E-2</v>
      </c>
      <c r="T181" s="31"/>
      <c r="AA181" s="1"/>
      <c r="AB181" s="1"/>
    </row>
    <row r="182" spans="1:28" ht="12.75" x14ac:dyDescent="0.2">
      <c r="A182" s="3">
        <f t="shared" si="16"/>
        <v>181</v>
      </c>
      <c r="B182" s="26">
        <f t="shared" si="48"/>
        <v>3.1574444444444447</v>
      </c>
      <c r="C182" s="121">
        <f t="shared" si="37"/>
        <v>-1.2138829148063135E-4</v>
      </c>
      <c r="D182" s="6">
        <v>9.26</v>
      </c>
      <c r="E182" s="6">
        <v>7.67</v>
      </c>
      <c r="F182" s="116">
        <f t="shared" si="38"/>
        <v>-1.585112699191121E-2</v>
      </c>
      <c r="G182" s="116">
        <f t="shared" si="39"/>
        <v>-0.99987436299421451</v>
      </c>
      <c r="H182" s="117">
        <f t="shared" si="33"/>
        <v>8.3094779782409603E-2</v>
      </c>
      <c r="I182" s="122">
        <f t="shared" si="34"/>
        <v>1.4855309516670356E-6</v>
      </c>
      <c r="J182" s="117">
        <f t="shared" si="40"/>
        <v>8.309626531336127E-2</v>
      </c>
      <c r="K182" s="117">
        <f t="shared" si="41"/>
        <v>-2.1849892466513641</v>
      </c>
      <c r="L182" s="116">
        <f t="shared" si="35"/>
        <v>5.1444444444444439</v>
      </c>
      <c r="M182" s="116">
        <f t="shared" si="36"/>
        <v>4.2611111111111111</v>
      </c>
      <c r="N182" s="117">
        <f t="shared" si="42"/>
        <v>3.3333333333334103E-2</v>
      </c>
      <c r="O182" s="119">
        <f t="shared" si="43"/>
        <v>-0.12222222222222179</v>
      </c>
      <c r="P182" s="119">
        <f t="shared" si="44"/>
        <v>-1.1111111111112848E-2</v>
      </c>
      <c r="Q182" s="119">
        <f t="shared" si="45"/>
        <v>8.8817841970012523E-16</v>
      </c>
      <c r="R182" s="119">
        <f t="shared" si="46"/>
        <v>-1.6666666666663943E-2</v>
      </c>
      <c r="S182" s="119">
        <f t="shared" si="47"/>
        <v>1.6666666666665275E-2</v>
      </c>
      <c r="T182" s="31"/>
      <c r="AA182" s="1"/>
      <c r="AB182" s="1"/>
    </row>
    <row r="183" spans="1:28" ht="12.75" x14ac:dyDescent="0.2">
      <c r="A183" s="3">
        <f t="shared" si="16"/>
        <v>182</v>
      </c>
      <c r="B183" s="26">
        <f t="shared" si="48"/>
        <v>3.1748888888888889</v>
      </c>
      <c r="C183" s="121">
        <f t="shared" si="37"/>
        <v>-1.3045560197386119E-4</v>
      </c>
      <c r="D183" s="6">
        <v>9.32</v>
      </c>
      <c r="E183" s="6">
        <v>7.45</v>
      </c>
      <c r="F183" s="116">
        <f t="shared" si="38"/>
        <v>-3.3290083387701688E-2</v>
      </c>
      <c r="G183" s="116">
        <f t="shared" si="39"/>
        <v>-0.99944573156727212</v>
      </c>
      <c r="H183" s="117">
        <f t="shared" si="33"/>
        <v>8.307697014662016E-2</v>
      </c>
      <c r="I183" s="122">
        <f t="shared" si="34"/>
        <v>6.5523745730600158E-6</v>
      </c>
      <c r="J183" s="117">
        <f t="shared" si="40"/>
        <v>8.308352252119322E-2</v>
      </c>
      <c r="K183" s="117">
        <f t="shared" si="41"/>
        <v>-2.3482008355295014</v>
      </c>
      <c r="L183" s="116">
        <f t="shared" si="35"/>
        <v>5.177777777777778</v>
      </c>
      <c r="M183" s="116">
        <f t="shared" si="36"/>
        <v>4.1388888888888893</v>
      </c>
      <c r="N183" s="117">
        <f t="shared" si="42"/>
        <v>2.2222222222221255E-2</v>
      </c>
      <c r="O183" s="119">
        <f t="shared" si="43"/>
        <v>-0.12222222222222268</v>
      </c>
      <c r="P183" s="119">
        <f t="shared" si="44"/>
        <v>-2.7777777777776791E-2</v>
      </c>
      <c r="Q183" s="119">
        <f t="shared" si="45"/>
        <v>1.6666666666666163E-2</v>
      </c>
      <c r="R183" s="119">
        <f t="shared" si="46"/>
        <v>-1.111111111111196E-2</v>
      </c>
      <c r="S183" s="119">
        <f t="shared" si="47"/>
        <v>4.4408920985006262E-16</v>
      </c>
      <c r="T183" s="31"/>
      <c r="AA183" s="1"/>
      <c r="AB183" s="1"/>
    </row>
    <row r="184" spans="1:28" ht="12.75" x14ac:dyDescent="0.2">
      <c r="A184" s="3">
        <f t="shared" si="16"/>
        <v>183</v>
      </c>
      <c r="B184" s="26">
        <f t="shared" si="48"/>
        <v>3.1923333333333335</v>
      </c>
      <c r="C184" s="121">
        <f t="shared" si="37"/>
        <v>-1.3952542605424889E-4</v>
      </c>
      <c r="D184" s="6">
        <v>9.36</v>
      </c>
      <c r="E184" s="6">
        <v>7.23</v>
      </c>
      <c r="F184" s="116">
        <f t="shared" si="38"/>
        <v>-5.0718909580321929E-2</v>
      </c>
      <c r="G184" s="116">
        <f t="shared" si="39"/>
        <v>-0.99871296787965214</v>
      </c>
      <c r="H184" s="117">
        <f t="shared" si="33"/>
        <v>8.3046523815399551E-2</v>
      </c>
      <c r="I184" s="122">
        <f t="shared" si="34"/>
        <v>1.5209734842508427E-5</v>
      </c>
      <c r="J184" s="117">
        <f t="shared" si="40"/>
        <v>8.3061733550242059E-2</v>
      </c>
      <c r="K184" s="117">
        <f t="shared" si="41"/>
        <v>-2.51145766897648</v>
      </c>
      <c r="L184" s="116">
        <f t="shared" si="35"/>
        <v>5.1999999999999993</v>
      </c>
      <c r="M184" s="116">
        <f t="shared" si="36"/>
        <v>4.0166666666666666</v>
      </c>
      <c r="N184" s="117">
        <f t="shared" si="42"/>
        <v>-5.5555555555555358E-3</v>
      </c>
      <c r="O184" s="119">
        <f t="shared" si="43"/>
        <v>-0.13888888888888884</v>
      </c>
      <c r="P184" s="119">
        <f t="shared" si="44"/>
        <v>-3.8888888888888751E-2</v>
      </c>
      <c r="Q184" s="119">
        <f t="shared" si="45"/>
        <v>1.6666666666666607E-2</v>
      </c>
      <c r="R184" s="119">
        <f t="shared" si="46"/>
        <v>5.555555555556424E-3</v>
      </c>
      <c r="S184" s="119">
        <f t="shared" si="47"/>
        <v>-3.3333333333333215E-2</v>
      </c>
      <c r="T184" s="31"/>
      <c r="AA184" s="1"/>
      <c r="AB184" s="1"/>
    </row>
    <row r="185" spans="1:28" ht="12.75" x14ac:dyDescent="0.2">
      <c r="A185" s="3">
        <f t="shared" si="16"/>
        <v>184</v>
      </c>
      <c r="B185" s="26">
        <f t="shared" si="48"/>
        <v>3.2097777777777776</v>
      </c>
      <c r="C185" s="121">
        <f t="shared" si="37"/>
        <v>-1.485977352854162E-4</v>
      </c>
      <c r="D185" s="6">
        <v>9.35</v>
      </c>
      <c r="E185" s="6">
        <v>6.98</v>
      </c>
      <c r="F185" s="116">
        <f t="shared" si="38"/>
        <v>-6.8132301961837671E-2</v>
      </c>
      <c r="G185" s="116">
        <f t="shared" si="39"/>
        <v>-0.99767629491202259</v>
      </c>
      <c r="H185" s="117">
        <f t="shared" si="33"/>
        <v>8.3003450053594538E-2</v>
      </c>
      <c r="I185" s="122">
        <f t="shared" si="34"/>
        <v>2.7447712435124672E-5</v>
      </c>
      <c r="J185" s="117">
        <f t="shared" si="40"/>
        <v>8.3030897766029663E-2</v>
      </c>
      <c r="K185" s="117">
        <f t="shared" si="41"/>
        <v>-2.6747592351374916</v>
      </c>
      <c r="L185" s="116">
        <f t="shared" si="35"/>
        <v>5.1944444444444438</v>
      </c>
      <c r="M185" s="116">
        <f t="shared" si="36"/>
        <v>3.8777777777777778</v>
      </c>
      <c r="N185" s="117">
        <f t="shared" si="42"/>
        <v>-4.4444444444444287E-2</v>
      </c>
      <c r="O185" s="119">
        <f t="shared" si="43"/>
        <v>-0.15555555555555545</v>
      </c>
      <c r="P185" s="119">
        <f t="shared" si="44"/>
        <v>-3.3333333333332327E-2</v>
      </c>
      <c r="Q185" s="119">
        <f t="shared" si="45"/>
        <v>-1.6666666666666607E-2</v>
      </c>
      <c r="R185" s="119">
        <f t="shared" si="46"/>
        <v>3.333333333333055E-2</v>
      </c>
      <c r="S185" s="119">
        <f t="shared" si="47"/>
        <v>5.0000000000000266E-2</v>
      </c>
      <c r="T185" s="31"/>
      <c r="AA185" s="1"/>
      <c r="AB185" s="1"/>
    </row>
    <row r="186" spans="1:28" ht="12.75" x14ac:dyDescent="0.2">
      <c r="A186" s="3">
        <f t="shared" si="16"/>
        <v>185</v>
      </c>
      <c r="B186" s="26">
        <f t="shared" si="48"/>
        <v>3.2272222222222222</v>
      </c>
      <c r="C186" s="121">
        <f t="shared" si="37"/>
        <v>-1.5767246032334647E-4</v>
      </c>
      <c r="D186" s="6">
        <v>9.27</v>
      </c>
      <c r="E186" s="6">
        <v>6.7</v>
      </c>
      <c r="F186" s="116">
        <f t="shared" si="38"/>
        <v>-8.5524961620839418E-2</v>
      </c>
      <c r="G186" s="116">
        <f t="shared" si="39"/>
        <v>-0.99633602812492628</v>
      </c>
      <c r="H186" s="117">
        <f t="shared" si="33"/>
        <v>8.2947761968590675E-2</v>
      </c>
      <c r="I186" s="122">
        <f t="shared" si="34"/>
        <v>4.3252310802377458E-5</v>
      </c>
      <c r="J186" s="117">
        <f t="shared" si="40"/>
        <v>8.2991014279393052E-2</v>
      </c>
      <c r="K186" s="117">
        <f t="shared" si="41"/>
        <v>-2.8381042858202363</v>
      </c>
      <c r="L186" s="116">
        <f t="shared" si="35"/>
        <v>5.1499999999999995</v>
      </c>
      <c r="M186" s="116">
        <f t="shared" si="36"/>
        <v>3.7222222222222223</v>
      </c>
      <c r="N186" s="117">
        <f t="shared" si="42"/>
        <v>-7.7777777777776613E-2</v>
      </c>
      <c r="O186" s="119">
        <f t="shared" si="43"/>
        <v>-0.13888888888888884</v>
      </c>
      <c r="P186" s="119">
        <f t="shared" si="44"/>
        <v>-1.7763568394002505E-15</v>
      </c>
      <c r="Q186" s="119">
        <f t="shared" si="45"/>
        <v>3.3333333333333659E-2</v>
      </c>
      <c r="R186" s="119">
        <f t="shared" si="46"/>
        <v>-6.1111111111109118E-2</v>
      </c>
      <c r="S186" s="119">
        <f t="shared" si="47"/>
        <v>-6.1111111111111782E-2</v>
      </c>
      <c r="T186" s="31"/>
      <c r="AA186" s="1"/>
      <c r="AB186" s="1"/>
    </row>
    <row r="187" spans="1:28" ht="12.75" x14ac:dyDescent="0.2">
      <c r="A187" s="3">
        <f t="shared" si="16"/>
        <v>186</v>
      </c>
      <c r="B187" s="26">
        <f t="shared" si="48"/>
        <v>3.2446666666666673</v>
      </c>
      <c r="C187" s="121">
        <f t="shared" si="37"/>
        <v>-1.6674948824531299E-4</v>
      </c>
      <c r="D187" s="6">
        <v>9.1300000000000008</v>
      </c>
      <c r="E187" s="6">
        <v>6.45</v>
      </c>
      <c r="F187" s="116">
        <f t="shared" si="38"/>
        <v>-0.10289159595490342</v>
      </c>
      <c r="G187" s="116">
        <f t="shared" si="39"/>
        <v>-0.99469257536278655</v>
      </c>
      <c r="H187" s="117">
        <f t="shared" si="33"/>
        <v>8.2879476506323768E-2</v>
      </c>
      <c r="I187" s="122">
        <f t="shared" si="34"/>
        <v>6.2605449162644877E-5</v>
      </c>
      <c r="J187" s="117">
        <f t="shared" si="40"/>
        <v>8.2942081955486413E-2</v>
      </c>
      <c r="K187" s="117">
        <f t="shared" si="41"/>
        <v>-3.0014907884156337</v>
      </c>
      <c r="L187" s="116">
        <f t="shared" si="35"/>
        <v>5.0722222222222229</v>
      </c>
      <c r="M187" s="116">
        <f t="shared" si="36"/>
        <v>3.5833333333333335</v>
      </c>
      <c r="N187" s="117">
        <f t="shared" si="42"/>
        <v>-7.777777777777839E-2</v>
      </c>
      <c r="O187" s="119">
        <f t="shared" si="43"/>
        <v>-0.1722222222222225</v>
      </c>
      <c r="P187" s="119">
        <f t="shared" si="44"/>
        <v>-6.1111111111110894E-2</v>
      </c>
      <c r="Q187" s="119">
        <f t="shared" si="45"/>
        <v>-2.7777777777778123E-2</v>
      </c>
      <c r="R187" s="119">
        <f t="shared" si="46"/>
        <v>5.0000000000000711E-2</v>
      </c>
      <c r="S187" s="119">
        <f t="shared" si="47"/>
        <v>3.8888888888889639E-2</v>
      </c>
      <c r="T187" s="31"/>
      <c r="AA187" s="1"/>
      <c r="AB187" s="1"/>
    </row>
    <row r="188" spans="1:28" ht="12.75" x14ac:dyDescent="0.2">
      <c r="A188" s="3">
        <f t="shared" si="16"/>
        <v>187</v>
      </c>
      <c r="B188" s="26">
        <f t="shared" si="48"/>
        <v>3.2621111111111114</v>
      </c>
      <c r="C188" s="121">
        <f t="shared" si="37"/>
        <v>-1.7582865988079177E-4</v>
      </c>
      <c r="D188" s="6">
        <v>8.99</v>
      </c>
      <c r="E188" s="6">
        <v>6.14</v>
      </c>
      <c r="F188" s="116">
        <f t="shared" si="38"/>
        <v>-0.12022692028113507</v>
      </c>
      <c r="G188" s="116">
        <f t="shared" si="39"/>
        <v>-0.99274643672979934</v>
      </c>
      <c r="H188" s="117">
        <f t="shared" si="33"/>
        <v>8.2798614446123159E-2</v>
      </c>
      <c r="I188" s="122">
        <f t="shared" si="34"/>
        <v>8.5484979303995789E-5</v>
      </c>
      <c r="J188" s="117">
        <f t="shared" si="40"/>
        <v>8.2884099425427155E-2</v>
      </c>
      <c r="K188" s="117">
        <f t="shared" si="41"/>
        <v>-3.1649158778542521</v>
      </c>
      <c r="L188" s="116">
        <f t="shared" si="35"/>
        <v>4.9944444444444445</v>
      </c>
      <c r="M188" s="116">
        <f t="shared" si="36"/>
        <v>3.411111111111111</v>
      </c>
      <c r="N188" s="117">
        <f t="shared" si="42"/>
        <v>-0.13888888888888928</v>
      </c>
      <c r="O188" s="119">
        <f t="shared" si="43"/>
        <v>-0.14444444444444438</v>
      </c>
      <c r="P188" s="119">
        <f t="shared" si="44"/>
        <v>-1.1111111111110183E-2</v>
      </c>
      <c r="Q188" s="119">
        <f t="shared" si="45"/>
        <v>1.1111111111111516E-2</v>
      </c>
      <c r="R188" s="119">
        <f t="shared" si="46"/>
        <v>-1.1111111111112848E-2</v>
      </c>
      <c r="S188" s="119">
        <f t="shared" si="47"/>
        <v>-5.0000000000000711E-2</v>
      </c>
      <c r="T188" s="31"/>
      <c r="AA188" s="1"/>
      <c r="AB188" s="1"/>
    </row>
    <row r="189" spans="1:28" ht="12.75" x14ac:dyDescent="0.2">
      <c r="A189" s="3">
        <f t="shared" si="16"/>
        <v>188</v>
      </c>
      <c r="B189" s="26">
        <f t="shared" si="48"/>
        <v>3.279555555555556</v>
      </c>
      <c r="C189" s="121">
        <f t="shared" si="37"/>
        <v>-1.8490976714467811E-4</v>
      </c>
      <c r="D189" s="6">
        <v>8.74</v>
      </c>
      <c r="E189" s="6">
        <v>5.88</v>
      </c>
      <c r="F189" s="116">
        <f t="shared" si="38"/>
        <v>-0.13752565944430678</v>
      </c>
      <c r="G189" s="116">
        <f t="shared" si="39"/>
        <v>-0.99049820443775094</v>
      </c>
      <c r="H189" s="117">
        <f t="shared" si="33"/>
        <v>8.2705200394388542E-2</v>
      </c>
      <c r="I189" s="122">
        <f t="shared" si="34"/>
        <v>1.1186470619936606E-4</v>
      </c>
      <c r="J189" s="117">
        <f t="shared" si="40"/>
        <v>8.2817065100587908E-2</v>
      </c>
      <c r="K189" s="117">
        <f t="shared" si="41"/>
        <v>-3.3283758086042061</v>
      </c>
      <c r="L189" s="116">
        <f t="shared" si="35"/>
        <v>4.8555555555555552</v>
      </c>
      <c r="M189" s="116">
        <f t="shared" si="36"/>
        <v>3.2666666666666666</v>
      </c>
      <c r="N189" s="117">
        <f t="shared" si="42"/>
        <v>-0.14999999999999947</v>
      </c>
      <c r="O189" s="119">
        <f t="shared" si="43"/>
        <v>-0.15555555555555589</v>
      </c>
      <c r="P189" s="119">
        <f t="shared" si="44"/>
        <v>-2.2222222222223031E-2</v>
      </c>
      <c r="Q189" s="119">
        <f t="shared" si="45"/>
        <v>-3.8888888888889195E-2</v>
      </c>
      <c r="R189" s="119">
        <f t="shared" si="46"/>
        <v>2.2222222222223031E-2</v>
      </c>
      <c r="S189" s="119">
        <f t="shared" si="47"/>
        <v>8.8888888888889017E-2</v>
      </c>
      <c r="T189" s="31"/>
      <c r="AA189" s="1"/>
      <c r="AB189" s="1"/>
    </row>
    <row r="190" spans="1:28" ht="12.75" x14ac:dyDescent="0.2">
      <c r="A190" s="3">
        <f t="shared" si="16"/>
        <v>189</v>
      </c>
      <c r="B190" s="26">
        <f t="shared" si="48"/>
        <v>3.2970000000000002</v>
      </c>
      <c r="C190" s="121">
        <f t="shared" si="37"/>
        <v>-1.9399255037620688E-4</v>
      </c>
      <c r="D190" s="6">
        <v>8.4700000000000006</v>
      </c>
      <c r="E190" s="6">
        <v>5.6</v>
      </c>
      <c r="F190" s="116">
        <f t="shared" si="38"/>
        <v>-0.15478254942208766</v>
      </c>
      <c r="G190" s="116">
        <f t="shared" si="39"/>
        <v>-0.98794856262580744</v>
      </c>
      <c r="H190" s="117">
        <f t="shared" si="33"/>
        <v>8.2599262777102292E-2</v>
      </c>
      <c r="I190" s="122">
        <f t="shared" si="34"/>
        <v>1.4171441243526761E-4</v>
      </c>
      <c r="J190" s="117">
        <f t="shared" si="40"/>
        <v>8.274097718953756E-2</v>
      </c>
      <c r="K190" s="117">
        <f t="shared" si="41"/>
        <v>-3.4918659067717241</v>
      </c>
      <c r="L190" s="116">
        <f t="shared" si="35"/>
        <v>4.7055555555555557</v>
      </c>
      <c r="M190" s="116">
        <f t="shared" si="36"/>
        <v>3.1111111111111107</v>
      </c>
      <c r="N190" s="117">
        <f t="shared" si="42"/>
        <v>-0.1722222222222225</v>
      </c>
      <c r="O190" s="119">
        <f t="shared" si="43"/>
        <v>-0.1166666666666667</v>
      </c>
      <c r="P190" s="119">
        <f t="shared" si="44"/>
        <v>0</v>
      </c>
      <c r="Q190" s="119">
        <f t="shared" si="45"/>
        <v>4.9999999999999822E-2</v>
      </c>
      <c r="R190" s="119">
        <f t="shared" si="46"/>
        <v>-5.5555555555546476E-3</v>
      </c>
      <c r="S190" s="119">
        <f t="shared" si="47"/>
        <v>-6.1111111111110894E-2</v>
      </c>
      <c r="T190" s="31"/>
      <c r="AA190" s="1"/>
      <c r="AB190" s="1"/>
    </row>
    <row r="191" spans="1:28" ht="12.75" x14ac:dyDescent="0.2">
      <c r="A191" s="3">
        <f t="shared" si="16"/>
        <v>190</v>
      </c>
      <c r="B191" s="26">
        <f t="shared" si="48"/>
        <v>3.3144444444444447</v>
      </c>
      <c r="C191" s="121">
        <f t="shared" si="37"/>
        <v>-2.0307669568360442E-4</v>
      </c>
      <c r="D191" s="6">
        <v>8.16</v>
      </c>
      <c r="E191" s="6">
        <v>5.39</v>
      </c>
      <c r="F191" s="116">
        <f t="shared" si="38"/>
        <v>-0.17199233892689444</v>
      </c>
      <c r="G191" s="116">
        <f t="shared" si="39"/>
        <v>-0.98509828715233094</v>
      </c>
      <c r="H191" s="117">
        <f t="shared" si="33"/>
        <v>8.2480833831179351E-2</v>
      </c>
      <c r="I191" s="122">
        <f t="shared" si="34"/>
        <v>1.7499988645425235E-4</v>
      </c>
      <c r="J191" s="117">
        <f t="shared" si="40"/>
        <v>8.2655833717633603E-2</v>
      </c>
      <c r="K191" s="117">
        <f t="shared" si="41"/>
        <v>-3.6553805223048794</v>
      </c>
      <c r="L191" s="116">
        <f t="shared" si="35"/>
        <v>4.5333333333333332</v>
      </c>
      <c r="M191" s="116">
        <f t="shared" si="36"/>
        <v>2.994444444444444</v>
      </c>
      <c r="N191" s="117">
        <f t="shared" si="42"/>
        <v>-0.1722222222222225</v>
      </c>
      <c r="O191" s="119">
        <f t="shared" si="43"/>
        <v>-0.16666666666666652</v>
      </c>
      <c r="P191" s="119">
        <f t="shared" si="44"/>
        <v>-5.5555555555546476E-3</v>
      </c>
      <c r="Q191" s="119">
        <f t="shared" si="45"/>
        <v>-1.1111111111111072E-2</v>
      </c>
      <c r="R191" s="119">
        <f t="shared" si="46"/>
        <v>-1.6666666666668384E-2</v>
      </c>
      <c r="S191" s="119">
        <f t="shared" si="47"/>
        <v>-2.2222222222222143E-2</v>
      </c>
      <c r="T191" s="31"/>
      <c r="AA191" s="1"/>
      <c r="AB191" s="1"/>
    </row>
    <row r="192" spans="1:28" ht="12.75" x14ac:dyDescent="0.2">
      <c r="A192" s="3">
        <f t="shared" si="16"/>
        <v>191</v>
      </c>
      <c r="B192" s="26">
        <f t="shared" si="48"/>
        <v>3.3318888888888889</v>
      </c>
      <c r="C192" s="121">
        <f t="shared" si="37"/>
        <v>-2.1216183229841312E-4</v>
      </c>
      <c r="D192" s="6">
        <v>7.85</v>
      </c>
      <c r="E192" s="6">
        <v>5.09</v>
      </c>
      <c r="F192" s="116">
        <f t="shared" si="38"/>
        <v>-0.18914979100385962</v>
      </c>
      <c r="G192" s="116">
        <f t="shared" si="39"/>
        <v>-0.98194824535878478</v>
      </c>
      <c r="H192" s="117">
        <f t="shared" si="33"/>
        <v>8.2349949594657509E-2</v>
      </c>
      <c r="I192" s="122">
        <f t="shared" si="34"/>
        <v>2.1168295461190811E-4</v>
      </c>
      <c r="J192" s="117">
        <f t="shared" si="40"/>
        <v>8.2561632549269418E-2</v>
      </c>
      <c r="K192" s="117">
        <f t="shared" si="41"/>
        <v>-3.8189129813714362</v>
      </c>
      <c r="L192" s="116">
        <f t="shared" si="35"/>
        <v>4.3611111111111107</v>
      </c>
      <c r="M192" s="116">
        <f t="shared" si="36"/>
        <v>2.8277777777777775</v>
      </c>
      <c r="N192" s="117">
        <f t="shared" si="42"/>
        <v>-0.17777777777777715</v>
      </c>
      <c r="O192" s="119">
        <f t="shared" si="43"/>
        <v>-0.15555555555555545</v>
      </c>
      <c r="P192" s="119">
        <f t="shared" si="44"/>
        <v>-2.2222222222223031E-2</v>
      </c>
      <c r="Q192" s="119">
        <f t="shared" si="45"/>
        <v>-3.3333333333333215E-2</v>
      </c>
      <c r="R192" s="119">
        <f t="shared" si="46"/>
        <v>4.4444444444445175E-2</v>
      </c>
      <c r="S192" s="119">
        <f t="shared" si="47"/>
        <v>6.666666666666643E-2</v>
      </c>
      <c r="T192" s="31"/>
      <c r="AA192" s="1"/>
      <c r="AB192" s="1"/>
    </row>
    <row r="193" spans="1:28" ht="12.75" x14ac:dyDescent="0.2">
      <c r="A193" s="3">
        <f t="shared" si="16"/>
        <v>192</v>
      </c>
      <c r="B193" s="26">
        <f t="shared" si="48"/>
        <v>3.3493333333333335</v>
      </c>
      <c r="C193" s="121">
        <f t="shared" si="37"/>
        <v>-2.2124752994108488E-4</v>
      </c>
      <c r="D193" s="6">
        <v>7.53</v>
      </c>
      <c r="E193" s="6">
        <v>4.8099999999999996</v>
      </c>
      <c r="F193" s="116">
        <f t="shared" si="38"/>
        <v>-0.20624968462444515</v>
      </c>
      <c r="G193" s="116">
        <f t="shared" si="39"/>
        <v>-0.9784993958058007</v>
      </c>
      <c r="H193" s="117">
        <f t="shared" si="33"/>
        <v>8.2206649895731024E-2</v>
      </c>
      <c r="I193" s="122">
        <f t="shared" si="34"/>
        <v>2.5172151704830337E-4</v>
      </c>
      <c r="J193" s="117">
        <f t="shared" si="40"/>
        <v>8.2458371412779327E-2</v>
      </c>
      <c r="K193" s="117">
        <f t="shared" si="41"/>
        <v>-3.9824555389395275</v>
      </c>
      <c r="L193" s="116">
        <f t="shared" si="35"/>
        <v>4.1833333333333336</v>
      </c>
      <c r="M193" s="116">
        <f t="shared" si="36"/>
        <v>2.6722222222222221</v>
      </c>
      <c r="N193" s="117">
        <f t="shared" si="42"/>
        <v>-0.20000000000000018</v>
      </c>
      <c r="O193" s="119">
        <f t="shared" si="43"/>
        <v>-0.12222222222222223</v>
      </c>
      <c r="P193" s="119">
        <f t="shared" si="44"/>
        <v>2.2222222222222143E-2</v>
      </c>
      <c r="Q193" s="119">
        <f t="shared" si="45"/>
        <v>3.3333333333333215E-2</v>
      </c>
      <c r="R193" s="119">
        <f t="shared" si="46"/>
        <v>-3.8888888888888307E-2</v>
      </c>
      <c r="S193" s="119">
        <f t="shared" si="47"/>
        <v>-6.1111111111110894E-2</v>
      </c>
      <c r="T193" s="31"/>
      <c r="AA193" s="1"/>
      <c r="AB193" s="1"/>
    </row>
    <row r="194" spans="1:28" ht="12.75" x14ac:dyDescent="0.2">
      <c r="A194" s="3">
        <f t="shared" si="16"/>
        <v>193</v>
      </c>
      <c r="B194" s="26">
        <f t="shared" si="48"/>
        <v>3.3667777777777776</v>
      </c>
      <c r="C194" s="121">
        <f t="shared" si="37"/>
        <v>-2.3033329620043841E-4</v>
      </c>
      <c r="D194" s="6">
        <v>7.17</v>
      </c>
      <c r="E194" s="6">
        <v>4.59</v>
      </c>
      <c r="F194" s="116">
        <f t="shared" si="38"/>
        <v>-0.22328681627520267</v>
      </c>
      <c r="G194" s="116">
        <f t="shared" si="39"/>
        <v>-0.97475278798148812</v>
      </c>
      <c r="H194" s="117">
        <f t="shared" ref="H194:H257" si="49">$V$9*(1-G194)</f>
        <v>8.2050978340630826E-2</v>
      </c>
      <c r="I194" s="122">
        <f t="shared" ref="I194:I257" si="50">$V$8-SQRT($V$8^2-($V$9*F194)^2)</f>
        <v>2.9506958737376965E-4</v>
      </c>
      <c r="J194" s="117">
        <f t="shared" si="40"/>
        <v>8.2346047928004595E-2</v>
      </c>
      <c r="K194" s="117">
        <f t="shared" si="41"/>
        <v>-4.1459993316078911</v>
      </c>
      <c r="L194" s="116">
        <f t="shared" ref="L194:L257" si="51">D194/1.8</f>
        <v>3.9833333333333334</v>
      </c>
      <c r="M194" s="116">
        <f t="shared" ref="M194:M257" si="52">E194/1.8</f>
        <v>2.5499999999999998</v>
      </c>
      <c r="N194" s="117">
        <f t="shared" si="42"/>
        <v>-0.17777777777777803</v>
      </c>
      <c r="O194" s="119">
        <f t="shared" si="43"/>
        <v>-0.15555555555555545</v>
      </c>
      <c r="P194" s="119">
        <f t="shared" si="44"/>
        <v>-1.6666666666666163E-2</v>
      </c>
      <c r="Q194" s="119">
        <f t="shared" si="45"/>
        <v>-2.7777777777777679E-2</v>
      </c>
      <c r="R194" s="119">
        <f t="shared" si="46"/>
        <v>3.3333333333332327E-2</v>
      </c>
      <c r="S194" s="119">
        <f t="shared" si="47"/>
        <v>2.2222222222222143E-2</v>
      </c>
      <c r="T194" s="31"/>
      <c r="AA194" s="1"/>
      <c r="AB194" s="1"/>
    </row>
    <row r="195" spans="1:28" ht="12.75" x14ac:dyDescent="0.2">
      <c r="A195" s="3">
        <f t="shared" si="16"/>
        <v>194</v>
      </c>
      <c r="B195" s="26">
        <f t="shared" si="48"/>
        <v>3.3842222222222222</v>
      </c>
      <c r="C195" s="121">
        <f t="shared" ref="C195:C258" si="53">J208-J207</f>
        <v>-2.394185739309912E-4</v>
      </c>
      <c r="D195" s="6">
        <v>6.85</v>
      </c>
      <c r="E195" s="6">
        <v>4.3099999999999996</v>
      </c>
      <c r="F195" s="116">
        <f t="shared" ref="F195:F258" si="54">SIN(B195)</f>
        <v>-0.24025600154121118</v>
      </c>
      <c r="G195" s="116">
        <f t="shared" ref="G195:G258" si="55">COS(B195)</f>
        <v>-0.97070956198207381</v>
      </c>
      <c r="H195" s="117">
        <f t="shared" si="49"/>
        <v>8.1882982300355164E-2</v>
      </c>
      <c r="I195" s="122">
        <f t="shared" si="50"/>
        <v>3.4167733616879969E-4</v>
      </c>
      <c r="J195" s="117">
        <f t="shared" ref="J195:J258" si="56">H195+I195</f>
        <v>8.2224659636523964E-2</v>
      </c>
      <c r="K195" s="117">
        <f t="shared" ref="K195:K258" si="57">C195*6*3000</f>
        <v>-4.3095343307578418</v>
      </c>
      <c r="L195" s="116">
        <f t="shared" si="51"/>
        <v>3.8055555555555554</v>
      </c>
      <c r="M195" s="116">
        <f t="shared" si="52"/>
        <v>2.3944444444444444</v>
      </c>
      <c r="N195" s="117">
        <f t="shared" ref="N195:N258" si="58">L196-L195</f>
        <v>-0.1944444444444442</v>
      </c>
      <c r="O195" s="119">
        <f t="shared" ref="O195:O258" si="59">M196-M195</f>
        <v>-0.12777777777777777</v>
      </c>
      <c r="P195" s="119">
        <f t="shared" ref="P195:P258" si="60">N196-N195</f>
        <v>1.6666666666666163E-2</v>
      </c>
      <c r="Q195" s="119">
        <f t="shared" ref="Q195:Q258" si="61">O195-O196</f>
        <v>-5.5555555555555358E-3</v>
      </c>
      <c r="R195" s="119">
        <f t="shared" ref="R195:R258" si="62">P196-P195</f>
        <v>5.555555555556424E-3</v>
      </c>
      <c r="S195" s="119">
        <f t="shared" ref="S195:S258" si="63">Q196-Q195</f>
        <v>-5.5555555555555358E-3</v>
      </c>
      <c r="T195" s="31"/>
      <c r="AA195" s="1"/>
      <c r="AB195" s="1"/>
    </row>
    <row r="196" spans="1:28" ht="12.75" x14ac:dyDescent="0.2">
      <c r="A196" s="3">
        <f t="shared" si="16"/>
        <v>195</v>
      </c>
      <c r="B196" s="26">
        <f t="shared" ref="B196:B259" si="64">A196*3.14/180</f>
        <v>3.4016666666666668</v>
      </c>
      <c r="C196" s="121">
        <f t="shared" si="53"/>
        <v>-2.4850273867044192E-4</v>
      </c>
      <c r="D196" s="6">
        <v>6.5</v>
      </c>
      <c r="E196" s="6">
        <v>4.08</v>
      </c>
      <c r="F196" s="116">
        <f t="shared" si="54"/>
        <v>-0.257152076683696</v>
      </c>
      <c r="G196" s="116">
        <f t="shared" si="55"/>
        <v>-0.96637094816496971</v>
      </c>
      <c r="H196" s="117">
        <f t="shared" si="49"/>
        <v>8.1702712896254484E-2</v>
      </c>
      <c r="I196" s="122">
        <f t="shared" si="50"/>
        <v>3.9149113829561877E-4</v>
      </c>
      <c r="J196" s="117">
        <f t="shared" si="56"/>
        <v>8.2094204034550103E-2</v>
      </c>
      <c r="K196" s="117">
        <f t="shared" si="57"/>
        <v>-4.4730492960679546</v>
      </c>
      <c r="L196" s="116">
        <f t="shared" si="51"/>
        <v>3.6111111111111112</v>
      </c>
      <c r="M196" s="116">
        <f t="shared" si="52"/>
        <v>2.2666666666666666</v>
      </c>
      <c r="N196" s="117">
        <f t="shared" si="58"/>
        <v>-0.17777777777777803</v>
      </c>
      <c r="O196" s="119">
        <f t="shared" si="59"/>
        <v>-0.12222222222222223</v>
      </c>
      <c r="P196" s="119">
        <f t="shared" si="60"/>
        <v>2.2222222222222587E-2</v>
      </c>
      <c r="Q196" s="119">
        <f t="shared" si="61"/>
        <v>-1.1111111111111072E-2</v>
      </c>
      <c r="R196" s="119">
        <f t="shared" si="62"/>
        <v>-3.8888888888889639E-2</v>
      </c>
      <c r="S196" s="119">
        <f t="shared" si="63"/>
        <v>2.2222222222222143E-2</v>
      </c>
      <c r="T196" s="31"/>
      <c r="AA196" s="1"/>
      <c r="AB196" s="1"/>
    </row>
    <row r="197" spans="1:28" ht="12.75" x14ac:dyDescent="0.2">
      <c r="A197" s="3">
        <f t="shared" si="16"/>
        <v>196</v>
      </c>
      <c r="B197" s="26">
        <f t="shared" si="64"/>
        <v>3.4191111111111114</v>
      </c>
      <c r="C197" s="121">
        <f t="shared" si="53"/>
        <v>-2.5758509608152236E-4</v>
      </c>
      <c r="D197" s="6">
        <v>6.18</v>
      </c>
      <c r="E197" s="6">
        <v>3.86</v>
      </c>
      <c r="F197" s="116">
        <f t="shared" si="54"/>
        <v>-0.27396990021136114</v>
      </c>
      <c r="G197" s="116">
        <f t="shared" si="55"/>
        <v>-0.96173826677437391</v>
      </c>
      <c r="H197" s="117">
        <f t="shared" si="49"/>
        <v>8.151022498447523E-2</v>
      </c>
      <c r="I197" s="122">
        <f t="shared" si="50"/>
        <v>4.4445362402062427E-4</v>
      </c>
      <c r="J197" s="117">
        <f t="shared" si="56"/>
        <v>8.1954678608495854E-2</v>
      </c>
      <c r="K197" s="117">
        <f t="shared" si="57"/>
        <v>-4.6365317294674027</v>
      </c>
      <c r="L197" s="116">
        <f t="shared" si="51"/>
        <v>3.4333333333333331</v>
      </c>
      <c r="M197" s="116">
        <f t="shared" si="52"/>
        <v>2.1444444444444444</v>
      </c>
      <c r="N197" s="117">
        <f t="shared" si="58"/>
        <v>-0.15555555555555545</v>
      </c>
      <c r="O197" s="119">
        <f t="shared" si="59"/>
        <v>-0.11111111111111116</v>
      </c>
      <c r="P197" s="119">
        <f t="shared" si="60"/>
        <v>-1.6666666666667052E-2</v>
      </c>
      <c r="Q197" s="119">
        <f t="shared" si="61"/>
        <v>1.1111111111111072E-2</v>
      </c>
      <c r="R197" s="119">
        <f t="shared" si="62"/>
        <v>5.555555555556424E-3</v>
      </c>
      <c r="S197" s="119">
        <f t="shared" si="63"/>
        <v>-3.8888888888888973E-2</v>
      </c>
      <c r="T197" s="31"/>
      <c r="AA197" s="1"/>
      <c r="AB197" s="1"/>
    </row>
    <row r="198" spans="1:28" ht="12.75" x14ac:dyDescent="0.2">
      <c r="A198" s="3">
        <f t="shared" si="16"/>
        <v>197</v>
      </c>
      <c r="B198" s="26">
        <f t="shared" si="64"/>
        <v>3.4365555555555556</v>
      </c>
      <c r="C198" s="121">
        <f t="shared" si="53"/>
        <v>-2.6666487942249295E-4</v>
      </c>
      <c r="D198" s="6">
        <v>5.9</v>
      </c>
      <c r="E198" s="6">
        <v>3.66</v>
      </c>
      <c r="F198" s="116">
        <f t="shared" si="54"/>
        <v>-0.29070435444494902</v>
      </c>
      <c r="G198" s="116">
        <f t="shared" si="55"/>
        <v>-0.9568129275395193</v>
      </c>
      <c r="H198" s="117">
        <f t="shared" si="49"/>
        <v>8.1305577139267018E-2</v>
      </c>
      <c r="I198" s="122">
        <f t="shared" si="50"/>
        <v>5.0050373394341929E-4</v>
      </c>
      <c r="J198" s="117">
        <f t="shared" si="56"/>
        <v>8.1806080873210438E-2</v>
      </c>
      <c r="K198" s="117">
        <f t="shared" si="57"/>
        <v>-4.7999678296048733</v>
      </c>
      <c r="L198" s="116">
        <f t="shared" si="51"/>
        <v>3.2777777777777777</v>
      </c>
      <c r="M198" s="116">
        <f t="shared" si="52"/>
        <v>2.0333333333333332</v>
      </c>
      <c r="N198" s="117">
        <f t="shared" si="58"/>
        <v>-0.1722222222222225</v>
      </c>
      <c r="O198" s="119">
        <f t="shared" si="59"/>
        <v>-0.12222222222222223</v>
      </c>
      <c r="P198" s="119">
        <f t="shared" si="60"/>
        <v>-1.1111111111110628E-2</v>
      </c>
      <c r="Q198" s="119">
        <f t="shared" si="61"/>
        <v>-2.7777777777777901E-2</v>
      </c>
      <c r="R198" s="119">
        <f t="shared" si="62"/>
        <v>4.9999999999999378E-2</v>
      </c>
      <c r="S198" s="119">
        <f t="shared" si="63"/>
        <v>2.7777777777777901E-2</v>
      </c>
      <c r="T198" s="31"/>
      <c r="AA198" s="1"/>
      <c r="AB198" s="1"/>
    </row>
    <row r="199" spans="1:28" ht="12.75" x14ac:dyDescent="0.2">
      <c r="A199" s="3">
        <f t="shared" si="16"/>
        <v>198</v>
      </c>
      <c r="B199" s="26">
        <f t="shared" si="64"/>
        <v>3.4540000000000002</v>
      </c>
      <c r="C199" s="121">
        <f t="shared" si="53"/>
        <v>-2.7574124704961289E-4</v>
      </c>
      <c r="D199" s="6">
        <v>5.59</v>
      </c>
      <c r="E199" s="6">
        <v>3.44</v>
      </c>
      <c r="F199" s="116">
        <f t="shared" si="54"/>
        <v>-0.3073503470745565</v>
      </c>
      <c r="G199" s="116">
        <f t="shared" si="55"/>
        <v>-0.9515964292456911</v>
      </c>
      <c r="H199" s="117">
        <f t="shared" si="49"/>
        <v>8.1088831635158454E-2</v>
      </c>
      <c r="I199" s="122">
        <f t="shared" si="50"/>
        <v>5.5957677772863756E-4</v>
      </c>
      <c r="J199" s="117">
        <f t="shared" si="56"/>
        <v>8.1648408412887091E-2</v>
      </c>
      <c r="K199" s="117">
        <f t="shared" si="57"/>
        <v>-4.9633424468930318</v>
      </c>
      <c r="L199" s="116">
        <f t="shared" si="51"/>
        <v>3.1055555555555552</v>
      </c>
      <c r="M199" s="116">
        <f t="shared" si="52"/>
        <v>1.911111111111111</v>
      </c>
      <c r="N199" s="117">
        <f t="shared" si="58"/>
        <v>-0.18333333333333313</v>
      </c>
      <c r="O199" s="119">
        <f t="shared" si="59"/>
        <v>-9.4444444444444331E-2</v>
      </c>
      <c r="P199" s="119">
        <f t="shared" si="60"/>
        <v>3.8888888888888751E-2</v>
      </c>
      <c r="Q199" s="119">
        <f t="shared" si="61"/>
        <v>0</v>
      </c>
      <c r="R199" s="119">
        <f t="shared" si="62"/>
        <v>-1.6666666666666607E-2</v>
      </c>
      <c r="S199" s="119">
        <f t="shared" si="63"/>
        <v>2.2204460492503131E-16</v>
      </c>
      <c r="T199" s="31"/>
      <c r="AA199" s="1"/>
      <c r="AB199" s="1"/>
    </row>
    <row r="200" spans="1:28" ht="12.75" x14ac:dyDescent="0.2">
      <c r="A200" s="3">
        <f t="shared" si="16"/>
        <v>199</v>
      </c>
      <c r="B200" s="26">
        <f t="shared" si="64"/>
        <v>3.4714444444444443</v>
      </c>
      <c r="C200" s="121">
        <f t="shared" si="53"/>
        <v>-2.8481327995676098E-4</v>
      </c>
      <c r="D200" s="6">
        <v>5.26</v>
      </c>
      <c r="E200" s="6">
        <v>3.27</v>
      </c>
      <c r="F200" s="116">
        <f t="shared" si="54"/>
        <v>-0.32390281270922683</v>
      </c>
      <c r="G200" s="116">
        <f t="shared" si="55"/>
        <v>-0.94609035927814611</v>
      </c>
      <c r="H200" s="117">
        <f t="shared" si="49"/>
        <v>8.0860054428006964E-2</v>
      </c>
      <c r="I200" s="122">
        <f t="shared" si="50"/>
        <v>6.2160449663481443E-4</v>
      </c>
      <c r="J200" s="117">
        <f t="shared" si="56"/>
        <v>8.1481658924641778E-2</v>
      </c>
      <c r="K200" s="117">
        <f t="shared" si="57"/>
        <v>-5.1266390392216978</v>
      </c>
      <c r="L200" s="116">
        <f t="shared" si="51"/>
        <v>2.9222222222222221</v>
      </c>
      <c r="M200" s="116">
        <f t="shared" si="52"/>
        <v>1.8166666666666667</v>
      </c>
      <c r="N200" s="117">
        <f t="shared" si="58"/>
        <v>-0.14444444444444438</v>
      </c>
      <c r="O200" s="119">
        <f t="shared" si="59"/>
        <v>-9.4444444444444331E-2</v>
      </c>
      <c r="P200" s="119">
        <f t="shared" si="60"/>
        <v>2.2222222222222143E-2</v>
      </c>
      <c r="Q200" s="119">
        <f t="shared" si="61"/>
        <v>2.2204460492503131E-16</v>
      </c>
      <c r="R200" s="119">
        <f t="shared" si="62"/>
        <v>-7.7777777777777501E-2</v>
      </c>
      <c r="S200" s="119">
        <f t="shared" si="63"/>
        <v>2.2222222222221921E-2</v>
      </c>
      <c r="T200" s="31"/>
      <c r="AA200" s="1"/>
      <c r="AB200" s="1"/>
    </row>
    <row r="201" spans="1:28" ht="12.75" x14ac:dyDescent="0.2">
      <c r="A201" s="3">
        <f t="shared" si="16"/>
        <v>200</v>
      </c>
      <c r="B201" s="26">
        <f t="shared" si="64"/>
        <v>3.4888888888888889</v>
      </c>
      <c r="C201" s="121">
        <f t="shared" si="53"/>
        <v>-2.9387997935768906E-4</v>
      </c>
      <c r="D201" s="6">
        <v>5</v>
      </c>
      <c r="E201" s="6">
        <v>3.1</v>
      </c>
      <c r="F201" s="116">
        <f t="shared" si="54"/>
        <v>-0.34035671441835597</v>
      </c>
      <c r="G201" s="116">
        <f t="shared" si="55"/>
        <v>-0.94029639313906854</v>
      </c>
      <c r="H201" s="117">
        <f t="shared" si="49"/>
        <v>8.0619315134928288E-2</v>
      </c>
      <c r="I201" s="122">
        <f t="shared" si="50"/>
        <v>6.865151298326988E-4</v>
      </c>
      <c r="J201" s="117">
        <f t="shared" si="56"/>
        <v>8.1305830264760987E-2</v>
      </c>
      <c r="K201" s="117">
        <f t="shared" si="57"/>
        <v>-5.2898396284384033</v>
      </c>
      <c r="L201" s="116">
        <f t="shared" si="51"/>
        <v>2.7777777777777777</v>
      </c>
      <c r="M201" s="116">
        <f t="shared" si="52"/>
        <v>1.7222222222222223</v>
      </c>
      <c r="N201" s="117">
        <f t="shared" si="58"/>
        <v>-0.12222222222222223</v>
      </c>
      <c r="O201" s="119">
        <f t="shared" si="59"/>
        <v>-9.4444444444444553E-2</v>
      </c>
      <c r="P201" s="119">
        <f t="shared" si="60"/>
        <v>-5.5555555555555358E-2</v>
      </c>
      <c r="Q201" s="119">
        <f t="shared" si="61"/>
        <v>2.2222222222222143E-2</v>
      </c>
      <c r="R201" s="119">
        <f t="shared" si="62"/>
        <v>0.10555555555555518</v>
      </c>
      <c r="S201" s="119">
        <f t="shared" si="63"/>
        <v>-5.0000000000000044E-2</v>
      </c>
      <c r="T201" s="31"/>
      <c r="AA201" s="1"/>
      <c r="AB201" s="1"/>
    </row>
    <row r="202" spans="1:28" ht="12.75" x14ac:dyDescent="0.2">
      <c r="A202" s="3">
        <f t="shared" si="16"/>
        <v>201</v>
      </c>
      <c r="B202" s="26">
        <f t="shared" si="64"/>
        <v>3.5063333333333331</v>
      </c>
      <c r="C202" s="121">
        <f t="shared" si="53"/>
        <v>-3.0294026431444687E-4</v>
      </c>
      <c r="D202" s="6">
        <v>4.78</v>
      </c>
      <c r="E202" s="6">
        <v>2.93</v>
      </c>
      <c r="F202" s="116">
        <f t="shared" si="54"/>
        <v>-0.35670704526443187</v>
      </c>
      <c r="G202" s="116">
        <f t="shared" si="55"/>
        <v>-0.93421629393771466</v>
      </c>
      <c r="H202" s="117">
        <f t="shared" si="49"/>
        <v>8.0366687013112045E-2</v>
      </c>
      <c r="I202" s="122">
        <f t="shared" si="50"/>
        <v>7.5423348450426309E-4</v>
      </c>
      <c r="J202" s="117">
        <f t="shared" si="56"/>
        <v>8.1120920497616308E-2</v>
      </c>
      <c r="K202" s="117">
        <f t="shared" si="57"/>
        <v>-5.4529247576600435</v>
      </c>
      <c r="L202" s="116">
        <f t="shared" si="51"/>
        <v>2.6555555555555554</v>
      </c>
      <c r="M202" s="116">
        <f t="shared" si="52"/>
        <v>1.6277777777777778</v>
      </c>
      <c r="N202" s="117">
        <f t="shared" si="58"/>
        <v>-0.17777777777777759</v>
      </c>
      <c r="O202" s="119">
        <f t="shared" si="59"/>
        <v>-0.1166666666666667</v>
      </c>
      <c r="P202" s="119">
        <f t="shared" si="60"/>
        <v>4.9999999999999822E-2</v>
      </c>
      <c r="Q202" s="119">
        <f t="shared" si="61"/>
        <v>-2.7777777777777901E-2</v>
      </c>
      <c r="R202" s="119">
        <f t="shared" si="62"/>
        <v>-4.9999999999999822E-2</v>
      </c>
      <c r="S202" s="119">
        <f t="shared" si="63"/>
        <v>2.2222222222222365E-2</v>
      </c>
      <c r="T202" s="31"/>
      <c r="AA202" s="1"/>
      <c r="AB202" s="1"/>
    </row>
    <row r="203" spans="1:28" ht="12.75" x14ac:dyDescent="0.2">
      <c r="A203" s="3">
        <f t="shared" si="16"/>
        <v>202</v>
      </c>
      <c r="B203" s="26">
        <f t="shared" si="64"/>
        <v>3.5237777777777777</v>
      </c>
      <c r="C203" s="121">
        <f t="shared" si="53"/>
        <v>-3.1199296941926413E-4</v>
      </c>
      <c r="D203" s="6">
        <v>4.46</v>
      </c>
      <c r="E203" s="6">
        <v>2.72</v>
      </c>
      <c r="F203" s="116">
        <f t="shared" si="54"/>
        <v>-0.37294882982665367</v>
      </c>
      <c r="G203" s="116">
        <f t="shared" si="55"/>
        <v>-0.92785191185389582</v>
      </c>
      <c r="H203" s="117">
        <f t="shared" si="49"/>
        <v>8.0102246937529376E-2</v>
      </c>
      <c r="I203" s="122">
        <f t="shared" si="50"/>
        <v>8.24681009710726E-4</v>
      </c>
      <c r="J203" s="117">
        <f t="shared" si="56"/>
        <v>8.0926927947240102E-2</v>
      </c>
      <c r="K203" s="117">
        <f t="shared" si="57"/>
        <v>-5.6158734495467542</v>
      </c>
      <c r="L203" s="116">
        <f t="shared" si="51"/>
        <v>2.4777777777777779</v>
      </c>
      <c r="M203" s="116">
        <f t="shared" si="52"/>
        <v>1.5111111111111111</v>
      </c>
      <c r="N203" s="117">
        <f t="shared" si="58"/>
        <v>-0.12777777777777777</v>
      </c>
      <c r="O203" s="119">
        <f t="shared" si="59"/>
        <v>-8.8888888888888795E-2</v>
      </c>
      <c r="P203" s="119">
        <f t="shared" si="60"/>
        <v>0</v>
      </c>
      <c r="Q203" s="119">
        <f t="shared" si="61"/>
        <v>-5.5555555555555358E-3</v>
      </c>
      <c r="R203" s="119">
        <f t="shared" si="62"/>
        <v>0</v>
      </c>
      <c r="S203" s="119">
        <f t="shared" si="63"/>
        <v>5.5555555555559799E-3</v>
      </c>
      <c r="T203" s="31"/>
      <c r="AA203" s="1"/>
      <c r="AB203" s="1"/>
    </row>
    <row r="204" spans="1:28" ht="12.75" x14ac:dyDescent="0.2">
      <c r="A204" s="3">
        <f t="shared" si="16"/>
        <v>203</v>
      </c>
      <c r="B204" s="26">
        <f t="shared" si="64"/>
        <v>3.5412222222222227</v>
      </c>
      <c r="C204" s="121">
        <f t="shared" si="53"/>
        <v>-3.2103684253458054E-4</v>
      </c>
      <c r="D204" s="6">
        <v>4.2300000000000004</v>
      </c>
      <c r="E204" s="6">
        <v>2.56</v>
      </c>
      <c r="F204" s="116">
        <f t="shared" si="54"/>
        <v>-0.38907712571495418</v>
      </c>
      <c r="G204" s="116">
        <f t="shared" si="55"/>
        <v>-0.92120518357496761</v>
      </c>
      <c r="H204" s="117">
        <f t="shared" si="49"/>
        <v>7.9826075377539898E-2</v>
      </c>
      <c r="I204" s="122">
        <f t="shared" si="50"/>
        <v>8.9777587401659864E-4</v>
      </c>
      <c r="J204" s="117">
        <f t="shared" si="56"/>
        <v>8.0723851251556497E-2</v>
      </c>
      <c r="K204" s="117">
        <f t="shared" si="57"/>
        <v>-5.7786631656224499</v>
      </c>
      <c r="L204" s="116">
        <f t="shared" si="51"/>
        <v>2.35</v>
      </c>
      <c r="M204" s="116">
        <f t="shared" si="52"/>
        <v>1.4222222222222223</v>
      </c>
      <c r="N204" s="117">
        <f t="shared" si="58"/>
        <v>-0.12777777777777777</v>
      </c>
      <c r="O204" s="119">
        <f t="shared" si="59"/>
        <v>-8.3333333333333259E-2</v>
      </c>
      <c r="P204" s="119">
        <f t="shared" si="60"/>
        <v>0</v>
      </c>
      <c r="Q204" s="119">
        <f t="shared" si="61"/>
        <v>4.4408920985006262E-16</v>
      </c>
      <c r="R204" s="119">
        <f t="shared" si="62"/>
        <v>6.666666666666643E-2</v>
      </c>
      <c r="S204" s="119">
        <f t="shared" si="63"/>
        <v>-8.8817841970012523E-16</v>
      </c>
      <c r="T204" s="31"/>
      <c r="AA204" s="1"/>
      <c r="AB204" s="1"/>
    </row>
    <row r="205" spans="1:28" ht="12.75" x14ac:dyDescent="0.2">
      <c r="A205" s="3">
        <f t="shared" si="16"/>
        <v>204</v>
      </c>
      <c r="B205" s="26">
        <f t="shared" si="64"/>
        <v>3.5586666666666669</v>
      </c>
      <c r="C205" s="121">
        <f t="shared" si="53"/>
        <v>-3.3007054259746871E-4</v>
      </c>
      <c r="D205" s="6">
        <v>4</v>
      </c>
      <c r="E205" s="6">
        <v>2.41</v>
      </c>
      <c r="F205" s="116">
        <f t="shared" si="54"/>
        <v>-0.40508702507397348</v>
      </c>
      <c r="G205" s="116">
        <f t="shared" si="55"/>
        <v>-0.91427813170649441</v>
      </c>
      <c r="H205" s="117">
        <f t="shared" si="49"/>
        <v>7.9538256372404845E-2</v>
      </c>
      <c r="I205" s="122">
        <f t="shared" si="50"/>
        <v>9.7343304685323928E-4</v>
      </c>
      <c r="J205" s="117">
        <f t="shared" si="56"/>
        <v>8.0511689419258084E-2</v>
      </c>
      <c r="K205" s="117">
        <f t="shared" si="57"/>
        <v>-5.941269766754437</v>
      </c>
      <c r="L205" s="116">
        <f t="shared" si="51"/>
        <v>2.2222222222222223</v>
      </c>
      <c r="M205" s="116">
        <f t="shared" si="52"/>
        <v>1.338888888888889</v>
      </c>
      <c r="N205" s="117">
        <f t="shared" si="58"/>
        <v>-0.12777777777777777</v>
      </c>
      <c r="O205" s="119">
        <f t="shared" si="59"/>
        <v>-8.3333333333333703E-2</v>
      </c>
      <c r="P205" s="119">
        <f t="shared" si="60"/>
        <v>6.666666666666643E-2</v>
      </c>
      <c r="Q205" s="119">
        <f t="shared" si="61"/>
        <v>-4.4408920985006262E-16</v>
      </c>
      <c r="R205" s="119">
        <f t="shared" si="62"/>
        <v>-0.17222222222222183</v>
      </c>
      <c r="S205" s="119">
        <f t="shared" si="63"/>
        <v>-2.2222222222221921E-2</v>
      </c>
      <c r="T205" s="31"/>
      <c r="AA205" s="1"/>
      <c r="AB205" s="1"/>
    </row>
    <row r="206" spans="1:28" ht="12.75" x14ac:dyDescent="0.2">
      <c r="A206" s="3">
        <f t="shared" si="16"/>
        <v>205</v>
      </c>
      <c r="B206" s="26">
        <f t="shared" si="64"/>
        <v>3.5761111111111115</v>
      </c>
      <c r="C206" s="121">
        <f t="shared" si="53"/>
        <v>-3.3909263749579144E-4</v>
      </c>
      <c r="D206" s="6">
        <v>3.77</v>
      </c>
      <c r="E206" s="6">
        <v>2.2599999999999998</v>
      </c>
      <c r="F206" s="116">
        <f t="shared" si="54"/>
        <v>-0.42097365607652754</v>
      </c>
      <c r="G206" s="116">
        <f t="shared" si="55"/>
        <v>-0.90707286415676747</v>
      </c>
      <c r="H206" s="117">
        <f t="shared" si="49"/>
        <v>7.9238877505713678E-2</v>
      </c>
      <c r="I206" s="122">
        <f t="shared" si="50"/>
        <v>1.0515643836033206E-3</v>
      </c>
      <c r="J206" s="117">
        <f t="shared" si="56"/>
        <v>8.0290441889316999E-2</v>
      </c>
      <c r="K206" s="117">
        <f t="shared" si="57"/>
        <v>-6.1036674749242454</v>
      </c>
      <c r="L206" s="116">
        <f t="shared" si="51"/>
        <v>2.0944444444444446</v>
      </c>
      <c r="M206" s="116">
        <f t="shared" si="52"/>
        <v>1.2555555555555553</v>
      </c>
      <c r="N206" s="117">
        <f t="shared" si="58"/>
        <v>-6.1111111111111338E-2</v>
      </c>
      <c r="O206" s="119">
        <f t="shared" si="59"/>
        <v>-8.3333333333333259E-2</v>
      </c>
      <c r="P206" s="119">
        <f t="shared" si="60"/>
        <v>-0.1055555555555554</v>
      </c>
      <c r="Q206" s="119">
        <f t="shared" si="61"/>
        <v>-2.2222222222222365E-2</v>
      </c>
      <c r="R206" s="119">
        <f t="shared" si="62"/>
        <v>0.15555555555555567</v>
      </c>
      <c r="S206" s="119">
        <f t="shared" si="63"/>
        <v>3.8888888888889195E-2</v>
      </c>
      <c r="T206" s="31"/>
      <c r="AA206" s="1"/>
      <c r="AB206" s="1"/>
    </row>
    <row r="207" spans="1:28" ht="12.75" x14ac:dyDescent="0.2">
      <c r="A207" s="3">
        <f t="shared" si="16"/>
        <v>206</v>
      </c>
      <c r="B207" s="26">
        <f t="shared" si="64"/>
        <v>3.5935555555555556</v>
      </c>
      <c r="C207" s="121">
        <f t="shared" si="53"/>
        <v>-3.481016020210892E-4</v>
      </c>
      <c r="D207" s="6">
        <v>3.66</v>
      </c>
      <c r="E207" s="6">
        <v>2.11</v>
      </c>
      <c r="F207" s="116">
        <f t="shared" si="54"/>
        <v>-0.43673218440610512</v>
      </c>
      <c r="G207" s="116">
        <f t="shared" si="55"/>
        <v>-0.89959157349536789</v>
      </c>
      <c r="H207" s="117">
        <f t="shared" si="49"/>
        <v>7.8928029878732528E-2</v>
      </c>
      <c r="I207" s="122">
        <f t="shared" si="50"/>
        <v>1.1320787143840327E-3</v>
      </c>
      <c r="J207" s="117">
        <f t="shared" si="56"/>
        <v>8.0060108593116561E-2</v>
      </c>
      <c r="K207" s="117">
        <f t="shared" si="57"/>
        <v>-6.2658288363796055</v>
      </c>
      <c r="L207" s="116">
        <f t="shared" si="51"/>
        <v>2.0333333333333332</v>
      </c>
      <c r="M207" s="116">
        <f t="shared" si="52"/>
        <v>1.1722222222222221</v>
      </c>
      <c r="N207" s="117">
        <f t="shared" si="58"/>
        <v>-0.16666666666666674</v>
      </c>
      <c r="O207" s="119">
        <f t="shared" si="59"/>
        <v>-6.1111111111110894E-2</v>
      </c>
      <c r="P207" s="119">
        <f t="shared" si="60"/>
        <v>5.0000000000000266E-2</v>
      </c>
      <c r="Q207" s="119">
        <f t="shared" si="61"/>
        <v>1.6666666666666829E-2</v>
      </c>
      <c r="R207" s="119">
        <f t="shared" si="62"/>
        <v>-2.2222222222222587E-2</v>
      </c>
      <c r="S207" s="119">
        <f t="shared" si="63"/>
        <v>-2.2222222222222143E-2</v>
      </c>
      <c r="T207" s="31"/>
      <c r="AA207" s="1"/>
      <c r="AB207" s="1"/>
    </row>
    <row r="208" spans="1:28" ht="12.75" x14ac:dyDescent="0.2">
      <c r="A208" s="3">
        <f t="shared" si="16"/>
        <v>207</v>
      </c>
      <c r="B208" s="26">
        <f t="shared" si="64"/>
        <v>3.6110000000000002</v>
      </c>
      <c r="C208" s="121">
        <f t="shared" si="53"/>
        <v>-3.5709581590651074E-4</v>
      </c>
      <c r="D208" s="6">
        <v>3.36</v>
      </c>
      <c r="E208" s="6">
        <v>2</v>
      </c>
      <c r="F208" s="116">
        <f t="shared" si="54"/>
        <v>-0.4523578147279585</v>
      </c>
      <c r="G208" s="116">
        <f t="shared" si="55"/>
        <v>-0.89183653628596427</v>
      </c>
      <c r="H208" s="117">
        <f t="shared" si="49"/>
        <v>7.8605808082681805E-2</v>
      </c>
      <c r="I208" s="122">
        <f t="shared" si="50"/>
        <v>1.2148819365037644E-3</v>
      </c>
      <c r="J208" s="117">
        <f t="shared" si="56"/>
        <v>7.9820690019185569E-2</v>
      </c>
      <c r="K208" s="117">
        <f t="shared" si="57"/>
        <v>-6.4277246863171928</v>
      </c>
      <c r="L208" s="116">
        <f t="shared" si="51"/>
        <v>1.8666666666666665</v>
      </c>
      <c r="M208" s="116">
        <f t="shared" si="52"/>
        <v>1.1111111111111112</v>
      </c>
      <c r="N208" s="117">
        <f t="shared" si="58"/>
        <v>-0.11666666666666647</v>
      </c>
      <c r="O208" s="119">
        <f t="shared" si="59"/>
        <v>-7.7777777777777724E-2</v>
      </c>
      <c r="P208" s="119">
        <f t="shared" si="60"/>
        <v>2.7777777777777679E-2</v>
      </c>
      <c r="Q208" s="119">
        <f t="shared" si="61"/>
        <v>-5.5555555555553138E-3</v>
      </c>
      <c r="R208" s="119">
        <f t="shared" si="62"/>
        <v>-5.0000000000000044E-2</v>
      </c>
      <c r="S208" s="119">
        <f t="shared" si="63"/>
        <v>-2.2222222222222698E-2</v>
      </c>
      <c r="T208" s="31"/>
      <c r="AA208" s="1"/>
      <c r="AB208" s="1"/>
    </row>
    <row r="209" spans="1:28" ht="12.75" x14ac:dyDescent="0.2">
      <c r="A209" s="3">
        <f t="shared" si="16"/>
        <v>208</v>
      </c>
      <c r="B209" s="26">
        <f t="shared" si="64"/>
        <v>3.6284444444444444</v>
      </c>
      <c r="C209" s="121">
        <f t="shared" si="53"/>
        <v>-3.6607356195661467E-4</v>
      </c>
      <c r="D209" s="6">
        <v>3.15</v>
      </c>
      <c r="E209" s="6">
        <v>1.86</v>
      </c>
      <c r="F209" s="116">
        <f t="shared" si="54"/>
        <v>-0.46784579214832517</v>
      </c>
      <c r="G209" s="116">
        <f t="shared" si="55"/>
        <v>-0.88381011239355378</v>
      </c>
      <c r="H209" s="117">
        <f t="shared" si="49"/>
        <v>7.8272310169952147E-2</v>
      </c>
      <c r="I209" s="122">
        <f t="shared" si="50"/>
        <v>1.2998771105629803E-3</v>
      </c>
      <c r="J209" s="117">
        <f t="shared" si="56"/>
        <v>7.9572187280515128E-2</v>
      </c>
      <c r="K209" s="117">
        <f t="shared" si="57"/>
        <v>-6.589324115219064</v>
      </c>
      <c r="L209" s="116">
        <f t="shared" si="51"/>
        <v>1.75</v>
      </c>
      <c r="M209" s="116">
        <f t="shared" si="52"/>
        <v>1.0333333333333334</v>
      </c>
      <c r="N209" s="117">
        <f t="shared" si="58"/>
        <v>-8.8888888888888795E-2</v>
      </c>
      <c r="O209" s="119">
        <f t="shared" si="59"/>
        <v>-7.222222222222241E-2</v>
      </c>
      <c r="P209" s="119">
        <f t="shared" si="60"/>
        <v>-2.2222222222222365E-2</v>
      </c>
      <c r="Q209" s="119">
        <f t="shared" si="61"/>
        <v>-2.7777777777778012E-2</v>
      </c>
      <c r="R209" s="119">
        <f t="shared" si="62"/>
        <v>4.4444444444444509E-2</v>
      </c>
      <c r="S209" s="119">
        <f t="shared" si="63"/>
        <v>5.5555555555555802E-2</v>
      </c>
      <c r="T209" s="31"/>
      <c r="AA209" s="1"/>
      <c r="AB209" s="1"/>
    </row>
    <row r="210" spans="1:28" ht="12.75" x14ac:dyDescent="0.2">
      <c r="A210" s="3">
        <f t="shared" si="16"/>
        <v>209</v>
      </c>
      <c r="B210" s="26">
        <f t="shared" si="64"/>
        <v>3.645888888888889</v>
      </c>
      <c r="C210" s="121">
        <f t="shared" si="53"/>
        <v>-3.7503302427639718E-4</v>
      </c>
      <c r="D210" s="6">
        <v>2.99</v>
      </c>
      <c r="E210" s="6">
        <v>1.73</v>
      </c>
      <c r="F210" s="116">
        <f t="shared" si="54"/>
        <v>-0.48319140366134927</v>
      </c>
      <c r="G210" s="116">
        <f t="shared" si="55"/>
        <v>-0.87551474426635156</v>
      </c>
      <c r="H210" s="117">
        <f t="shared" si="49"/>
        <v>7.7927637624266896E-2</v>
      </c>
      <c r="I210" s="122">
        <f t="shared" si="50"/>
        <v>1.3869645601667091E-3</v>
      </c>
      <c r="J210" s="117">
        <f t="shared" si="56"/>
        <v>7.9314602184433605E-2</v>
      </c>
      <c r="K210" s="117">
        <f t="shared" si="57"/>
        <v>-6.7505944369751489</v>
      </c>
      <c r="L210" s="116">
        <f t="shared" si="51"/>
        <v>1.6611111111111112</v>
      </c>
      <c r="M210" s="116">
        <f t="shared" si="52"/>
        <v>0.96111111111111103</v>
      </c>
      <c r="N210" s="117">
        <f t="shared" si="58"/>
        <v>-0.11111111111111116</v>
      </c>
      <c r="O210" s="119">
        <f t="shared" si="59"/>
        <v>-4.4444444444444398E-2</v>
      </c>
      <c r="P210" s="119">
        <f t="shared" si="60"/>
        <v>2.2222222222222143E-2</v>
      </c>
      <c r="Q210" s="119">
        <f t="shared" si="61"/>
        <v>2.777777777777779E-2</v>
      </c>
      <c r="R210" s="119">
        <f t="shared" si="62"/>
        <v>-2.2222222222221921E-2</v>
      </c>
      <c r="S210" s="119">
        <f t="shared" si="63"/>
        <v>-4.4444444444444398E-2</v>
      </c>
      <c r="T210" s="31"/>
      <c r="AA210" s="1"/>
      <c r="AB210" s="1"/>
    </row>
    <row r="211" spans="1:28" ht="12.75" x14ac:dyDescent="0.2">
      <c r="A211" s="3">
        <f t="shared" si="16"/>
        <v>210</v>
      </c>
      <c r="B211" s="26">
        <f t="shared" si="64"/>
        <v>3.6633333333333331</v>
      </c>
      <c r="C211" s="121">
        <f t="shared" si="53"/>
        <v>-3.8397228660652649E-4</v>
      </c>
      <c r="D211" s="6">
        <v>2.79</v>
      </c>
      <c r="E211" s="6">
        <v>1.65</v>
      </c>
      <c r="F211" s="116">
        <f t="shared" si="54"/>
        <v>-0.49838997958325082</v>
      </c>
      <c r="G211" s="116">
        <f t="shared" si="55"/>
        <v>-0.86695295619255308</v>
      </c>
      <c r="H211" s="117">
        <f t="shared" si="49"/>
        <v>7.7571895329800578E-2</v>
      </c>
      <c r="I211" s="122">
        <f t="shared" si="50"/>
        <v>1.4760419752105347E-3</v>
      </c>
      <c r="J211" s="117">
        <f t="shared" si="56"/>
        <v>7.9047937305011112E-2</v>
      </c>
      <c r="K211" s="117">
        <f t="shared" si="57"/>
        <v>-6.9115011589174769</v>
      </c>
      <c r="L211" s="116">
        <f t="shared" si="51"/>
        <v>1.55</v>
      </c>
      <c r="M211" s="116">
        <f t="shared" si="52"/>
        <v>0.91666666666666663</v>
      </c>
      <c r="N211" s="117">
        <f t="shared" si="58"/>
        <v>-8.8888888888889017E-2</v>
      </c>
      <c r="O211" s="119">
        <f t="shared" si="59"/>
        <v>-7.2222222222222188E-2</v>
      </c>
      <c r="P211" s="119">
        <f t="shared" si="60"/>
        <v>2.2204460492503131E-16</v>
      </c>
      <c r="Q211" s="119">
        <f t="shared" si="61"/>
        <v>-1.6666666666666607E-2</v>
      </c>
      <c r="R211" s="119">
        <f t="shared" si="62"/>
        <v>-1.1111111111111516E-2</v>
      </c>
      <c r="S211" s="119">
        <f t="shared" si="63"/>
        <v>2.2222222222222143E-2</v>
      </c>
      <c r="T211" s="31"/>
      <c r="AA211" s="1"/>
      <c r="AB211" s="1"/>
    </row>
    <row r="212" spans="1:28" ht="12.75" x14ac:dyDescent="0.2">
      <c r="A212" s="3">
        <f t="shared" si="16"/>
        <v>211</v>
      </c>
      <c r="B212" s="26">
        <f t="shared" si="64"/>
        <v>3.6807777777777781</v>
      </c>
      <c r="C212" s="121">
        <f t="shared" si="53"/>
        <v>-3.9288933077426258E-4</v>
      </c>
      <c r="D212" s="6">
        <v>2.63</v>
      </c>
      <c r="E212" s="6">
        <v>1.52</v>
      </c>
      <c r="F212" s="116">
        <f t="shared" si="54"/>
        <v>-0.51343689497331813</v>
      </c>
      <c r="G212" s="116">
        <f t="shared" si="55"/>
        <v>-0.85812735353218861</v>
      </c>
      <c r="H212" s="117">
        <f t="shared" si="49"/>
        <v>7.7205191539262433E-2</v>
      </c>
      <c r="I212" s="122">
        <f t="shared" si="50"/>
        <v>1.5670045186990667E-3</v>
      </c>
      <c r="J212" s="117">
        <f t="shared" si="56"/>
        <v>7.8772196057961499E-2</v>
      </c>
      <c r="K212" s="117">
        <f t="shared" si="57"/>
        <v>-7.0720079539367262</v>
      </c>
      <c r="L212" s="116">
        <f t="shared" si="51"/>
        <v>1.461111111111111</v>
      </c>
      <c r="M212" s="116">
        <f t="shared" si="52"/>
        <v>0.84444444444444444</v>
      </c>
      <c r="N212" s="117">
        <f t="shared" si="58"/>
        <v>-8.8888888888888795E-2</v>
      </c>
      <c r="O212" s="119">
        <f t="shared" si="59"/>
        <v>-5.555555555555558E-2</v>
      </c>
      <c r="P212" s="119">
        <f t="shared" si="60"/>
        <v>-1.1111111111111294E-2</v>
      </c>
      <c r="Q212" s="119">
        <f t="shared" si="61"/>
        <v>5.5555555555555358E-3</v>
      </c>
      <c r="R212" s="119">
        <f t="shared" si="62"/>
        <v>4.4444444444444731E-2</v>
      </c>
      <c r="S212" s="119">
        <f t="shared" si="63"/>
        <v>-2.2222222222222254E-2</v>
      </c>
      <c r="T212" s="31"/>
      <c r="AA212" s="1"/>
      <c r="AB212" s="1"/>
    </row>
    <row r="213" spans="1:28" ht="12.75" x14ac:dyDescent="0.2">
      <c r="A213" s="3">
        <f t="shared" si="16"/>
        <v>212</v>
      </c>
      <c r="B213" s="26">
        <f t="shared" si="64"/>
        <v>3.6982222222222227</v>
      </c>
      <c r="C213" s="121">
        <f t="shared" si="53"/>
        <v>-4.0178203526620992E-4</v>
      </c>
      <c r="D213" s="6">
        <v>2.4700000000000002</v>
      </c>
      <c r="E213" s="6">
        <v>1.42</v>
      </c>
      <c r="F213" s="116">
        <f t="shared" si="54"/>
        <v>-0.52832757104127726</v>
      </c>
      <c r="G213" s="116">
        <f t="shared" si="55"/>
        <v>-0.84904062192431295</v>
      </c>
      <c r="H213" s="117">
        <f t="shared" si="49"/>
        <v>7.6827637840955199E-2</v>
      </c>
      <c r="I213" s="122">
        <f t="shared" si="50"/>
        <v>1.6597449370495398E-3</v>
      </c>
      <c r="J213" s="117">
        <f t="shared" si="56"/>
        <v>7.8487382778004738E-2</v>
      </c>
      <c r="K213" s="117">
        <f t="shared" si="57"/>
        <v>-7.2320766347917784</v>
      </c>
      <c r="L213" s="116">
        <f t="shared" si="51"/>
        <v>1.3722222222222222</v>
      </c>
      <c r="M213" s="116">
        <f t="shared" si="52"/>
        <v>0.78888888888888886</v>
      </c>
      <c r="N213" s="117">
        <f t="shared" si="58"/>
        <v>-0.10000000000000009</v>
      </c>
      <c r="O213" s="119">
        <f t="shared" si="59"/>
        <v>-6.1111111111111116E-2</v>
      </c>
      <c r="P213" s="119">
        <f t="shared" si="60"/>
        <v>3.3333333333333437E-2</v>
      </c>
      <c r="Q213" s="119">
        <f t="shared" si="61"/>
        <v>-1.6666666666666718E-2</v>
      </c>
      <c r="R213" s="119">
        <f t="shared" si="62"/>
        <v>-3.8888888888888973E-2</v>
      </c>
      <c r="S213" s="119">
        <f t="shared" si="63"/>
        <v>1.6666666666666829E-2</v>
      </c>
      <c r="T213" s="31"/>
      <c r="AA213" s="1"/>
      <c r="AB213" s="1"/>
    </row>
    <row r="214" spans="1:28" ht="12.75" x14ac:dyDescent="0.2">
      <c r="A214" s="3">
        <f t="shared" si="16"/>
        <v>213</v>
      </c>
      <c r="B214" s="26">
        <f t="shared" si="64"/>
        <v>3.7156666666666669</v>
      </c>
      <c r="C214" s="121">
        <f t="shared" si="53"/>
        <v>-4.1064817393228481E-4</v>
      </c>
      <c r="D214" s="6">
        <v>2.29</v>
      </c>
      <c r="E214" s="6">
        <v>1.31</v>
      </c>
      <c r="F214" s="116">
        <f t="shared" si="54"/>
        <v>-0.54305747654062586</v>
      </c>
      <c r="G214" s="116">
        <f t="shared" si="55"/>
        <v>-0.83969552646976009</v>
      </c>
      <c r="H214" s="117">
        <f t="shared" si="49"/>
        <v>7.643934912481852E-2</v>
      </c>
      <c r="I214" s="122">
        <f t="shared" si="50"/>
        <v>1.754153673828529E-3</v>
      </c>
      <c r="J214" s="117">
        <f t="shared" si="56"/>
        <v>7.8193502798647049E-2</v>
      </c>
      <c r="K214" s="117">
        <f t="shared" si="57"/>
        <v>-7.3916671307811264</v>
      </c>
      <c r="L214" s="116">
        <f t="shared" si="51"/>
        <v>1.2722222222222221</v>
      </c>
      <c r="M214" s="116">
        <f t="shared" si="52"/>
        <v>0.72777777777777775</v>
      </c>
      <c r="N214" s="117">
        <f t="shared" si="58"/>
        <v>-6.6666666666666652E-2</v>
      </c>
      <c r="O214" s="119">
        <f t="shared" si="59"/>
        <v>-4.4444444444444398E-2</v>
      </c>
      <c r="P214" s="119">
        <f t="shared" si="60"/>
        <v>-5.5555555555555358E-3</v>
      </c>
      <c r="Q214" s="119">
        <f t="shared" si="61"/>
        <v>1.1102230246251565E-16</v>
      </c>
      <c r="R214" s="119">
        <f t="shared" si="62"/>
        <v>1.1111111111111072E-2</v>
      </c>
      <c r="S214" s="119">
        <f t="shared" si="63"/>
        <v>-2.2204460492503131E-16</v>
      </c>
      <c r="T214" s="31"/>
      <c r="AA214" s="1"/>
      <c r="AB214" s="1"/>
    </row>
    <row r="215" spans="1:28" ht="12.75" x14ac:dyDescent="0.2">
      <c r="A215" s="3">
        <f t="shared" si="16"/>
        <v>214</v>
      </c>
      <c r="B215" s="26">
        <f t="shared" si="64"/>
        <v>3.7331111111111115</v>
      </c>
      <c r="C215" s="121">
        <f t="shared" si="53"/>
        <v>-4.1948541482866863E-4</v>
      </c>
      <c r="D215" s="6">
        <v>2.17</v>
      </c>
      <c r="E215" s="6">
        <v>1.23</v>
      </c>
      <c r="F215" s="116">
        <f t="shared" si="54"/>
        <v>-0.55762212914749498</v>
      </c>
      <c r="G215" s="116">
        <f t="shared" si="55"/>
        <v>-0.83009491088972132</v>
      </c>
      <c r="H215" s="117">
        <f t="shared" si="49"/>
        <v>7.6040443547467917E-2</v>
      </c>
      <c r="I215" s="122">
        <f t="shared" si="50"/>
        <v>1.850118986864685E-3</v>
      </c>
      <c r="J215" s="117">
        <f t="shared" si="56"/>
        <v>7.7890562534332602E-2</v>
      </c>
      <c r="K215" s="117">
        <f t="shared" si="57"/>
        <v>-7.5507374669160354</v>
      </c>
      <c r="L215" s="116">
        <f t="shared" si="51"/>
        <v>1.2055555555555555</v>
      </c>
      <c r="M215" s="116">
        <f t="shared" si="52"/>
        <v>0.68333333333333335</v>
      </c>
      <c r="N215" s="117">
        <f t="shared" si="58"/>
        <v>-7.2222222222222188E-2</v>
      </c>
      <c r="O215" s="119">
        <f t="shared" si="59"/>
        <v>-4.4444444444444509E-2</v>
      </c>
      <c r="P215" s="119">
        <f t="shared" si="60"/>
        <v>5.5555555555555358E-3</v>
      </c>
      <c r="Q215" s="119">
        <f t="shared" si="61"/>
        <v>-1.1102230246251565E-16</v>
      </c>
      <c r="R215" s="119">
        <f t="shared" si="62"/>
        <v>-5.5555555555555358E-3</v>
      </c>
      <c r="S215" s="119">
        <f t="shared" si="63"/>
        <v>-5.5555555555554248E-3</v>
      </c>
      <c r="T215" s="31"/>
      <c r="AA215" s="1"/>
      <c r="AB215" s="1"/>
    </row>
    <row r="216" spans="1:28" ht="12.75" x14ac:dyDescent="0.2">
      <c r="A216" s="3">
        <f t="shared" si="16"/>
        <v>215</v>
      </c>
      <c r="B216" s="26">
        <f t="shared" si="64"/>
        <v>3.7505555555555556</v>
      </c>
      <c r="C216" s="121">
        <f t="shared" si="53"/>
        <v>-4.2829131920803232E-4</v>
      </c>
      <c r="D216" s="6">
        <v>2.04</v>
      </c>
      <c r="E216" s="6">
        <v>1.1499999999999999</v>
      </c>
      <c r="F216" s="116">
        <f t="shared" si="54"/>
        <v>-0.5720170968246221</v>
      </c>
      <c r="G216" s="116">
        <f t="shared" si="55"/>
        <v>-0.82024169666039959</v>
      </c>
      <c r="H216" s="117">
        <f t="shared" si="49"/>
        <v>7.5631042496239601E-2</v>
      </c>
      <c r="I216" s="122">
        <f t="shared" si="50"/>
        <v>1.9475270686737378E-3</v>
      </c>
      <c r="J216" s="117">
        <f t="shared" si="56"/>
        <v>7.7578569564913338E-2</v>
      </c>
      <c r="K216" s="117">
        <f t="shared" si="57"/>
        <v>-7.7092437457445815</v>
      </c>
      <c r="L216" s="116">
        <f t="shared" si="51"/>
        <v>1.1333333333333333</v>
      </c>
      <c r="M216" s="116">
        <f t="shared" si="52"/>
        <v>0.63888888888888884</v>
      </c>
      <c r="N216" s="117">
        <f t="shared" si="58"/>
        <v>-6.6666666666666652E-2</v>
      </c>
      <c r="O216" s="119">
        <f t="shared" si="59"/>
        <v>-4.4444444444444398E-2</v>
      </c>
      <c r="P216" s="119">
        <f t="shared" si="60"/>
        <v>0</v>
      </c>
      <c r="Q216" s="119">
        <f t="shared" si="61"/>
        <v>-5.5555555555555358E-3</v>
      </c>
      <c r="R216" s="119">
        <f t="shared" si="62"/>
        <v>-5.5555555555556468E-3</v>
      </c>
      <c r="S216" s="119">
        <f t="shared" si="63"/>
        <v>1.1111111111111183E-2</v>
      </c>
      <c r="T216" s="31"/>
      <c r="AA216" s="1"/>
      <c r="AB216" s="1"/>
    </row>
    <row r="217" spans="1:28" ht="12.75" x14ac:dyDescent="0.2">
      <c r="A217" s="3">
        <f t="shared" si="16"/>
        <v>216</v>
      </c>
      <c r="B217" s="26">
        <f t="shared" si="64"/>
        <v>3.7680000000000002</v>
      </c>
      <c r="C217" s="121">
        <f t="shared" si="53"/>
        <v>-4.3706334066548336E-4</v>
      </c>
      <c r="D217" s="6">
        <v>1.92</v>
      </c>
      <c r="E217" s="6">
        <v>1.07</v>
      </c>
      <c r="F217" s="116">
        <f t="shared" si="54"/>
        <v>-0.58623799917002739</v>
      </c>
      <c r="G217" s="116">
        <f t="shared" si="55"/>
        <v>-0.81013888212399909</v>
      </c>
      <c r="H217" s="117">
        <f t="shared" si="49"/>
        <v>7.5211270552252157E-2</v>
      </c>
      <c r="I217" s="122">
        <f t="shared" si="50"/>
        <v>2.0462621701266004E-3</v>
      </c>
      <c r="J217" s="117">
        <f t="shared" si="56"/>
        <v>7.7257532722378758E-2</v>
      </c>
      <c r="K217" s="117">
        <f t="shared" si="57"/>
        <v>-7.8671401319787009</v>
      </c>
      <c r="L217" s="116">
        <f t="shared" si="51"/>
        <v>1.0666666666666667</v>
      </c>
      <c r="M217" s="116">
        <f t="shared" si="52"/>
        <v>0.59444444444444444</v>
      </c>
      <c r="N217" s="117">
        <f t="shared" si="58"/>
        <v>-6.6666666666666652E-2</v>
      </c>
      <c r="O217" s="119">
        <f t="shared" si="59"/>
        <v>-3.8888888888888862E-2</v>
      </c>
      <c r="P217" s="119">
        <f t="shared" si="60"/>
        <v>-5.5555555555556468E-3</v>
      </c>
      <c r="Q217" s="119">
        <f t="shared" si="61"/>
        <v>5.5555555555556468E-3</v>
      </c>
      <c r="R217" s="119">
        <f t="shared" si="62"/>
        <v>1.6666666666666941E-2</v>
      </c>
      <c r="S217" s="119">
        <f t="shared" si="63"/>
        <v>-1.1111111111111294E-2</v>
      </c>
      <c r="T217" s="31"/>
      <c r="AA217" s="1"/>
      <c r="AB217" s="1"/>
    </row>
    <row r="218" spans="1:28" ht="12.75" x14ac:dyDescent="0.2">
      <c r="A218" s="3">
        <f t="shared" si="16"/>
        <v>217</v>
      </c>
      <c r="B218" s="26">
        <f t="shared" si="64"/>
        <v>3.7854444444444444</v>
      </c>
      <c r="C218" s="121">
        <f t="shared" si="53"/>
        <v>-4.4579882444903407E-4</v>
      </c>
      <c r="D218" s="6">
        <v>1.8</v>
      </c>
      <c r="E218" s="6">
        <v>1</v>
      </c>
      <c r="F218" s="116">
        <f t="shared" si="54"/>
        <v>-0.60028050874997119</v>
      </c>
      <c r="G218" s="116">
        <f t="shared" si="55"/>
        <v>-0.79978954157632975</v>
      </c>
      <c r="H218" s="117">
        <f t="shared" si="49"/>
        <v>7.478125545249649E-2</v>
      </c>
      <c r="I218" s="122">
        <f t="shared" si="50"/>
        <v>2.1462067272847996E-3</v>
      </c>
      <c r="J218" s="117">
        <f t="shared" si="56"/>
        <v>7.6927462179781289E-2</v>
      </c>
      <c r="K218" s="117">
        <f t="shared" si="57"/>
        <v>-8.0243788400826137</v>
      </c>
      <c r="L218" s="116">
        <f t="shared" si="51"/>
        <v>1</v>
      </c>
      <c r="M218" s="116">
        <f t="shared" si="52"/>
        <v>0.55555555555555558</v>
      </c>
      <c r="N218" s="117">
        <f t="shared" si="58"/>
        <v>-7.2222222222222299E-2</v>
      </c>
      <c r="O218" s="119">
        <f t="shared" si="59"/>
        <v>-4.4444444444444509E-2</v>
      </c>
      <c r="P218" s="119">
        <f t="shared" si="60"/>
        <v>1.1111111111111294E-2</v>
      </c>
      <c r="Q218" s="119">
        <f t="shared" si="61"/>
        <v>-5.5555555555556468E-3</v>
      </c>
      <c r="R218" s="119">
        <f t="shared" si="62"/>
        <v>-5.5555555555558689E-3</v>
      </c>
      <c r="S218" s="119">
        <f t="shared" si="63"/>
        <v>-5.5555555555554803E-3</v>
      </c>
      <c r="T218" s="31"/>
      <c r="AA218" s="1"/>
      <c r="AB218" s="1"/>
    </row>
    <row r="219" spans="1:28" ht="12.75" x14ac:dyDescent="0.2">
      <c r="A219" s="3">
        <f t="shared" si="16"/>
        <v>218</v>
      </c>
      <c r="B219" s="26">
        <f t="shared" si="64"/>
        <v>3.802888888888889</v>
      </c>
      <c r="C219" s="121">
        <f t="shared" si="53"/>
        <v>-4.5449500694180744E-4</v>
      </c>
      <c r="D219" s="6">
        <v>1.67</v>
      </c>
      <c r="E219" s="6">
        <v>0.92</v>
      </c>
      <c r="F219" s="116">
        <f t="shared" si="54"/>
        <v>-0.61414035241579856</v>
      </c>
      <c r="G219" s="116">
        <f t="shared" si="55"/>
        <v>-0.78919682433129368</v>
      </c>
      <c r="H219" s="117">
        <f t="shared" si="49"/>
        <v>7.4341128050965252E-2</v>
      </c>
      <c r="I219" s="122">
        <f t="shared" si="50"/>
        <v>2.2472414913202454E-3</v>
      </c>
      <c r="J219" s="117">
        <f t="shared" si="56"/>
        <v>7.6588369542285498E-2</v>
      </c>
      <c r="K219" s="117">
        <f t="shared" si="57"/>
        <v>-8.1809101249525344</v>
      </c>
      <c r="L219" s="116">
        <f t="shared" si="51"/>
        <v>0.9277777777777777</v>
      </c>
      <c r="M219" s="116">
        <f t="shared" si="52"/>
        <v>0.51111111111111107</v>
      </c>
      <c r="N219" s="117">
        <f t="shared" si="58"/>
        <v>-6.1111111111111005E-2</v>
      </c>
      <c r="O219" s="119">
        <f t="shared" si="59"/>
        <v>-3.8888888888888862E-2</v>
      </c>
      <c r="P219" s="119">
        <f t="shared" si="60"/>
        <v>5.5555555555554248E-3</v>
      </c>
      <c r="Q219" s="119">
        <f t="shared" si="61"/>
        <v>-1.1111111111111127E-2</v>
      </c>
      <c r="R219" s="119">
        <f t="shared" si="62"/>
        <v>-5.5555555555554248E-3</v>
      </c>
      <c r="S219" s="119">
        <f t="shared" si="63"/>
        <v>1.6666666666666774E-2</v>
      </c>
      <c r="T219" s="31"/>
      <c r="AA219" s="1"/>
      <c r="AB219" s="1"/>
    </row>
    <row r="220" spans="1:28" ht="12.75" x14ac:dyDescent="0.2">
      <c r="A220" s="3">
        <f t="shared" si="16"/>
        <v>219</v>
      </c>
      <c r="B220" s="26">
        <f t="shared" si="64"/>
        <v>3.8203333333333336</v>
      </c>
      <c r="C220" s="121">
        <f t="shared" si="53"/>
        <v>-4.6314901532583386E-4</v>
      </c>
      <c r="D220" s="6">
        <v>1.56</v>
      </c>
      <c r="E220" s="6">
        <v>0.85</v>
      </c>
      <c r="F220" s="116">
        <f t="shared" si="54"/>
        <v>-0.62781331260426021</v>
      </c>
      <c r="G220" s="116">
        <f t="shared" si="55"/>
        <v>-0.77836395376254774</v>
      </c>
      <c r="H220" s="117">
        <f t="shared" si="49"/>
        <v>7.3891022278833859E-2</v>
      </c>
      <c r="I220" s="122">
        <f t="shared" si="50"/>
        <v>2.349245661430549E-3</v>
      </c>
      <c r="J220" s="117">
        <f t="shared" si="56"/>
        <v>7.6240267940264408E-2</v>
      </c>
      <c r="K220" s="117">
        <f t="shared" si="57"/>
        <v>-8.3366822758650088</v>
      </c>
      <c r="L220" s="116">
        <f t="shared" si="51"/>
        <v>0.8666666666666667</v>
      </c>
      <c r="M220" s="116">
        <f t="shared" si="52"/>
        <v>0.47222222222222221</v>
      </c>
      <c r="N220" s="117">
        <f t="shared" si="58"/>
        <v>-5.555555555555558E-2</v>
      </c>
      <c r="O220" s="119">
        <f t="shared" si="59"/>
        <v>-2.7777777777777735E-2</v>
      </c>
      <c r="P220" s="119">
        <f t="shared" si="60"/>
        <v>0</v>
      </c>
      <c r="Q220" s="119">
        <f t="shared" si="61"/>
        <v>5.5555555555556468E-3</v>
      </c>
      <c r="R220" s="119">
        <f t="shared" si="62"/>
        <v>1.1111111111111183E-2</v>
      </c>
      <c r="S220" s="119">
        <f t="shared" si="63"/>
        <v>-1.1111111111111238E-2</v>
      </c>
      <c r="T220" s="31"/>
      <c r="AA220" s="1"/>
      <c r="AB220" s="1"/>
    </row>
    <row r="221" spans="1:28" ht="12.75" x14ac:dyDescent="0.2">
      <c r="A221" s="3">
        <f t="shared" si="16"/>
        <v>220</v>
      </c>
      <c r="B221" s="26">
        <f t="shared" si="64"/>
        <v>3.8377777777777782</v>
      </c>
      <c r="C221" s="121">
        <f t="shared" si="53"/>
        <v>-4.7175786743376691E-4</v>
      </c>
      <c r="D221" s="6">
        <v>1.46</v>
      </c>
      <c r="E221" s="6">
        <v>0.8</v>
      </c>
      <c r="F221" s="116">
        <f t="shared" si="54"/>
        <v>-0.64129522862092225</v>
      </c>
      <c r="G221" s="116">
        <f t="shared" si="55"/>
        <v>-0.76729422632262723</v>
      </c>
      <c r="H221" s="117">
        <f t="shared" si="49"/>
        <v>7.3431075103705154E-2</v>
      </c>
      <c r="I221" s="122">
        <f t="shared" si="50"/>
        <v>2.4520970206527437E-3</v>
      </c>
      <c r="J221" s="117">
        <f t="shared" si="56"/>
        <v>7.5883172124357898E-2</v>
      </c>
      <c r="K221" s="117">
        <f t="shared" si="57"/>
        <v>-8.4916416138078041</v>
      </c>
      <c r="L221" s="116">
        <f t="shared" si="51"/>
        <v>0.81111111111111112</v>
      </c>
      <c r="M221" s="116">
        <f t="shared" si="52"/>
        <v>0.44444444444444448</v>
      </c>
      <c r="N221" s="117">
        <f t="shared" si="58"/>
        <v>-5.555555555555558E-2</v>
      </c>
      <c r="O221" s="119">
        <f t="shared" si="59"/>
        <v>-3.3333333333333381E-2</v>
      </c>
      <c r="P221" s="119">
        <f t="shared" si="60"/>
        <v>1.1111111111111183E-2</v>
      </c>
      <c r="Q221" s="119">
        <f t="shared" si="61"/>
        <v>-5.5555555555555913E-3</v>
      </c>
      <c r="R221" s="119">
        <f t="shared" si="62"/>
        <v>-1.6666666666666829E-2</v>
      </c>
      <c r="S221" s="119">
        <f t="shared" si="63"/>
        <v>0</v>
      </c>
      <c r="T221" s="31"/>
      <c r="AA221" s="1"/>
      <c r="AB221" s="1"/>
    </row>
    <row r="222" spans="1:28" ht="12.75" x14ac:dyDescent="0.2">
      <c r="A222" s="3">
        <f t="shared" si="16"/>
        <v>221</v>
      </c>
      <c r="B222" s="26">
        <f t="shared" si="64"/>
        <v>3.8552222222222223</v>
      </c>
      <c r="C222" s="121">
        <f t="shared" si="53"/>
        <v>-4.8031847179841325E-4</v>
      </c>
      <c r="D222" s="6">
        <v>1.36</v>
      </c>
      <c r="E222" s="6">
        <v>0.74</v>
      </c>
      <c r="F222" s="116">
        <f t="shared" si="54"/>
        <v>-0.65458199790626892</v>
      </c>
      <c r="G222" s="116">
        <f t="shared" si="55"/>
        <v>-0.75599101053983264</v>
      </c>
      <c r="H222" s="117">
        <f t="shared" si="49"/>
        <v>7.2961426487930039E-2</v>
      </c>
      <c r="I222" s="122">
        <f t="shared" si="50"/>
        <v>2.5556720744712436E-3</v>
      </c>
      <c r="J222" s="117">
        <f t="shared" si="56"/>
        <v>7.5517098562401283E-2</v>
      </c>
      <c r="K222" s="117">
        <f t="shared" si="57"/>
        <v>-8.6457324923714385</v>
      </c>
      <c r="L222" s="116">
        <f t="shared" si="51"/>
        <v>0.75555555555555554</v>
      </c>
      <c r="M222" s="116">
        <f t="shared" si="52"/>
        <v>0.41111111111111109</v>
      </c>
      <c r="N222" s="117">
        <f t="shared" si="58"/>
        <v>-4.4444444444444398E-2</v>
      </c>
      <c r="O222" s="119">
        <f t="shared" si="59"/>
        <v>-2.777777777777779E-2</v>
      </c>
      <c r="P222" s="119">
        <f t="shared" si="60"/>
        <v>-5.5555555555556468E-3</v>
      </c>
      <c r="Q222" s="119">
        <f t="shared" si="61"/>
        <v>-5.5555555555555913E-3</v>
      </c>
      <c r="R222" s="119">
        <f t="shared" si="62"/>
        <v>1.6666666666666829E-2</v>
      </c>
      <c r="S222" s="119">
        <f t="shared" si="63"/>
        <v>1.1111111111111183E-2</v>
      </c>
      <c r="T222" s="31"/>
      <c r="AA222" s="1"/>
      <c r="AB222" s="1"/>
    </row>
    <row r="223" spans="1:28" ht="12.75" x14ac:dyDescent="0.2">
      <c r="A223" s="3">
        <f t="shared" si="16"/>
        <v>222</v>
      </c>
      <c r="B223" s="26">
        <f t="shared" si="64"/>
        <v>3.8726666666666669</v>
      </c>
      <c r="C223" s="121">
        <f t="shared" si="53"/>
        <v>-4.8882762790621037E-4</v>
      </c>
      <c r="D223" s="6">
        <v>1.28</v>
      </c>
      <c r="E223" s="6">
        <v>0.69</v>
      </c>
      <c r="F223" s="116">
        <f t="shared" si="54"/>
        <v>-0.6676695772841158</v>
      </c>
      <c r="G223" s="116">
        <f t="shared" si="55"/>
        <v>-0.7444577459931826</v>
      </c>
      <c r="H223" s="117">
        <f t="shared" si="49"/>
        <v>7.248221934601673E-2</v>
      </c>
      <c r="I223" s="122">
        <f t="shared" si="50"/>
        <v>2.6598461921081562E-3</v>
      </c>
      <c r="J223" s="117">
        <f t="shared" si="56"/>
        <v>7.5142065538124886E-2</v>
      </c>
      <c r="K223" s="117">
        <f t="shared" si="57"/>
        <v>-8.7988973023117865</v>
      </c>
      <c r="L223" s="116">
        <f t="shared" si="51"/>
        <v>0.71111111111111114</v>
      </c>
      <c r="M223" s="116">
        <f t="shared" si="52"/>
        <v>0.3833333333333333</v>
      </c>
      <c r="N223" s="117">
        <f t="shared" si="58"/>
        <v>-5.0000000000000044E-2</v>
      </c>
      <c r="O223" s="119">
        <f t="shared" si="59"/>
        <v>-2.2222222222222199E-2</v>
      </c>
      <c r="P223" s="119">
        <f t="shared" si="60"/>
        <v>1.1111111111111183E-2</v>
      </c>
      <c r="Q223" s="119">
        <f t="shared" si="61"/>
        <v>5.5555555555555913E-3</v>
      </c>
      <c r="R223" s="119">
        <f t="shared" si="62"/>
        <v>-1.1111111111111183E-2</v>
      </c>
      <c r="S223" s="119">
        <f t="shared" si="63"/>
        <v>-1.6666666666666718E-2</v>
      </c>
      <c r="T223" s="31"/>
      <c r="AA223" s="1"/>
      <c r="AB223" s="1"/>
    </row>
    <row r="224" spans="1:28" ht="12.75" x14ac:dyDescent="0.2">
      <c r="A224" s="3">
        <f t="shared" si="16"/>
        <v>223</v>
      </c>
      <c r="B224" s="26">
        <f t="shared" si="64"/>
        <v>3.8901111111111111</v>
      </c>
      <c r="C224" s="121">
        <f t="shared" si="53"/>
        <v>-4.9728202666315946E-4</v>
      </c>
      <c r="D224" s="6">
        <v>1.19</v>
      </c>
      <c r="E224" s="6">
        <v>0.65</v>
      </c>
      <c r="F224" s="116">
        <f t="shared" si="54"/>
        <v>-0.6805539841919509</v>
      </c>
      <c r="G224" s="116">
        <f t="shared" si="55"/>
        <v>-0.73269794226574836</v>
      </c>
      <c r="H224" s="117">
        <f t="shared" si="49"/>
        <v>7.1993599501141842E-2</v>
      </c>
      <c r="I224" s="122">
        <f t="shared" si="50"/>
        <v>2.7644937503765177E-3</v>
      </c>
      <c r="J224" s="117">
        <f t="shared" si="56"/>
        <v>7.4758093251518359E-2</v>
      </c>
      <c r="K224" s="117">
        <f t="shared" si="57"/>
        <v>-8.9510764799368694</v>
      </c>
      <c r="L224" s="116">
        <f t="shared" si="51"/>
        <v>0.66111111111111109</v>
      </c>
      <c r="M224" s="116">
        <f t="shared" si="52"/>
        <v>0.3611111111111111</v>
      </c>
      <c r="N224" s="117">
        <f t="shared" si="58"/>
        <v>-3.8888888888888862E-2</v>
      </c>
      <c r="O224" s="119">
        <f t="shared" si="59"/>
        <v>-2.777777777777779E-2</v>
      </c>
      <c r="P224" s="119">
        <f t="shared" si="60"/>
        <v>0</v>
      </c>
      <c r="Q224" s="119">
        <f t="shared" si="61"/>
        <v>-1.1111111111111127E-2</v>
      </c>
      <c r="R224" s="119">
        <f t="shared" si="62"/>
        <v>-1.1102230246251565E-16</v>
      </c>
      <c r="S224" s="119">
        <f t="shared" si="63"/>
        <v>5.5555555555555358E-3</v>
      </c>
      <c r="T224" s="31"/>
      <c r="AA224" s="1"/>
      <c r="AB224" s="1"/>
    </row>
    <row r="225" spans="1:28" ht="12.75" x14ac:dyDescent="0.2">
      <c r="A225" s="3">
        <f t="shared" si="16"/>
        <v>224</v>
      </c>
      <c r="B225" s="26">
        <f t="shared" si="64"/>
        <v>3.9075555555555557</v>
      </c>
      <c r="C225" s="121">
        <f t="shared" si="53"/>
        <v>-5.0567825108004116E-4</v>
      </c>
      <c r="D225" s="6">
        <v>1.1200000000000001</v>
      </c>
      <c r="E225" s="6">
        <v>0.6</v>
      </c>
      <c r="F225" s="116">
        <f t="shared" si="54"/>
        <v>-0.69323129789283344</v>
      </c>
      <c r="G225" s="116">
        <f t="shared" si="55"/>
        <v>-0.72071517787668216</v>
      </c>
      <c r="H225" s="117">
        <f t="shared" si="49"/>
        <v>7.1495715640776128E-2</v>
      </c>
      <c r="I225" s="122">
        <f t="shared" si="50"/>
        <v>2.8694882799679688E-3</v>
      </c>
      <c r="J225" s="117">
        <f t="shared" si="56"/>
        <v>7.4365203920744097E-2</v>
      </c>
      <c r="K225" s="117">
        <f t="shared" si="57"/>
        <v>-9.1022085194407403</v>
      </c>
      <c r="L225" s="116">
        <f t="shared" si="51"/>
        <v>0.62222222222222223</v>
      </c>
      <c r="M225" s="116">
        <f t="shared" si="52"/>
        <v>0.33333333333333331</v>
      </c>
      <c r="N225" s="117">
        <f t="shared" si="58"/>
        <v>-3.8888888888888862E-2</v>
      </c>
      <c r="O225" s="119">
        <f t="shared" si="59"/>
        <v>-1.6666666666666663E-2</v>
      </c>
      <c r="P225" s="119">
        <f t="shared" si="60"/>
        <v>-1.1102230246251565E-16</v>
      </c>
      <c r="Q225" s="119">
        <f t="shared" si="61"/>
        <v>-5.5555555555555913E-3</v>
      </c>
      <c r="R225" s="119">
        <f t="shared" si="62"/>
        <v>5.5555555555557579E-3</v>
      </c>
      <c r="S225" s="119">
        <f t="shared" si="63"/>
        <v>1.1111111111111183E-2</v>
      </c>
      <c r="T225" s="31"/>
      <c r="AA225" s="1"/>
      <c r="AB225" s="1"/>
    </row>
    <row r="226" spans="1:28" ht="12.75" x14ac:dyDescent="0.2">
      <c r="A226" s="3">
        <f t="shared" si="16"/>
        <v>225</v>
      </c>
      <c r="B226" s="26">
        <f t="shared" si="64"/>
        <v>3.9249999999999998</v>
      </c>
      <c r="C226" s="121">
        <f t="shared" si="53"/>
        <v>-5.1401277718379768E-4</v>
      </c>
      <c r="D226" s="6">
        <v>1.05</v>
      </c>
      <c r="E226" s="6">
        <v>0.56999999999999995</v>
      </c>
      <c r="F226" s="116">
        <f t="shared" si="54"/>
        <v>-0.7056976606684765</v>
      </c>
      <c r="G226" s="116">
        <f t="shared" si="55"/>
        <v>-0.70851309919227312</v>
      </c>
      <c r="H226" s="117">
        <f t="shared" si="49"/>
        <v>7.0988719271438933E-2</v>
      </c>
      <c r="I226" s="122">
        <f t="shared" si="50"/>
        <v>2.9747026140389543E-3</v>
      </c>
      <c r="J226" s="117">
        <f t="shared" si="56"/>
        <v>7.3963421885477887E-2</v>
      </c>
      <c r="K226" s="117">
        <f t="shared" si="57"/>
        <v>-9.2522299893083577</v>
      </c>
      <c r="L226" s="116">
        <f t="shared" si="51"/>
        <v>0.58333333333333337</v>
      </c>
      <c r="M226" s="116">
        <f t="shared" si="52"/>
        <v>0.31666666666666665</v>
      </c>
      <c r="N226" s="117">
        <f t="shared" si="58"/>
        <v>-3.8888888888888973E-2</v>
      </c>
      <c r="O226" s="119">
        <f t="shared" si="59"/>
        <v>-1.1111111111111072E-2</v>
      </c>
      <c r="P226" s="119">
        <f t="shared" si="60"/>
        <v>5.5555555555556468E-3</v>
      </c>
      <c r="Q226" s="119">
        <f t="shared" si="61"/>
        <v>5.5555555555555913E-3</v>
      </c>
      <c r="R226" s="119">
        <f t="shared" si="62"/>
        <v>-5.5555555555556468E-3</v>
      </c>
      <c r="S226" s="119">
        <f t="shared" si="63"/>
        <v>-1.1111111111111127E-2</v>
      </c>
      <c r="T226" s="31"/>
      <c r="AA226" s="1"/>
      <c r="AB226" s="1"/>
    </row>
    <row r="227" spans="1:28" ht="12.75" x14ac:dyDescent="0.2">
      <c r="A227" s="3">
        <f t="shared" si="16"/>
        <v>226</v>
      </c>
      <c r="B227" s="26">
        <f t="shared" si="64"/>
        <v>3.9424444444444444</v>
      </c>
      <c r="C227" s="121">
        <f t="shared" si="53"/>
        <v>-5.2228197516185348E-4</v>
      </c>
      <c r="D227" s="6">
        <v>0.98</v>
      </c>
      <c r="E227" s="6">
        <v>0.55000000000000004</v>
      </c>
      <c r="F227" s="116">
        <f t="shared" si="54"/>
        <v>-0.71794927899315542</v>
      </c>
      <c r="G227" s="116">
        <f t="shared" si="55"/>
        <v>-0.69609541931635222</v>
      </c>
      <c r="H227" s="117">
        <f t="shared" si="49"/>
        <v>7.0472764672594432E-2</v>
      </c>
      <c r="I227" s="122">
        <f t="shared" si="50"/>
        <v>3.0800090389511703E-3</v>
      </c>
      <c r="J227" s="117">
        <f t="shared" si="56"/>
        <v>7.3552773711545602E-2</v>
      </c>
      <c r="K227" s="117">
        <f t="shared" si="57"/>
        <v>-9.4010755529133618</v>
      </c>
      <c r="L227" s="116">
        <f t="shared" si="51"/>
        <v>0.5444444444444444</v>
      </c>
      <c r="M227" s="116">
        <f t="shared" si="52"/>
        <v>0.30555555555555558</v>
      </c>
      <c r="N227" s="117">
        <f t="shared" si="58"/>
        <v>-3.3333333333333326E-2</v>
      </c>
      <c r="O227" s="119">
        <f t="shared" si="59"/>
        <v>-1.6666666666666663E-2</v>
      </c>
      <c r="P227" s="119">
        <f t="shared" si="60"/>
        <v>0</v>
      </c>
      <c r="Q227" s="119">
        <f t="shared" si="61"/>
        <v>-5.5555555555555358E-3</v>
      </c>
      <c r="R227" s="119">
        <f t="shared" si="62"/>
        <v>1.1111111111111072E-2</v>
      </c>
      <c r="S227" s="119">
        <f t="shared" si="63"/>
        <v>5.5555555555555358E-3</v>
      </c>
      <c r="T227" s="31"/>
      <c r="AA227" s="1"/>
      <c r="AB227" s="1"/>
    </row>
    <row r="228" spans="1:28" ht="12.75" x14ac:dyDescent="0.2">
      <c r="A228" s="3">
        <f t="shared" si="16"/>
        <v>227</v>
      </c>
      <c r="B228" s="26">
        <f t="shared" si="64"/>
        <v>3.9598888888888886</v>
      </c>
      <c r="C228" s="121">
        <f t="shared" si="53"/>
        <v>-5.3048211074449569E-4</v>
      </c>
      <c r="D228" s="6">
        <v>0.92</v>
      </c>
      <c r="E228" s="6">
        <v>0.52</v>
      </c>
      <c r="F228" s="116">
        <f t="shared" si="54"/>
        <v>-0.72998242468807994</v>
      </c>
      <c r="G228" s="116">
        <f t="shared" si="55"/>
        <v>-0.6834659169603936</v>
      </c>
      <c r="H228" s="117">
        <f t="shared" si="49"/>
        <v>6.9948008849704355E-2</v>
      </c>
      <c r="I228" s="122">
        <f t="shared" si="50"/>
        <v>3.1852794470125789E-3</v>
      </c>
      <c r="J228" s="117">
        <f t="shared" si="56"/>
        <v>7.3133288296716933E-2</v>
      </c>
      <c r="K228" s="117">
        <f t="shared" si="57"/>
        <v>-9.548677993400922</v>
      </c>
      <c r="L228" s="116">
        <f t="shared" si="51"/>
        <v>0.51111111111111107</v>
      </c>
      <c r="M228" s="116">
        <f t="shared" si="52"/>
        <v>0.28888888888888892</v>
      </c>
      <c r="N228" s="117">
        <f t="shared" si="58"/>
        <v>-3.3333333333333326E-2</v>
      </c>
      <c r="O228" s="119">
        <f t="shared" si="59"/>
        <v>-1.1111111111111127E-2</v>
      </c>
      <c r="P228" s="119">
        <f t="shared" si="60"/>
        <v>1.1111111111111072E-2</v>
      </c>
      <c r="Q228" s="119">
        <f t="shared" si="61"/>
        <v>0</v>
      </c>
      <c r="R228" s="119">
        <f t="shared" si="62"/>
        <v>-2.2222222222222088E-2</v>
      </c>
      <c r="S228" s="119">
        <f t="shared" si="63"/>
        <v>0</v>
      </c>
      <c r="T228" s="31"/>
      <c r="AA228" s="1"/>
      <c r="AB228" s="1"/>
    </row>
    <row r="229" spans="1:28" ht="12.75" x14ac:dyDescent="0.2">
      <c r="A229" s="3">
        <f t="shared" si="16"/>
        <v>228</v>
      </c>
      <c r="B229" s="26">
        <f t="shared" si="64"/>
        <v>3.9773333333333336</v>
      </c>
      <c r="C229" s="121">
        <f t="shared" si="53"/>
        <v>-5.3860934683179484E-4</v>
      </c>
      <c r="D229" s="6">
        <v>0.86</v>
      </c>
      <c r="E229" s="6">
        <v>0.5</v>
      </c>
      <c r="F229" s="116">
        <f t="shared" si="54"/>
        <v>-0.74179343605588433</v>
      </c>
      <c r="G229" s="116">
        <f t="shared" si="55"/>
        <v>-0.67062843529364646</v>
      </c>
      <c r="H229" s="117">
        <f t="shared" si="49"/>
        <v>6.9414611486451006E-2</v>
      </c>
      <c r="I229" s="122">
        <f t="shared" si="50"/>
        <v>3.2903854910578956E-3</v>
      </c>
      <c r="J229" s="117">
        <f t="shared" si="56"/>
        <v>7.2704996977508901E-2</v>
      </c>
      <c r="K229" s="117">
        <f t="shared" si="57"/>
        <v>-9.6949682429723065</v>
      </c>
      <c r="L229" s="116">
        <f t="shared" si="51"/>
        <v>0.47777777777777775</v>
      </c>
      <c r="M229" s="116">
        <f t="shared" si="52"/>
        <v>0.27777777777777779</v>
      </c>
      <c r="N229" s="117">
        <f t="shared" si="58"/>
        <v>-2.2222222222222254E-2</v>
      </c>
      <c r="O229" s="119">
        <f t="shared" si="59"/>
        <v>-1.1111111111111127E-2</v>
      </c>
      <c r="P229" s="119">
        <f t="shared" si="60"/>
        <v>-1.1111111111111016E-2</v>
      </c>
      <c r="Q229" s="119">
        <f t="shared" si="61"/>
        <v>0</v>
      </c>
      <c r="R229" s="119">
        <f t="shared" si="62"/>
        <v>2.2222222222222032E-2</v>
      </c>
      <c r="S229" s="119">
        <f t="shared" si="63"/>
        <v>-2.7755575615628914E-17</v>
      </c>
      <c r="T229" s="31"/>
      <c r="AA229" s="1"/>
      <c r="AB229" s="1"/>
    </row>
    <row r="230" spans="1:28" ht="12.75" x14ac:dyDescent="0.2">
      <c r="A230" s="3">
        <f t="shared" si="16"/>
        <v>229</v>
      </c>
      <c r="B230" s="26">
        <f t="shared" si="64"/>
        <v>3.9947777777777782</v>
      </c>
      <c r="C230" s="121">
        <f t="shared" si="53"/>
        <v>-5.4665974536935447E-4</v>
      </c>
      <c r="D230" s="6">
        <v>0.82</v>
      </c>
      <c r="E230" s="6">
        <v>0.48</v>
      </c>
      <c r="F230" s="116">
        <f t="shared" si="54"/>
        <v>-0.75337871899488251</v>
      </c>
      <c r="G230" s="116">
        <f t="shared" si="55"/>
        <v>-0.65758688077365857</v>
      </c>
      <c r="H230" s="117">
        <f t="shared" si="49"/>
        <v>6.887273489614551E-2</v>
      </c>
      <c r="I230" s="122">
        <f t="shared" si="50"/>
        <v>3.3951987406979078E-3</v>
      </c>
      <c r="J230" s="117">
        <f t="shared" si="56"/>
        <v>7.2267933636843418E-2</v>
      </c>
      <c r="K230" s="117">
        <f t="shared" si="57"/>
        <v>-9.8398754166483808</v>
      </c>
      <c r="L230" s="116">
        <f t="shared" si="51"/>
        <v>0.45555555555555549</v>
      </c>
      <c r="M230" s="116">
        <f t="shared" si="52"/>
        <v>0.26666666666666666</v>
      </c>
      <c r="N230" s="117">
        <f t="shared" si="58"/>
        <v>-3.333333333333327E-2</v>
      </c>
      <c r="O230" s="119">
        <f t="shared" si="59"/>
        <v>-1.1111111111111127E-2</v>
      </c>
      <c r="P230" s="119">
        <f t="shared" si="60"/>
        <v>1.1111111111111016E-2</v>
      </c>
      <c r="Q230" s="119">
        <f t="shared" si="61"/>
        <v>-2.7755575615628914E-17</v>
      </c>
      <c r="R230" s="119">
        <f t="shared" si="62"/>
        <v>-5.5555555555554248E-3</v>
      </c>
      <c r="S230" s="119">
        <f t="shared" si="63"/>
        <v>5.5511151231257827E-17</v>
      </c>
      <c r="T230" s="31"/>
      <c r="AA230" s="1"/>
      <c r="AB230" s="1"/>
    </row>
    <row r="231" spans="1:28" ht="12.75" x14ac:dyDescent="0.2">
      <c r="A231" s="3">
        <f t="shared" si="16"/>
        <v>230</v>
      </c>
      <c r="B231" s="26">
        <f t="shared" si="64"/>
        <v>4.0122222222222224</v>
      </c>
      <c r="C231" s="121">
        <f t="shared" si="53"/>
        <v>-5.5462926947721924E-4</v>
      </c>
      <c r="D231" s="6">
        <v>0.76</v>
      </c>
      <c r="E231" s="6">
        <v>0.46</v>
      </c>
      <c r="F231" s="116">
        <f t="shared" si="54"/>
        <v>-0.76473474809275888</v>
      </c>
      <c r="G231" s="116">
        <f t="shared" si="55"/>
        <v>-0.64434522195753474</v>
      </c>
      <c r="H231" s="117">
        <f t="shared" si="49"/>
        <v>6.8322543972335559E-2</v>
      </c>
      <c r="I231" s="122">
        <f t="shared" si="50"/>
        <v>3.4995908400588249E-3</v>
      </c>
      <c r="J231" s="117">
        <f t="shared" si="56"/>
        <v>7.1822134812394384E-2</v>
      </c>
      <c r="K231" s="117">
        <f t="shared" si="57"/>
        <v>-9.9833268505899468</v>
      </c>
      <c r="L231" s="116">
        <f t="shared" si="51"/>
        <v>0.42222222222222222</v>
      </c>
      <c r="M231" s="116">
        <f t="shared" si="52"/>
        <v>0.25555555555555554</v>
      </c>
      <c r="N231" s="117">
        <f t="shared" si="58"/>
        <v>-2.2222222222222254E-2</v>
      </c>
      <c r="O231" s="119">
        <f t="shared" si="59"/>
        <v>-1.1111111111111099E-2</v>
      </c>
      <c r="P231" s="119">
        <f t="shared" si="60"/>
        <v>5.5555555555555913E-3</v>
      </c>
      <c r="Q231" s="119">
        <f t="shared" si="61"/>
        <v>2.7755575615628914E-17</v>
      </c>
      <c r="R231" s="119">
        <f t="shared" si="62"/>
        <v>-1.1111111111111127E-2</v>
      </c>
      <c r="S231" s="119">
        <f t="shared" si="63"/>
        <v>-8.3266726846886741E-17</v>
      </c>
      <c r="T231" s="31"/>
      <c r="AA231" s="1"/>
      <c r="AB231" s="1"/>
    </row>
    <row r="232" spans="1:28" ht="12.75" x14ac:dyDescent="0.2">
      <c r="A232" s="3">
        <f t="shared" si="16"/>
        <v>231</v>
      </c>
      <c r="B232" s="26">
        <f t="shared" si="64"/>
        <v>4.0296666666666665</v>
      </c>
      <c r="C232" s="121">
        <f t="shared" si="53"/>
        <v>-5.6251378583595246E-4</v>
      </c>
      <c r="D232" s="6">
        <v>0.72</v>
      </c>
      <c r="E232" s="6">
        <v>0.44</v>
      </c>
      <c r="F232" s="116">
        <f t="shared" si="54"/>
        <v>-0.77585806769935395</v>
      </c>
      <c r="G232" s="116">
        <f t="shared" si="55"/>
        <v>-0.63090748829430188</v>
      </c>
      <c r="H232" s="117">
        <f t="shared" si="49"/>
        <v>6.7764206138628241E-2</v>
      </c>
      <c r="I232" s="122">
        <f t="shared" si="50"/>
        <v>3.603433666824335E-3</v>
      </c>
      <c r="J232" s="117">
        <f t="shared" si="56"/>
        <v>7.1367639805452576E-2</v>
      </c>
      <c r="K232" s="117">
        <f t="shared" si="57"/>
        <v>-10.125248145047145</v>
      </c>
      <c r="L232" s="116">
        <f t="shared" si="51"/>
        <v>0.39999999999999997</v>
      </c>
      <c r="M232" s="116">
        <f t="shared" si="52"/>
        <v>0.24444444444444444</v>
      </c>
      <c r="N232" s="117">
        <f t="shared" si="58"/>
        <v>-1.6666666666666663E-2</v>
      </c>
      <c r="O232" s="119">
        <f t="shared" si="59"/>
        <v>-1.1111111111111127E-2</v>
      </c>
      <c r="P232" s="119">
        <f t="shared" si="60"/>
        <v>-5.5555555555555358E-3</v>
      </c>
      <c r="Q232" s="119">
        <f t="shared" si="61"/>
        <v>-5.5511151231257827E-17</v>
      </c>
      <c r="R232" s="119">
        <f t="shared" si="62"/>
        <v>1.1111111111111072E-2</v>
      </c>
      <c r="S232" s="119">
        <f t="shared" si="63"/>
        <v>-5.5555555555554526E-3</v>
      </c>
      <c r="T232" s="31"/>
      <c r="AA232" s="1"/>
      <c r="AB232" s="1"/>
    </row>
    <row r="233" spans="1:28" ht="12.75" x14ac:dyDescent="0.2">
      <c r="A233" s="3">
        <f t="shared" si="16"/>
        <v>232</v>
      </c>
      <c r="B233" s="26">
        <f t="shared" si="64"/>
        <v>4.0471111111111115</v>
      </c>
      <c r="C233" s="121">
        <f t="shared" si="53"/>
        <v>-5.703090673319644E-4</v>
      </c>
      <c r="D233" s="6">
        <v>0.69</v>
      </c>
      <c r="E233" s="6">
        <v>0.42</v>
      </c>
      <c r="F233" s="116">
        <f t="shared" si="54"/>
        <v>-0.78674529297822227</v>
      </c>
      <c r="G233" s="116">
        <f t="shared" si="55"/>
        <v>-0.61727776889874397</v>
      </c>
      <c r="H233" s="117">
        <f t="shared" si="49"/>
        <v>6.7197891297742798E-2</v>
      </c>
      <c r="I233" s="122">
        <f t="shared" si="50"/>
        <v>3.706599492383944E-3</v>
      </c>
      <c r="J233" s="117">
        <f t="shared" si="56"/>
        <v>7.0904490790126742E-2</v>
      </c>
      <c r="K233" s="117">
        <f t="shared" si="57"/>
        <v>-10.265563211975358</v>
      </c>
      <c r="L233" s="116">
        <f t="shared" si="51"/>
        <v>0.3833333333333333</v>
      </c>
      <c r="M233" s="116">
        <f t="shared" si="52"/>
        <v>0.23333333333333331</v>
      </c>
      <c r="N233" s="117">
        <f t="shared" si="58"/>
        <v>-2.2222222222222199E-2</v>
      </c>
      <c r="O233" s="119">
        <f t="shared" si="59"/>
        <v>-1.1111111111111072E-2</v>
      </c>
      <c r="P233" s="119">
        <f t="shared" si="60"/>
        <v>5.5555555555555358E-3</v>
      </c>
      <c r="Q233" s="119">
        <f t="shared" si="61"/>
        <v>-5.5555555555555081E-3</v>
      </c>
      <c r="R233" s="119">
        <f t="shared" si="62"/>
        <v>-5.5555555555555358E-3</v>
      </c>
      <c r="S233" s="119">
        <f t="shared" si="63"/>
        <v>5.5555555555555081E-3</v>
      </c>
      <c r="T233" s="31"/>
      <c r="AA233" s="1"/>
      <c r="AB233" s="1"/>
    </row>
    <row r="234" spans="1:28" ht="12.75" x14ac:dyDescent="0.2">
      <c r="A234" s="3">
        <f t="shared" si="16"/>
        <v>233</v>
      </c>
      <c r="B234" s="26">
        <f t="shared" si="64"/>
        <v>4.0645555555555557</v>
      </c>
      <c r="C234" s="121">
        <f t="shared" si="53"/>
        <v>-5.7801079596539462E-4</v>
      </c>
      <c r="D234" s="6">
        <v>0.65</v>
      </c>
      <c r="E234" s="6">
        <v>0.4</v>
      </c>
      <c r="F234" s="116">
        <f t="shared" si="54"/>
        <v>-0.79739311093663878</v>
      </c>
      <c r="G234" s="116">
        <f t="shared" si="55"/>
        <v>-0.60346021130708305</v>
      </c>
      <c r="H234" s="117">
        <f t="shared" si="49"/>
        <v>6.6623771779809299E-2</v>
      </c>
      <c r="I234" s="122">
        <f t="shared" si="50"/>
        <v>3.8089611428836767E-3</v>
      </c>
      <c r="J234" s="117">
        <f t="shared" si="56"/>
        <v>7.0432732922692975E-2</v>
      </c>
      <c r="K234" s="117">
        <f t="shared" si="57"/>
        <v>-10.404194327377104</v>
      </c>
      <c r="L234" s="116">
        <f t="shared" si="51"/>
        <v>0.3611111111111111</v>
      </c>
      <c r="M234" s="116">
        <f t="shared" si="52"/>
        <v>0.22222222222222224</v>
      </c>
      <c r="N234" s="117">
        <f t="shared" si="58"/>
        <v>-1.6666666666666663E-2</v>
      </c>
      <c r="O234" s="119">
        <f t="shared" si="59"/>
        <v>-5.5555555555555636E-3</v>
      </c>
      <c r="P234" s="119">
        <f t="shared" si="60"/>
        <v>0</v>
      </c>
      <c r="Q234" s="119">
        <f t="shared" si="61"/>
        <v>0</v>
      </c>
      <c r="R234" s="119">
        <f t="shared" si="62"/>
        <v>5.5555555555555358E-3</v>
      </c>
      <c r="S234" s="119">
        <f t="shared" si="63"/>
        <v>5.5555555555555636E-3</v>
      </c>
      <c r="T234" s="31"/>
      <c r="AA234" s="1"/>
      <c r="AB234" s="1"/>
    </row>
    <row r="235" spans="1:28" ht="12.75" x14ac:dyDescent="0.2">
      <c r="A235" s="3">
        <f t="shared" si="16"/>
        <v>234</v>
      </c>
      <c r="B235" s="26">
        <f t="shared" si="64"/>
        <v>4.0819999999999999</v>
      </c>
      <c r="C235" s="121">
        <f t="shared" si="53"/>
        <v>-5.856145660208395E-4</v>
      </c>
      <c r="D235" s="6">
        <v>0.62</v>
      </c>
      <c r="E235" s="6">
        <v>0.39</v>
      </c>
      <c r="F235" s="116">
        <f t="shared" si="54"/>
        <v>-0.80779828143374921</v>
      </c>
      <c r="G235" s="116">
        <f t="shared" si="55"/>
        <v>-0.58945902021487573</v>
      </c>
      <c r="H235" s="117">
        <f t="shared" si="49"/>
        <v>6.6042022289928087E-2</v>
      </c>
      <c r="I235" s="122">
        <f t="shared" si="50"/>
        <v>3.9103921609664749E-3</v>
      </c>
      <c r="J235" s="117">
        <f t="shared" si="56"/>
        <v>6.9952414450894562E-2</v>
      </c>
      <c r="K235" s="117">
        <f t="shared" si="57"/>
        <v>-10.541062188375111</v>
      </c>
      <c r="L235" s="116">
        <f t="shared" si="51"/>
        <v>0.34444444444444444</v>
      </c>
      <c r="M235" s="116">
        <f t="shared" si="52"/>
        <v>0.21666666666666667</v>
      </c>
      <c r="N235" s="117">
        <f t="shared" si="58"/>
        <v>-1.6666666666666663E-2</v>
      </c>
      <c r="O235" s="119">
        <f t="shared" si="59"/>
        <v>-5.5555555555555636E-3</v>
      </c>
      <c r="P235" s="119">
        <f t="shared" si="60"/>
        <v>5.5555555555555358E-3</v>
      </c>
      <c r="Q235" s="119">
        <f t="shared" si="61"/>
        <v>5.5555555555555636E-3</v>
      </c>
      <c r="R235" s="119">
        <f t="shared" si="62"/>
        <v>-5.5555555555554803E-3</v>
      </c>
      <c r="S235" s="119">
        <f t="shared" si="63"/>
        <v>-5.5555555555555913E-3</v>
      </c>
      <c r="T235" s="31"/>
      <c r="AA235" s="1"/>
      <c r="AB235" s="1"/>
    </row>
    <row r="236" spans="1:28" ht="12.75" x14ac:dyDescent="0.2">
      <c r="A236" s="3">
        <f t="shared" si="16"/>
        <v>235</v>
      </c>
      <c r="B236" s="26">
        <f t="shared" si="64"/>
        <v>4.099444444444444</v>
      </c>
      <c r="C236" s="121">
        <f t="shared" si="53"/>
        <v>-5.931158875020423E-4</v>
      </c>
      <c r="D236" s="6">
        <v>0.59</v>
      </c>
      <c r="E236" s="6">
        <v>0.38</v>
      </c>
      <c r="F236" s="116">
        <f t="shared" si="54"/>
        <v>-0.81795763816654588</v>
      </c>
      <c r="G236" s="116">
        <f t="shared" si="55"/>
        <v>-0.57527845619752349</v>
      </c>
      <c r="H236" s="117">
        <f t="shared" si="49"/>
        <v>6.5452819855007102E-2</v>
      </c>
      <c r="I236" s="122">
        <f t="shared" si="50"/>
        <v>4.0107669679812497E-3</v>
      </c>
      <c r="J236" s="117">
        <f t="shared" si="56"/>
        <v>6.9463586822988352E-2</v>
      </c>
      <c r="K236" s="117">
        <f t="shared" si="57"/>
        <v>-10.676085975036761</v>
      </c>
      <c r="L236" s="116">
        <f t="shared" si="51"/>
        <v>0.32777777777777778</v>
      </c>
      <c r="M236" s="116">
        <f t="shared" si="52"/>
        <v>0.21111111111111111</v>
      </c>
      <c r="N236" s="117">
        <f t="shared" si="58"/>
        <v>-1.1111111111111127E-2</v>
      </c>
      <c r="O236" s="119">
        <f t="shared" si="59"/>
        <v>-1.1111111111111127E-2</v>
      </c>
      <c r="P236" s="119">
        <f t="shared" si="60"/>
        <v>5.5511151231257827E-17</v>
      </c>
      <c r="Q236" s="119">
        <f t="shared" si="61"/>
        <v>-2.7755575615628914E-17</v>
      </c>
      <c r="R236" s="119">
        <f t="shared" si="62"/>
        <v>-1.1102230246251565E-16</v>
      </c>
      <c r="S236" s="119">
        <f t="shared" si="63"/>
        <v>2.7755575615628914E-17</v>
      </c>
      <c r="T236" s="31"/>
      <c r="AA236" s="1"/>
      <c r="AB236" s="1"/>
    </row>
    <row r="237" spans="1:28" ht="12.75" x14ac:dyDescent="0.2">
      <c r="A237" s="3">
        <f t="shared" si="16"/>
        <v>236</v>
      </c>
      <c r="B237" s="26">
        <f t="shared" si="64"/>
        <v>4.116888888888889</v>
      </c>
      <c r="C237" s="121">
        <f t="shared" si="53"/>
        <v>-6.0051018983012933E-4</v>
      </c>
      <c r="D237" s="6">
        <v>0.56999999999999995</v>
      </c>
      <c r="E237" s="6">
        <v>0.36</v>
      </c>
      <c r="F237" s="116">
        <f t="shared" si="54"/>
        <v>-0.82786808963337732</v>
      </c>
      <c r="G237" s="116">
        <f t="shared" si="55"/>
        <v>-0.56092283441377422</v>
      </c>
      <c r="H237" s="117">
        <f t="shared" si="49"/>
        <v>6.4856343769892313E-2</v>
      </c>
      <c r="I237" s="122">
        <f t="shared" si="50"/>
        <v>4.109961026432879E-3</v>
      </c>
      <c r="J237" s="117">
        <f t="shared" si="56"/>
        <v>6.8966304796325192E-2</v>
      </c>
      <c r="K237" s="117">
        <f t="shared" si="57"/>
        <v>-10.809183416942329</v>
      </c>
      <c r="L237" s="116">
        <f t="shared" si="51"/>
        <v>0.31666666666666665</v>
      </c>
      <c r="M237" s="116">
        <f t="shared" si="52"/>
        <v>0.19999999999999998</v>
      </c>
      <c r="N237" s="117">
        <f t="shared" si="58"/>
        <v>-1.1111111111111072E-2</v>
      </c>
      <c r="O237" s="119">
        <f t="shared" si="59"/>
        <v>-1.1111111111111099E-2</v>
      </c>
      <c r="P237" s="119">
        <f t="shared" si="60"/>
        <v>-5.5511151231257827E-17</v>
      </c>
      <c r="Q237" s="119">
        <f t="shared" si="61"/>
        <v>0</v>
      </c>
      <c r="R237" s="119">
        <f t="shared" si="62"/>
        <v>5.5511151231257827E-17</v>
      </c>
      <c r="S237" s="119">
        <f t="shared" si="63"/>
        <v>-5.5555555555555358E-3</v>
      </c>
      <c r="T237" s="31"/>
      <c r="AA237" s="1"/>
      <c r="AB237" s="1"/>
    </row>
    <row r="238" spans="1:28" ht="12.75" x14ac:dyDescent="0.2">
      <c r="A238" s="3">
        <f t="shared" si="16"/>
        <v>237</v>
      </c>
      <c r="B238" s="26">
        <f t="shared" si="64"/>
        <v>4.1343333333333341</v>
      </c>
      <c r="C238" s="121">
        <f t="shared" si="53"/>
        <v>-6.0779282580404603E-4</v>
      </c>
      <c r="D238" s="6">
        <v>0.55000000000000004</v>
      </c>
      <c r="E238" s="6">
        <v>0.34</v>
      </c>
      <c r="F238" s="116">
        <f t="shared" si="54"/>
        <v>-0.83752662007469358</v>
      </c>
      <c r="G238" s="116">
        <f t="shared" si="55"/>
        <v>-0.54639652329261756</v>
      </c>
      <c r="H238" s="117">
        <f t="shared" si="49"/>
        <v>6.4252775542808255E-2</v>
      </c>
      <c r="I238" s="122">
        <f t="shared" si="50"/>
        <v>4.2078510024368965E-3</v>
      </c>
      <c r="J238" s="117">
        <f t="shared" si="56"/>
        <v>6.8460626545245151E-2</v>
      </c>
      <c r="K238" s="117">
        <f t="shared" si="57"/>
        <v>-10.940270864472829</v>
      </c>
      <c r="L238" s="116">
        <f t="shared" si="51"/>
        <v>0.30555555555555558</v>
      </c>
      <c r="M238" s="116">
        <f t="shared" si="52"/>
        <v>0.18888888888888888</v>
      </c>
      <c r="N238" s="117">
        <f t="shared" si="58"/>
        <v>-1.1111111111111127E-2</v>
      </c>
      <c r="O238" s="119">
        <f t="shared" si="59"/>
        <v>-1.1111111111111099E-2</v>
      </c>
      <c r="P238" s="119">
        <f t="shared" si="60"/>
        <v>0</v>
      </c>
      <c r="Q238" s="119">
        <f t="shared" si="61"/>
        <v>-5.5555555555555358E-3</v>
      </c>
      <c r="R238" s="119">
        <f t="shared" si="62"/>
        <v>0</v>
      </c>
      <c r="S238" s="119">
        <f t="shared" si="63"/>
        <v>1.1111111111111099E-2</v>
      </c>
      <c r="T238" s="31"/>
      <c r="AA238" s="1"/>
      <c r="AB238" s="1"/>
    </row>
    <row r="239" spans="1:28" ht="12.75" x14ac:dyDescent="0.2">
      <c r="A239" s="3">
        <f t="shared" si="16"/>
        <v>238</v>
      </c>
      <c r="B239" s="26">
        <f t="shared" si="64"/>
        <v>4.1517777777777782</v>
      </c>
      <c r="C239" s="121">
        <f t="shared" si="53"/>
        <v>-6.149590758206952E-4</v>
      </c>
      <c r="D239" s="6">
        <v>0.53</v>
      </c>
      <c r="E239" s="6">
        <v>0.32</v>
      </c>
      <c r="F239" s="116">
        <f t="shared" si="54"/>
        <v>-0.84693029039074619</v>
      </c>
      <c r="G239" s="116">
        <f t="shared" si="55"/>
        <v>-0.53170394320396608</v>
      </c>
      <c r="H239" s="117">
        <f t="shared" si="49"/>
        <v>6.3642298840124789E-2</v>
      </c>
      <c r="I239" s="122">
        <f t="shared" si="50"/>
        <v>4.3043149279365644E-3</v>
      </c>
      <c r="J239" s="117">
        <f t="shared" si="56"/>
        <v>6.7946613768061354E-2</v>
      </c>
      <c r="K239" s="117">
        <f t="shared" si="57"/>
        <v>-11.069263364772514</v>
      </c>
      <c r="L239" s="116">
        <f t="shared" si="51"/>
        <v>0.29444444444444445</v>
      </c>
      <c r="M239" s="116">
        <f t="shared" si="52"/>
        <v>0.17777777777777778</v>
      </c>
      <c r="N239" s="117">
        <f t="shared" si="58"/>
        <v>-1.1111111111111127E-2</v>
      </c>
      <c r="O239" s="119">
        <f t="shared" si="59"/>
        <v>-5.5555555555555636E-3</v>
      </c>
      <c r="P239" s="119">
        <f t="shared" si="60"/>
        <v>0</v>
      </c>
      <c r="Q239" s="119">
        <f t="shared" si="61"/>
        <v>5.5555555555555636E-3</v>
      </c>
      <c r="R239" s="119">
        <f t="shared" si="62"/>
        <v>0</v>
      </c>
      <c r="S239" s="119">
        <f t="shared" si="63"/>
        <v>-1.1111111111111155E-2</v>
      </c>
      <c r="T239" s="31"/>
      <c r="AA239" s="1"/>
      <c r="AB239" s="1"/>
    </row>
    <row r="240" spans="1:28" ht="12.75" x14ac:dyDescent="0.2">
      <c r="A240" s="3">
        <f t="shared" si="16"/>
        <v>239</v>
      </c>
      <c r="B240" s="26">
        <f t="shared" si="64"/>
        <v>4.1692222222222224</v>
      </c>
      <c r="C240" s="121">
        <f t="shared" si="53"/>
        <v>-6.2200415235259821E-4</v>
      </c>
      <c r="D240" s="6">
        <v>0.51</v>
      </c>
      <c r="E240" s="6">
        <v>0.31</v>
      </c>
      <c r="F240" s="116">
        <f t="shared" si="54"/>
        <v>-0.85607623903595931</v>
      </c>
      <c r="G240" s="116">
        <f t="shared" si="55"/>
        <v>-0.51684956511353197</v>
      </c>
      <c r="H240" s="117">
        <f t="shared" si="49"/>
        <v>6.3025099430467246E-2</v>
      </c>
      <c r="I240" s="122">
        <f t="shared" si="50"/>
        <v>4.3992323624322538E-3</v>
      </c>
      <c r="J240" s="117">
        <f t="shared" si="56"/>
        <v>6.74243317928995E-2</v>
      </c>
      <c r="K240" s="117">
        <f t="shared" si="57"/>
        <v>-11.196074742346768</v>
      </c>
      <c r="L240" s="116">
        <f t="shared" si="51"/>
        <v>0.28333333333333333</v>
      </c>
      <c r="M240" s="116">
        <f t="shared" si="52"/>
        <v>0.17222222222222222</v>
      </c>
      <c r="N240" s="117">
        <f t="shared" si="58"/>
        <v>-1.1111111111111127E-2</v>
      </c>
      <c r="O240" s="119">
        <f t="shared" si="59"/>
        <v>-1.1111111111111127E-2</v>
      </c>
      <c r="P240" s="119">
        <f t="shared" si="60"/>
        <v>0</v>
      </c>
      <c r="Q240" s="119">
        <f t="shared" si="61"/>
        <v>-5.5555555555555913E-3</v>
      </c>
      <c r="R240" s="119">
        <f t="shared" si="62"/>
        <v>5.5511151231257827E-17</v>
      </c>
      <c r="S240" s="119">
        <f t="shared" si="63"/>
        <v>1.1111111111111155E-2</v>
      </c>
      <c r="T240" s="31"/>
      <c r="AA240" s="1"/>
      <c r="AB240" s="1"/>
    </row>
    <row r="241" spans="1:28" ht="12.75" x14ac:dyDescent="0.2">
      <c r="A241" s="3">
        <f t="shared" si="16"/>
        <v>240</v>
      </c>
      <c r="B241" s="26">
        <f t="shared" si="64"/>
        <v>4.1866666666666665</v>
      </c>
      <c r="C241" s="121">
        <f t="shared" si="53"/>
        <v>-6.2892320467762552E-4</v>
      </c>
      <c r="D241" s="6">
        <v>0.49</v>
      </c>
      <c r="E241" s="6">
        <v>0.28999999999999998</v>
      </c>
      <c r="F241" s="116">
        <f t="shared" si="54"/>
        <v>-0.86496168288969943</v>
      </c>
      <c r="G241" s="116">
        <f t="shared" si="55"/>
        <v>-0.50183790922230953</v>
      </c>
      <c r="H241" s="117">
        <f t="shared" si="49"/>
        <v>6.2401365128186954E-2</v>
      </c>
      <c r="I241" s="122">
        <f t="shared" si="50"/>
        <v>4.4924845539680569E-3</v>
      </c>
      <c r="J241" s="117">
        <f t="shared" si="56"/>
        <v>6.6893849682155004E-2</v>
      </c>
      <c r="K241" s="117">
        <f t="shared" si="57"/>
        <v>-11.320617684197259</v>
      </c>
      <c r="L241" s="116">
        <f t="shared" si="51"/>
        <v>0.2722222222222222</v>
      </c>
      <c r="M241" s="116">
        <f t="shared" si="52"/>
        <v>0.16111111111111109</v>
      </c>
      <c r="N241" s="117">
        <f t="shared" si="58"/>
        <v>-1.1111111111111127E-2</v>
      </c>
      <c r="O241" s="119">
        <f t="shared" si="59"/>
        <v>-5.5555555555555358E-3</v>
      </c>
      <c r="P241" s="119">
        <f t="shared" si="60"/>
        <v>5.5511151231257827E-17</v>
      </c>
      <c r="Q241" s="119">
        <f t="shared" si="61"/>
        <v>5.5555555555555636E-3</v>
      </c>
      <c r="R241" s="119">
        <f t="shared" si="62"/>
        <v>-1.1102230246251565E-16</v>
      </c>
      <c r="S241" s="119">
        <f t="shared" si="63"/>
        <v>-5.5555555555555358E-3</v>
      </c>
      <c r="T241" s="31"/>
      <c r="AA241" s="1"/>
      <c r="AB241" s="1"/>
    </row>
    <row r="242" spans="1:28" ht="12.75" x14ac:dyDescent="0.2">
      <c r="A242" s="3">
        <f t="shared" si="16"/>
        <v>241</v>
      </c>
      <c r="B242" s="26">
        <f t="shared" si="64"/>
        <v>4.2041111111111116</v>
      </c>
      <c r="C242" s="121">
        <f t="shared" si="53"/>
        <v>-6.3571132385727841E-4</v>
      </c>
      <c r="D242" s="6">
        <v>0.47</v>
      </c>
      <c r="E242" s="6">
        <v>0.28000000000000003</v>
      </c>
      <c r="F242" s="116">
        <f t="shared" si="54"/>
        <v>-0.87358391810318281</v>
      </c>
      <c r="G242" s="116">
        <f t="shared" si="55"/>
        <v>-0.48667354359107251</v>
      </c>
      <c r="H242" s="117">
        <f t="shared" si="49"/>
        <v>6.1771285736209061E-2</v>
      </c>
      <c r="I242" s="122">
        <f t="shared" si="50"/>
        <v>4.5839545991141484E-3</v>
      </c>
      <c r="J242" s="117">
        <f t="shared" si="56"/>
        <v>6.635524033532321E-2</v>
      </c>
      <c r="K242" s="117">
        <f t="shared" si="57"/>
        <v>-11.442803829431011</v>
      </c>
      <c r="L242" s="116">
        <f t="shared" si="51"/>
        <v>0.26111111111111107</v>
      </c>
      <c r="M242" s="116">
        <f t="shared" si="52"/>
        <v>0.15555555555555556</v>
      </c>
      <c r="N242" s="117">
        <f t="shared" si="58"/>
        <v>-1.1111111111111072E-2</v>
      </c>
      <c r="O242" s="119">
        <f t="shared" si="59"/>
        <v>-1.1111111111111099E-2</v>
      </c>
      <c r="P242" s="119">
        <f t="shared" si="60"/>
        <v>-5.5511151231257827E-17</v>
      </c>
      <c r="Q242" s="119">
        <f t="shared" si="61"/>
        <v>2.7755575615628914E-17</v>
      </c>
      <c r="R242" s="119">
        <f t="shared" si="62"/>
        <v>5.5511151231257827E-17</v>
      </c>
      <c r="S242" s="119">
        <f t="shared" si="63"/>
        <v>-5.5555555555555913E-3</v>
      </c>
      <c r="T242" s="31"/>
      <c r="AA242" s="1"/>
      <c r="AB242" s="1"/>
    </row>
    <row r="243" spans="1:28" ht="12.75" x14ac:dyDescent="0.2">
      <c r="A243" s="3">
        <f t="shared" si="16"/>
        <v>242</v>
      </c>
      <c r="B243" s="26">
        <f t="shared" si="64"/>
        <v>4.2215555555555557</v>
      </c>
      <c r="C243" s="121">
        <f t="shared" si="53"/>
        <v>-6.4236354795554201E-4</v>
      </c>
      <c r="D243" s="6">
        <v>0.45</v>
      </c>
      <c r="E243" s="6">
        <v>0.26</v>
      </c>
      <c r="F243" s="116">
        <f t="shared" si="54"/>
        <v>-0.88194032092225683</v>
      </c>
      <c r="G243" s="116">
        <f t="shared" si="55"/>
        <v>-0.47136108275031219</v>
      </c>
      <c r="H243" s="117">
        <f t="shared" si="49"/>
        <v>6.1135052988275471E-2</v>
      </c>
      <c r="I243" s="122">
        <f t="shared" si="50"/>
        <v>4.6735276016783844E-3</v>
      </c>
      <c r="J243" s="117">
        <f t="shared" si="56"/>
        <v>6.5808580589953855E-2</v>
      </c>
      <c r="K243" s="117">
        <f t="shared" si="57"/>
        <v>-11.562543863199757</v>
      </c>
      <c r="L243" s="116">
        <f t="shared" si="51"/>
        <v>0.25</v>
      </c>
      <c r="M243" s="116">
        <f t="shared" si="52"/>
        <v>0.14444444444444446</v>
      </c>
      <c r="N243" s="117">
        <f t="shared" si="58"/>
        <v>-1.1111111111111127E-2</v>
      </c>
      <c r="O243" s="119">
        <f t="shared" si="59"/>
        <v>-1.1111111111111127E-2</v>
      </c>
      <c r="P243" s="119">
        <f t="shared" si="60"/>
        <v>0</v>
      </c>
      <c r="Q243" s="119">
        <f t="shared" si="61"/>
        <v>-5.5555555555555636E-3</v>
      </c>
      <c r="R243" s="119">
        <f t="shared" si="62"/>
        <v>5.5511151231257827E-17</v>
      </c>
      <c r="S243" s="119">
        <f t="shared" si="63"/>
        <v>1.1111111111111113E-2</v>
      </c>
      <c r="T243" s="31"/>
      <c r="AA243" s="1"/>
      <c r="AB243" s="1"/>
    </row>
    <row r="244" spans="1:28" ht="12.75" x14ac:dyDescent="0.2">
      <c r="A244" s="3">
        <f t="shared" si="16"/>
        <v>243</v>
      </c>
      <c r="B244" s="26">
        <f t="shared" si="64"/>
        <v>4.2389999999999999</v>
      </c>
      <c r="C244" s="121">
        <f t="shared" si="53"/>
        <v>-6.4887486749327927E-4</v>
      </c>
      <c r="D244" s="6">
        <v>0.43</v>
      </c>
      <c r="E244" s="6">
        <v>0.24</v>
      </c>
      <c r="F244" s="116">
        <f t="shared" si="54"/>
        <v>-0.89002834848581369</v>
      </c>
      <c r="G244" s="116">
        <f t="shared" si="55"/>
        <v>-0.45590518629602694</v>
      </c>
      <c r="H244" s="117">
        <f t="shared" si="49"/>
        <v>6.0492860490599917E-2</v>
      </c>
      <c r="I244" s="122">
        <f t="shared" si="50"/>
        <v>4.7610908298767185E-3</v>
      </c>
      <c r="J244" s="117">
        <f t="shared" si="56"/>
        <v>6.5253951320476636E-2</v>
      </c>
      <c r="K244" s="117">
        <f t="shared" si="57"/>
        <v>-11.679747614879027</v>
      </c>
      <c r="L244" s="116">
        <f t="shared" si="51"/>
        <v>0.23888888888888887</v>
      </c>
      <c r="M244" s="116">
        <f t="shared" si="52"/>
        <v>0.13333333333333333</v>
      </c>
      <c r="N244" s="117">
        <f t="shared" si="58"/>
        <v>-1.1111111111111127E-2</v>
      </c>
      <c r="O244" s="119">
        <f t="shared" si="59"/>
        <v>-5.5555555555555636E-3</v>
      </c>
      <c r="P244" s="119">
        <f t="shared" si="60"/>
        <v>5.5511151231257827E-17</v>
      </c>
      <c r="Q244" s="119">
        <f t="shared" si="61"/>
        <v>5.5555555555555497E-3</v>
      </c>
      <c r="R244" s="119">
        <f t="shared" si="62"/>
        <v>-1.1102230246251565E-16</v>
      </c>
      <c r="S244" s="119">
        <f t="shared" si="63"/>
        <v>-5.5555555555555636E-3</v>
      </c>
      <c r="T244" s="31"/>
      <c r="AA244" s="1"/>
      <c r="AB244" s="1"/>
    </row>
    <row r="245" spans="1:28" ht="12.75" x14ac:dyDescent="0.2">
      <c r="A245" s="3">
        <f t="shared" si="16"/>
        <v>244</v>
      </c>
      <c r="B245" s="26">
        <f t="shared" si="64"/>
        <v>4.2564444444444449</v>
      </c>
      <c r="C245" s="121">
        <f t="shared" si="53"/>
        <v>-6.5524023112831231E-4</v>
      </c>
      <c r="D245" s="6">
        <v>0.41</v>
      </c>
      <c r="E245" s="6">
        <v>0.23</v>
      </c>
      <c r="F245" s="116">
        <f t="shared" si="54"/>
        <v>-0.89784553959958424</v>
      </c>
      <c r="G245" s="116">
        <f t="shared" si="55"/>
        <v>-0.4403105574718047</v>
      </c>
      <c r="H245" s="117">
        <f t="shared" si="49"/>
        <v>5.9844903662953482E-2</v>
      </c>
      <c r="I245" s="122">
        <f t="shared" si="50"/>
        <v>4.8465338716872086E-3</v>
      </c>
      <c r="J245" s="117">
        <f t="shared" si="56"/>
        <v>6.4691437534640683E-2</v>
      </c>
      <c r="K245" s="117">
        <f t="shared" si="57"/>
        <v>-11.794324160309621</v>
      </c>
      <c r="L245" s="116">
        <f t="shared" si="51"/>
        <v>0.22777777777777775</v>
      </c>
      <c r="M245" s="116">
        <f t="shared" si="52"/>
        <v>0.12777777777777777</v>
      </c>
      <c r="N245" s="117">
        <f t="shared" si="58"/>
        <v>-1.1111111111111072E-2</v>
      </c>
      <c r="O245" s="119">
        <f t="shared" si="59"/>
        <v>-1.1111111111111113E-2</v>
      </c>
      <c r="P245" s="119">
        <f t="shared" si="60"/>
        <v>-5.5511151231257827E-17</v>
      </c>
      <c r="Q245" s="119">
        <f t="shared" si="61"/>
        <v>-1.3877787807814457E-17</v>
      </c>
      <c r="R245" s="119">
        <f t="shared" si="62"/>
        <v>5.5511151231257827E-17</v>
      </c>
      <c r="S245" s="119">
        <f t="shared" si="63"/>
        <v>-5.5555555555555219E-3</v>
      </c>
      <c r="T245" s="31"/>
      <c r="AA245" s="1"/>
      <c r="AB245" s="1"/>
    </row>
    <row r="246" spans="1:28" ht="12.75" x14ac:dyDescent="0.2">
      <c r="A246" s="3">
        <f t="shared" si="16"/>
        <v>245</v>
      </c>
      <c r="B246" s="26">
        <f t="shared" si="64"/>
        <v>4.2738888888888891</v>
      </c>
      <c r="C246" s="121">
        <f t="shared" si="53"/>
        <v>-6.614545515536488E-4</v>
      </c>
      <c r="D246" s="6">
        <v>0.39</v>
      </c>
      <c r="E246" s="6">
        <v>0.21</v>
      </c>
      <c r="F246" s="116">
        <f t="shared" si="54"/>
        <v>-0.90538951548508029</v>
      </c>
      <c r="G246" s="116">
        <f t="shared" si="55"/>
        <v>-0.42458194173762459</v>
      </c>
      <c r="H246" s="117">
        <f t="shared" si="49"/>
        <v>5.9191379679198297E-2</v>
      </c>
      <c r="I246" s="122">
        <f t="shared" si="50"/>
        <v>4.9297487881104218E-3</v>
      </c>
      <c r="J246" s="117">
        <f t="shared" si="56"/>
        <v>6.4121128467308719E-2</v>
      </c>
      <c r="K246" s="117">
        <f t="shared" si="57"/>
        <v>-11.906181927965678</v>
      </c>
      <c r="L246" s="116">
        <f t="shared" si="51"/>
        <v>0.21666666666666667</v>
      </c>
      <c r="M246" s="116">
        <f t="shared" si="52"/>
        <v>0.11666666666666665</v>
      </c>
      <c r="N246" s="117">
        <f t="shared" si="58"/>
        <v>-1.1111111111111127E-2</v>
      </c>
      <c r="O246" s="119">
        <f t="shared" si="59"/>
        <v>-1.1111111111111099E-2</v>
      </c>
      <c r="P246" s="119">
        <f t="shared" si="60"/>
        <v>0</v>
      </c>
      <c r="Q246" s="119">
        <f t="shared" si="61"/>
        <v>-5.5555555555555358E-3</v>
      </c>
      <c r="R246" s="119">
        <f t="shared" si="62"/>
        <v>5.5511151231257827E-17</v>
      </c>
      <c r="S246" s="119">
        <f t="shared" si="63"/>
        <v>1.1111111111111072E-2</v>
      </c>
      <c r="T246" s="31"/>
      <c r="AA246" s="1"/>
      <c r="AB246" s="1"/>
    </row>
    <row r="247" spans="1:28" ht="12.75" x14ac:dyDescent="0.2">
      <c r="A247" s="3">
        <f t="shared" si="16"/>
        <v>246</v>
      </c>
      <c r="B247" s="26">
        <f t="shared" si="64"/>
        <v>4.2913333333333332</v>
      </c>
      <c r="C247" s="121">
        <f t="shared" si="53"/>
        <v>-6.6751271160264691E-4</v>
      </c>
      <c r="D247" s="6">
        <v>0.37</v>
      </c>
      <c r="E247" s="6">
        <v>0.19</v>
      </c>
      <c r="F247" s="116">
        <f t="shared" si="54"/>
        <v>-0.91265798050346147</v>
      </c>
      <c r="G247" s="116">
        <f t="shared" si="55"/>
        <v>-0.40872412532580377</v>
      </c>
      <c r="H247" s="117">
        <f t="shared" si="49"/>
        <v>5.8532487407287143E-2</v>
      </c>
      <c r="I247" s="122">
        <f t="shared" si="50"/>
        <v>5.0106302640561817E-3</v>
      </c>
      <c r="J247" s="117">
        <f t="shared" si="56"/>
        <v>6.3543117671343324E-2</v>
      </c>
      <c r="K247" s="117">
        <f t="shared" si="57"/>
        <v>-12.015228808847645</v>
      </c>
      <c r="L247" s="116">
        <f t="shared" si="51"/>
        <v>0.20555555555555555</v>
      </c>
      <c r="M247" s="116">
        <f t="shared" si="52"/>
        <v>0.10555555555555556</v>
      </c>
      <c r="N247" s="117">
        <f t="shared" si="58"/>
        <v>-1.1111111111111127E-2</v>
      </c>
      <c r="O247" s="119">
        <f t="shared" si="59"/>
        <v>-5.5555555555555636E-3</v>
      </c>
      <c r="P247" s="119">
        <f t="shared" si="60"/>
        <v>5.5511151231257827E-17</v>
      </c>
      <c r="Q247" s="119">
        <f t="shared" si="61"/>
        <v>5.5555555555555358E-3</v>
      </c>
      <c r="R247" s="119">
        <f t="shared" si="62"/>
        <v>-1.1102230246251565E-16</v>
      </c>
      <c r="S247" s="119">
        <f t="shared" si="63"/>
        <v>-5.5555555555555219E-3</v>
      </c>
      <c r="T247" s="31"/>
      <c r="AA247" s="1"/>
      <c r="AB247" s="1"/>
    </row>
    <row r="248" spans="1:28" ht="12.75" x14ac:dyDescent="0.2">
      <c r="A248" s="3">
        <f t="shared" si="16"/>
        <v>247</v>
      </c>
      <c r="B248" s="26">
        <f t="shared" si="64"/>
        <v>4.3087777777777783</v>
      </c>
      <c r="C248" s="121">
        <f t="shared" si="53"/>
        <v>-6.7340957055084943E-4</v>
      </c>
      <c r="D248" s="6">
        <v>0.35</v>
      </c>
      <c r="E248" s="6">
        <v>0.18</v>
      </c>
      <c r="F248" s="116">
        <f t="shared" si="54"/>
        <v>-0.91964872285409927</v>
      </c>
      <c r="G248" s="116">
        <f t="shared" si="55"/>
        <v>-0.39274193378454531</v>
      </c>
      <c r="H248" s="117">
        <f t="shared" si="49"/>
        <v>5.786842734874785E-2</v>
      </c>
      <c r="I248" s="122">
        <f t="shared" si="50"/>
        <v>5.0890757565746347E-3</v>
      </c>
      <c r="J248" s="117">
        <f t="shared" si="56"/>
        <v>6.2957503105322485E-2</v>
      </c>
      <c r="K248" s="117">
        <f t="shared" si="57"/>
        <v>-12.121372269915289</v>
      </c>
      <c r="L248" s="116">
        <f t="shared" si="51"/>
        <v>0.19444444444444442</v>
      </c>
      <c r="M248" s="116">
        <f t="shared" si="52"/>
        <v>9.9999999999999992E-2</v>
      </c>
      <c r="N248" s="117">
        <f t="shared" si="58"/>
        <v>-1.1111111111111072E-2</v>
      </c>
      <c r="O248" s="119">
        <f t="shared" si="59"/>
        <v>-1.1111111111111099E-2</v>
      </c>
      <c r="P248" s="119">
        <f t="shared" si="60"/>
        <v>-5.5511151231257827E-17</v>
      </c>
      <c r="Q248" s="119">
        <f t="shared" si="61"/>
        <v>1.3877787807814457E-17</v>
      </c>
      <c r="R248" s="119">
        <f t="shared" si="62"/>
        <v>5.5555555555556191E-3</v>
      </c>
      <c r="S248" s="119">
        <f t="shared" si="63"/>
        <v>-1.3877787807814457E-17</v>
      </c>
      <c r="T248" s="31"/>
      <c r="AA248" s="1"/>
      <c r="AB248" s="1"/>
    </row>
    <row r="249" spans="1:28" ht="12.75" x14ac:dyDescent="0.2">
      <c r="A249" s="3">
        <f t="shared" si="16"/>
        <v>248</v>
      </c>
      <c r="B249" s="26">
        <f t="shared" si="64"/>
        <v>4.3262222222222224</v>
      </c>
      <c r="C249" s="121">
        <f t="shared" si="53"/>
        <v>-6.7913997060268377E-4</v>
      </c>
      <c r="D249" s="6">
        <v>0.33</v>
      </c>
      <c r="E249" s="6">
        <v>0.16</v>
      </c>
      <c r="F249" s="116">
        <f t="shared" si="54"/>
        <v>-0.92635961524762866</v>
      </c>
      <c r="G249" s="116">
        <f t="shared" si="55"/>
        <v>-0.37664023050952145</v>
      </c>
      <c r="H249" s="117">
        <f t="shared" si="49"/>
        <v>5.719940157767061E-2</v>
      </c>
      <c r="I249" s="122">
        <f t="shared" si="50"/>
        <v>5.1649856401498329E-3</v>
      </c>
      <c r="J249" s="117">
        <f t="shared" si="56"/>
        <v>6.2364387217820443E-2</v>
      </c>
      <c r="K249" s="117">
        <f t="shared" si="57"/>
        <v>-12.224519470848309</v>
      </c>
      <c r="L249" s="116">
        <f t="shared" si="51"/>
        <v>0.18333333333333335</v>
      </c>
      <c r="M249" s="116">
        <f t="shared" si="52"/>
        <v>8.8888888888888892E-2</v>
      </c>
      <c r="N249" s="117">
        <f t="shared" si="58"/>
        <v>-1.1111111111111127E-2</v>
      </c>
      <c r="O249" s="119">
        <f t="shared" si="59"/>
        <v>-1.1111111111111113E-2</v>
      </c>
      <c r="P249" s="119">
        <f t="shared" si="60"/>
        <v>5.5555555555555636E-3</v>
      </c>
      <c r="Q249" s="119">
        <f t="shared" si="61"/>
        <v>0</v>
      </c>
      <c r="R249" s="119">
        <f t="shared" si="62"/>
        <v>-1.1111111111111099E-2</v>
      </c>
      <c r="S249" s="119">
        <f t="shared" si="63"/>
        <v>-5.5555555555555566E-3</v>
      </c>
      <c r="T249" s="31"/>
      <c r="AA249" s="1"/>
      <c r="AB249" s="1"/>
    </row>
    <row r="250" spans="1:28" ht="12.75" x14ac:dyDescent="0.2">
      <c r="A250" s="3">
        <f t="shared" si="16"/>
        <v>249</v>
      </c>
      <c r="B250" s="26">
        <f t="shared" si="64"/>
        <v>4.3436666666666666</v>
      </c>
      <c r="C250" s="121">
        <f t="shared" si="53"/>
        <v>-6.8469874355005234E-4</v>
      </c>
      <c r="D250" s="6">
        <v>0.31</v>
      </c>
      <c r="E250" s="6">
        <v>0.14000000000000001</v>
      </c>
      <c r="F250" s="116">
        <f t="shared" si="54"/>
        <v>-0.93278861555328652</v>
      </c>
      <c r="G250" s="116">
        <f t="shared" si="55"/>
        <v>-0.3604239152639333</v>
      </c>
      <c r="H250" s="117">
        <f t="shared" si="49"/>
        <v>5.6525613679216422E-2</v>
      </c>
      <c r="I250" s="122">
        <f t="shared" si="50"/>
        <v>5.2382633487738917E-3</v>
      </c>
      <c r="J250" s="117">
        <f t="shared" si="56"/>
        <v>6.1763877027990313E-2</v>
      </c>
      <c r="K250" s="117">
        <f t="shared" si="57"/>
        <v>-12.324577383900943</v>
      </c>
      <c r="L250" s="116">
        <f t="shared" si="51"/>
        <v>0.17222222222222222</v>
      </c>
      <c r="M250" s="116">
        <f t="shared" si="52"/>
        <v>7.7777777777777779E-2</v>
      </c>
      <c r="N250" s="117">
        <f t="shared" si="58"/>
        <v>-5.5555555555555636E-3</v>
      </c>
      <c r="O250" s="119">
        <f t="shared" si="59"/>
        <v>-1.1111111111111113E-2</v>
      </c>
      <c r="P250" s="119">
        <f t="shared" si="60"/>
        <v>-5.5555555555555358E-3</v>
      </c>
      <c r="Q250" s="119">
        <f t="shared" si="61"/>
        <v>-5.5555555555555566E-3</v>
      </c>
      <c r="R250" s="119">
        <f t="shared" si="62"/>
        <v>5.5555555555555358E-3</v>
      </c>
      <c r="S250" s="119">
        <f t="shared" si="63"/>
        <v>5.5555555555555497E-3</v>
      </c>
      <c r="T250" s="31"/>
      <c r="AA250" s="1"/>
      <c r="AB250" s="1"/>
    </row>
    <row r="251" spans="1:28" ht="12.75" x14ac:dyDescent="0.2">
      <c r="A251" s="3">
        <f t="shared" si="16"/>
        <v>250</v>
      </c>
      <c r="B251" s="26">
        <f t="shared" si="64"/>
        <v>4.3611111111111107</v>
      </c>
      <c r="C251" s="121">
        <f t="shared" si="53"/>
        <v>-6.9008071758941414E-4</v>
      </c>
      <c r="D251" s="6">
        <v>0.3</v>
      </c>
      <c r="E251" s="6">
        <v>0.12</v>
      </c>
      <c r="F251" s="116">
        <f t="shared" si="54"/>
        <v>-0.93893376742033274</v>
      </c>
      <c r="G251" s="116">
        <f t="shared" si="55"/>
        <v>-0.34409792268751138</v>
      </c>
      <c r="H251" s="117">
        <f t="shared" si="49"/>
        <v>5.5847268687666096E-2</v>
      </c>
      <c r="I251" s="122">
        <f t="shared" si="50"/>
        <v>5.308815514520171E-3</v>
      </c>
      <c r="J251" s="117">
        <f t="shared" si="56"/>
        <v>6.1156084202186267E-2</v>
      </c>
      <c r="K251" s="117">
        <f t="shared" si="57"/>
        <v>-12.421452916609454</v>
      </c>
      <c r="L251" s="116">
        <f t="shared" si="51"/>
        <v>0.16666666666666666</v>
      </c>
      <c r="M251" s="116">
        <f t="shared" si="52"/>
        <v>6.6666666666666666E-2</v>
      </c>
      <c r="N251" s="117">
        <f t="shared" si="58"/>
        <v>-1.1111111111111099E-2</v>
      </c>
      <c r="O251" s="119">
        <f t="shared" si="59"/>
        <v>-5.5555555555555566E-3</v>
      </c>
      <c r="P251" s="119">
        <f t="shared" si="60"/>
        <v>0</v>
      </c>
      <c r="Q251" s="119">
        <f t="shared" si="61"/>
        <v>-6.9388939039072284E-18</v>
      </c>
      <c r="R251" s="119">
        <f t="shared" si="62"/>
        <v>-2.7755575615628914E-17</v>
      </c>
      <c r="S251" s="119">
        <f t="shared" si="63"/>
        <v>5.5555555555555705E-3</v>
      </c>
      <c r="T251" s="31"/>
      <c r="AA251" s="1"/>
      <c r="AB251" s="1"/>
    </row>
    <row r="252" spans="1:28" ht="12.75" x14ac:dyDescent="0.2">
      <c r="A252" s="3">
        <f t="shared" si="16"/>
        <v>251</v>
      </c>
      <c r="B252" s="26">
        <f t="shared" si="64"/>
        <v>4.3785555555555558</v>
      </c>
      <c r="C252" s="121">
        <f t="shared" si="53"/>
        <v>-6.9528072428317461E-4</v>
      </c>
      <c r="D252" s="6">
        <v>0.28000000000000003</v>
      </c>
      <c r="E252" s="6">
        <v>0.11</v>
      </c>
      <c r="F252" s="116">
        <f t="shared" si="54"/>
        <v>-0.94479320087336949</v>
      </c>
      <c r="G252" s="116">
        <f t="shared" si="55"/>
        <v>-0.32766722079489863</v>
      </c>
      <c r="H252" s="117">
        <f t="shared" si="49"/>
        <v>5.5164573024028038E-2</v>
      </c>
      <c r="I252" s="122">
        <f t="shared" si="50"/>
        <v>5.376552102337534E-3</v>
      </c>
      <c r="J252" s="117">
        <f t="shared" si="56"/>
        <v>6.0541125126365572E-2</v>
      </c>
      <c r="K252" s="117">
        <f t="shared" si="57"/>
        <v>-12.515053037097143</v>
      </c>
      <c r="L252" s="116">
        <f t="shared" si="51"/>
        <v>0.15555555555555556</v>
      </c>
      <c r="M252" s="116">
        <f t="shared" si="52"/>
        <v>6.1111111111111109E-2</v>
      </c>
      <c r="N252" s="117">
        <f t="shared" si="58"/>
        <v>-1.1111111111111099E-2</v>
      </c>
      <c r="O252" s="119">
        <f t="shared" si="59"/>
        <v>-5.5555555555555497E-3</v>
      </c>
      <c r="P252" s="119">
        <f t="shared" si="60"/>
        <v>-2.7755575615628914E-17</v>
      </c>
      <c r="Q252" s="119">
        <f t="shared" si="61"/>
        <v>5.5555555555555636E-3</v>
      </c>
      <c r="R252" s="119">
        <f t="shared" si="62"/>
        <v>4.163336342344337E-17</v>
      </c>
      <c r="S252" s="119">
        <f t="shared" si="63"/>
        <v>-1.111111111111112E-2</v>
      </c>
      <c r="T252" s="31"/>
      <c r="AA252" s="1"/>
      <c r="AB252" s="1"/>
    </row>
    <row r="253" spans="1:28" ht="12.75" x14ac:dyDescent="0.2">
      <c r="A253" s="3">
        <f t="shared" si="16"/>
        <v>252</v>
      </c>
      <c r="B253" s="26">
        <f t="shared" si="64"/>
        <v>4.3960000000000008</v>
      </c>
      <c r="C253" s="121">
        <f t="shared" si="53"/>
        <v>-7.002936056501527E-4</v>
      </c>
      <c r="D253" s="6">
        <v>0.26</v>
      </c>
      <c r="E253" s="6">
        <v>0.1</v>
      </c>
      <c r="F253" s="116">
        <f t="shared" si="54"/>
        <v>-0.95036513288137647</v>
      </c>
      <c r="G253" s="116">
        <f t="shared" si="55"/>
        <v>-0.31113680946388139</v>
      </c>
      <c r="H253" s="117">
        <f t="shared" si="49"/>
        <v>5.4477734433224262E-2</v>
      </c>
      <c r="I253" s="122">
        <f t="shared" si="50"/>
        <v>5.4413865407887119E-3</v>
      </c>
      <c r="J253" s="117">
        <f t="shared" si="56"/>
        <v>5.9919120974012974E-2</v>
      </c>
      <c r="K253" s="117">
        <f t="shared" si="57"/>
        <v>-12.605284901702749</v>
      </c>
      <c r="L253" s="116">
        <f t="shared" si="51"/>
        <v>0.14444444444444446</v>
      </c>
      <c r="M253" s="116">
        <f t="shared" si="52"/>
        <v>5.5555555555555559E-2</v>
      </c>
      <c r="N253" s="117">
        <f t="shared" si="58"/>
        <v>-1.1111111111111127E-2</v>
      </c>
      <c r="O253" s="119">
        <f t="shared" si="59"/>
        <v>-1.1111111111111113E-2</v>
      </c>
      <c r="P253" s="119">
        <f t="shared" si="60"/>
        <v>1.3877787807814457E-17</v>
      </c>
      <c r="Q253" s="119">
        <f t="shared" si="61"/>
        <v>-5.5555555555555566E-3</v>
      </c>
      <c r="R253" s="119">
        <f t="shared" si="62"/>
        <v>0</v>
      </c>
      <c r="S253" s="119">
        <f t="shared" si="63"/>
        <v>0</v>
      </c>
      <c r="T253" s="31"/>
      <c r="AA253" s="1"/>
      <c r="AB253" s="1"/>
    </row>
    <row r="254" spans="1:28" ht="12.75" x14ac:dyDescent="0.2">
      <c r="A254" s="3">
        <f t="shared" si="16"/>
        <v>253</v>
      </c>
      <c r="B254" s="26">
        <f t="shared" si="64"/>
        <v>4.4134444444444449</v>
      </c>
      <c r="C254" s="121">
        <f t="shared" si="53"/>
        <v>-7.0511422136953356E-4</v>
      </c>
      <c r="D254" s="6">
        <v>0.24</v>
      </c>
      <c r="E254" s="6">
        <v>0.08</v>
      </c>
      <c r="F254" s="116">
        <f t="shared" si="54"/>
        <v>-0.95564786790028888</v>
      </c>
      <c r="G254" s="116">
        <f t="shared" si="55"/>
        <v>-0.29451171891392042</v>
      </c>
      <c r="H254" s="117">
        <f t="shared" si="49"/>
        <v>5.3786961920873386E-2</v>
      </c>
      <c r="I254" s="122">
        <f t="shared" si="50"/>
        <v>5.5032358484619626E-3</v>
      </c>
      <c r="J254" s="117">
        <f t="shared" si="56"/>
        <v>5.9290197769335348E-2</v>
      </c>
      <c r="K254" s="117">
        <f t="shared" si="57"/>
        <v>-12.692055984651605</v>
      </c>
      <c r="L254" s="116">
        <f t="shared" si="51"/>
        <v>0.13333333333333333</v>
      </c>
      <c r="M254" s="116">
        <f t="shared" si="52"/>
        <v>4.4444444444444446E-2</v>
      </c>
      <c r="N254" s="117">
        <f t="shared" si="58"/>
        <v>-1.1111111111111113E-2</v>
      </c>
      <c r="O254" s="119">
        <f t="shared" si="59"/>
        <v>-5.5555555555555566E-3</v>
      </c>
      <c r="P254" s="119">
        <f t="shared" si="60"/>
        <v>1.3877787807814457E-17</v>
      </c>
      <c r="Q254" s="119">
        <f t="shared" si="61"/>
        <v>-5.5555555555555566E-3</v>
      </c>
      <c r="R254" s="119">
        <f t="shared" si="62"/>
        <v>-4.163336342344337E-17</v>
      </c>
      <c r="S254" s="119">
        <f t="shared" si="63"/>
        <v>1.1111111111111113E-2</v>
      </c>
      <c r="T254" s="31"/>
      <c r="AA254" s="1"/>
      <c r="AB254" s="1"/>
    </row>
    <row r="255" spans="1:28" ht="12.75" x14ac:dyDescent="0.2">
      <c r="A255" s="3">
        <f t="shared" si="16"/>
        <v>254</v>
      </c>
      <c r="B255" s="26">
        <f t="shared" si="64"/>
        <v>4.4308888888888891</v>
      </c>
      <c r="C255" s="121">
        <f t="shared" si="53"/>
        <v>-7.0973745608234745E-4</v>
      </c>
      <c r="D255" s="6">
        <v>0.22</v>
      </c>
      <c r="E255" s="6">
        <v>7.0000000000000007E-2</v>
      </c>
      <c r="F255" s="116">
        <f t="shared" si="54"/>
        <v>-0.96063979838895375</v>
      </c>
      <c r="G255" s="116">
        <f t="shared" si="55"/>
        <v>-0.27779700817544867</v>
      </c>
      <c r="H255" s="117">
        <f t="shared" si="49"/>
        <v>5.3092465689689887E-2</v>
      </c>
      <c r="I255" s="122">
        <f t="shared" si="50"/>
        <v>5.5620207557881829E-3</v>
      </c>
      <c r="J255" s="117">
        <f t="shared" si="56"/>
        <v>5.865448644547807E-2</v>
      </c>
      <c r="K255" s="117">
        <f t="shared" si="57"/>
        <v>-12.775274209482253</v>
      </c>
      <c r="L255" s="116">
        <f t="shared" si="51"/>
        <v>0.12222222222222222</v>
      </c>
      <c r="M255" s="116">
        <f t="shared" si="52"/>
        <v>3.888888888888889E-2</v>
      </c>
      <c r="N255" s="117">
        <f t="shared" si="58"/>
        <v>-1.1111111111111099E-2</v>
      </c>
      <c r="O255" s="119">
        <f t="shared" si="59"/>
        <v>0</v>
      </c>
      <c r="P255" s="119">
        <f t="shared" si="60"/>
        <v>-2.7755575615628914E-17</v>
      </c>
      <c r="Q255" s="119">
        <f t="shared" si="61"/>
        <v>5.5555555555555566E-3</v>
      </c>
      <c r="R255" s="119">
        <f t="shared" si="62"/>
        <v>5.5511151231257827E-17</v>
      </c>
      <c r="S255" s="119">
        <f t="shared" si="63"/>
        <v>-5.5555555555555566E-3</v>
      </c>
      <c r="T255" s="31"/>
      <c r="AA255" s="1"/>
      <c r="AB255" s="1"/>
    </row>
    <row r="256" spans="1:28" ht="12.75" x14ac:dyDescent="0.2">
      <c r="A256" s="3">
        <f t="shared" si="16"/>
        <v>255</v>
      </c>
      <c r="B256" s="26">
        <f t="shared" si="64"/>
        <v>4.4483333333333333</v>
      </c>
      <c r="C256" s="121">
        <f t="shared" si="53"/>
        <v>-7.1415822677328711E-4</v>
      </c>
      <c r="D256" s="6">
        <v>0.2</v>
      </c>
      <c r="E256" s="6">
        <v>7.0000000000000007E-2</v>
      </c>
      <c r="F256" s="116">
        <f t="shared" si="54"/>
        <v>-0.96533940529830553</v>
      </c>
      <c r="G256" s="116">
        <f t="shared" si="55"/>
        <v>-0.26099776355040627</v>
      </c>
      <c r="H256" s="117">
        <f t="shared" si="49"/>
        <v>5.2394457075519374E-2</v>
      </c>
      <c r="I256" s="122">
        <f t="shared" si="50"/>
        <v>5.6176658220031539E-3</v>
      </c>
      <c r="J256" s="117">
        <f t="shared" si="56"/>
        <v>5.8012122897522528E-2</v>
      </c>
      <c r="K256" s="117">
        <f t="shared" si="57"/>
        <v>-12.854848081919169</v>
      </c>
      <c r="L256" s="116">
        <f t="shared" si="51"/>
        <v>0.11111111111111112</v>
      </c>
      <c r="M256" s="116">
        <f t="shared" si="52"/>
        <v>3.888888888888889E-2</v>
      </c>
      <c r="N256" s="117">
        <f t="shared" si="58"/>
        <v>-1.1111111111111127E-2</v>
      </c>
      <c r="O256" s="119">
        <f t="shared" si="59"/>
        <v>-5.5555555555555566E-3</v>
      </c>
      <c r="P256" s="119">
        <f t="shared" si="60"/>
        <v>2.7755575615628914E-17</v>
      </c>
      <c r="Q256" s="119">
        <f t="shared" si="61"/>
        <v>0</v>
      </c>
      <c r="R256" s="119">
        <f t="shared" si="62"/>
        <v>5.5555555555555081E-3</v>
      </c>
      <c r="S256" s="119">
        <f t="shared" si="63"/>
        <v>-5.5555555555555532E-3</v>
      </c>
      <c r="T256" s="31"/>
      <c r="AA256" s="1"/>
      <c r="AB256" s="1"/>
    </row>
    <row r="257" spans="1:28" ht="12.75" x14ac:dyDescent="0.2">
      <c r="A257" s="3">
        <f t="shared" si="16"/>
        <v>256</v>
      </c>
      <c r="B257" s="26">
        <f t="shared" si="64"/>
        <v>4.4657777777777783</v>
      </c>
      <c r="C257" s="121">
        <f t="shared" si="53"/>
        <v>-7.1837149021544006E-4</v>
      </c>
      <c r="D257" s="6">
        <v>0.18</v>
      </c>
      <c r="E257" s="6">
        <v>0.06</v>
      </c>
      <c r="F257" s="116">
        <f t="shared" si="54"/>
        <v>-0.96974525853361448</v>
      </c>
      <c r="G257" s="116">
        <f t="shared" si="55"/>
        <v>-0.24411909706447221</v>
      </c>
      <c r="H257" s="117">
        <f t="shared" si="49"/>
        <v>5.169314848302882E-2</v>
      </c>
      <c r="I257" s="122">
        <f t="shared" si="50"/>
        <v>5.670099547000429E-3</v>
      </c>
      <c r="J257" s="117">
        <f t="shared" si="56"/>
        <v>5.7363248030029249E-2</v>
      </c>
      <c r="K257" s="117">
        <f t="shared" si="57"/>
        <v>-12.93068682387792</v>
      </c>
      <c r="L257" s="116">
        <f t="shared" si="51"/>
        <v>9.9999999999999992E-2</v>
      </c>
      <c r="M257" s="116">
        <f t="shared" si="52"/>
        <v>3.3333333333333333E-2</v>
      </c>
      <c r="N257" s="117">
        <f t="shared" si="58"/>
        <v>-1.1111111111111099E-2</v>
      </c>
      <c r="O257" s="119">
        <f t="shared" si="59"/>
        <v>-5.5555555555555532E-3</v>
      </c>
      <c r="P257" s="119">
        <f t="shared" si="60"/>
        <v>5.5555555555555358E-3</v>
      </c>
      <c r="Q257" s="119">
        <f t="shared" si="61"/>
        <v>-5.5555555555555532E-3</v>
      </c>
      <c r="R257" s="119">
        <f t="shared" si="62"/>
        <v>-1.1111111111111072E-2</v>
      </c>
      <c r="S257" s="119">
        <f t="shared" si="63"/>
        <v>5.5555555555555532E-3</v>
      </c>
      <c r="T257" s="31"/>
      <c r="AA257" s="1"/>
      <c r="AB257" s="1"/>
    </row>
    <row r="258" spans="1:28" ht="12.75" x14ac:dyDescent="0.2">
      <c r="A258" s="3">
        <f t="shared" si="16"/>
        <v>257</v>
      </c>
      <c r="B258" s="26">
        <f t="shared" si="64"/>
        <v>4.4832222222222224</v>
      </c>
      <c r="C258" s="121">
        <f t="shared" si="53"/>
        <v>-7.2237225046097031E-4</v>
      </c>
      <c r="D258" s="6">
        <v>0.16</v>
      </c>
      <c r="E258" s="6">
        <v>0.05</v>
      </c>
      <c r="F258" s="116">
        <f t="shared" si="54"/>
        <v>-0.97385601738966487</v>
      </c>
      <c r="G258" s="116">
        <f t="shared" si="55"/>
        <v>-0.22716614491147397</v>
      </c>
      <c r="H258" s="117">
        <f t="shared" ref="H258:H321" si="65">$V$9*(1-G258)</f>
        <v>5.0988753321071736E-2</v>
      </c>
      <c r="I258" s="122">
        <f t="shared" ref="I258:I321" si="66">$V$8-SQRT($V$8^2-($V$9*F258)^2)</f>
        <v>5.7192544778291998E-3</v>
      </c>
      <c r="J258" s="117">
        <f t="shared" si="56"/>
        <v>5.6708007798900936E-2</v>
      </c>
      <c r="K258" s="117">
        <f t="shared" si="57"/>
        <v>-13.002700508297465</v>
      </c>
      <c r="L258" s="116">
        <f t="shared" ref="L258:L321" si="67">D258/1.8</f>
        <v>8.8888888888888892E-2</v>
      </c>
      <c r="M258" s="116">
        <f t="shared" ref="M258:M321" si="68">E258/1.8</f>
        <v>2.777777777777778E-2</v>
      </c>
      <c r="N258" s="117">
        <f t="shared" si="58"/>
        <v>-5.5555555555555636E-3</v>
      </c>
      <c r="O258" s="119">
        <f t="shared" si="59"/>
        <v>0</v>
      </c>
      <c r="P258" s="119">
        <f t="shared" si="60"/>
        <v>-5.5555555555555358E-3</v>
      </c>
      <c r="Q258" s="119">
        <f t="shared" si="61"/>
        <v>0</v>
      </c>
      <c r="R258" s="119">
        <f t="shared" si="62"/>
        <v>1.1111111111111072E-2</v>
      </c>
      <c r="S258" s="119">
        <f t="shared" si="63"/>
        <v>0</v>
      </c>
      <c r="T258" s="31"/>
      <c r="AA258" s="1"/>
      <c r="AB258" s="1"/>
    </row>
    <row r="259" spans="1:28" ht="12.75" x14ac:dyDescent="0.2">
      <c r="A259" s="3">
        <f t="shared" ref="A259:A362" si="69">ROW(A257)+1</f>
        <v>258</v>
      </c>
      <c r="B259" s="26">
        <f t="shared" si="64"/>
        <v>4.5006666666666666</v>
      </c>
      <c r="C259" s="121">
        <f t="shared" ref="C259:C322" si="70">J272-J271</f>
        <v>-7.2615556635956952E-4</v>
      </c>
      <c r="D259" s="6">
        <v>0.15</v>
      </c>
      <c r="E259" s="6">
        <v>0.05</v>
      </c>
      <c r="F259" s="116">
        <f t="shared" ref="F259:F322" si="71">SIN(B259)</f>
        <v>-0.97767043095873418</v>
      </c>
      <c r="G259" s="116">
        <f t="shared" ref="G259:G322" si="72">COS(B259)</f>
        <v>-0.21014406589043355</v>
      </c>
      <c r="H259" s="117">
        <f t="shared" si="65"/>
        <v>5.0281485937747512E-2</v>
      </c>
      <c r="I259" s="122">
        <f t="shared" si="66"/>
        <v>5.7650673095997751E-3</v>
      </c>
      <c r="J259" s="117">
        <f t="shared" ref="J259:J322" si="73">H259+I259</f>
        <v>5.6046553247347287E-2</v>
      </c>
      <c r="K259" s="117">
        <f t="shared" ref="K259:K322" si="74">C259*6*3000</f>
        <v>-13.070800194472252</v>
      </c>
      <c r="L259" s="116">
        <f t="shared" si="67"/>
        <v>8.3333333333333329E-2</v>
      </c>
      <c r="M259" s="116">
        <f t="shared" si="68"/>
        <v>2.777777777777778E-2</v>
      </c>
      <c r="N259" s="117">
        <f t="shared" ref="N259:N322" si="75">L260-L259</f>
        <v>-1.1111111111111099E-2</v>
      </c>
      <c r="O259" s="119">
        <f t="shared" ref="O259:O322" si="76">M260-M259</f>
        <v>0</v>
      </c>
      <c r="P259" s="119">
        <f t="shared" ref="P259:P322" si="77">N260-N259</f>
        <v>5.5555555555555358E-3</v>
      </c>
      <c r="Q259" s="119">
        <f t="shared" ref="Q259:Q322" si="78">O259-O260</f>
        <v>0</v>
      </c>
      <c r="R259" s="119">
        <f t="shared" ref="R259:R322" si="79">P260-P259</f>
        <v>-5.5555555555555289E-3</v>
      </c>
      <c r="S259" s="119">
        <f t="shared" ref="S259:S322" si="80">Q260-Q259</f>
        <v>0</v>
      </c>
      <c r="T259" s="31"/>
      <c r="AA259" s="1"/>
      <c r="AB259" s="1"/>
    </row>
    <row r="260" spans="1:28" ht="12.75" x14ac:dyDescent="0.2">
      <c r="A260" s="3">
        <f t="shared" si="69"/>
        <v>259</v>
      </c>
      <c r="B260" s="26">
        <f t="shared" ref="B260:B323" si="81">A260*3.14/180</f>
        <v>4.5181111111111107</v>
      </c>
      <c r="C260" s="121">
        <f t="shared" si="70"/>
        <v>-7.2971655908587313E-4</v>
      </c>
      <c r="D260" s="6">
        <v>0.13</v>
      </c>
      <c r="E260" s="6">
        <v>0.05</v>
      </c>
      <c r="F260" s="116">
        <f t="shared" si="71"/>
        <v>-0.98118733851124496</v>
      </c>
      <c r="G260" s="116">
        <f t="shared" si="72"/>
        <v>-0.19305803983574379</v>
      </c>
      <c r="H260" s="117">
        <f t="shared" si="65"/>
        <v>4.9571561555175149E-2</v>
      </c>
      <c r="I260" s="122">
        <f t="shared" si="66"/>
        <v>5.8074789805694915E-3</v>
      </c>
      <c r="J260" s="117">
        <f t="shared" si="73"/>
        <v>5.5379040535744641E-2</v>
      </c>
      <c r="K260" s="117">
        <f t="shared" si="74"/>
        <v>-13.134898063545716</v>
      </c>
      <c r="L260" s="116">
        <f t="shared" si="67"/>
        <v>7.2222222222222229E-2</v>
      </c>
      <c r="M260" s="116">
        <f t="shared" si="68"/>
        <v>2.777777777777778E-2</v>
      </c>
      <c r="N260" s="117">
        <f t="shared" si="75"/>
        <v>-5.5555555555555636E-3</v>
      </c>
      <c r="O260" s="119">
        <f t="shared" si="76"/>
        <v>0</v>
      </c>
      <c r="P260" s="119">
        <f t="shared" si="77"/>
        <v>6.9388939039072284E-18</v>
      </c>
      <c r="Q260" s="119">
        <f t="shared" si="78"/>
        <v>0</v>
      </c>
      <c r="R260" s="119">
        <f t="shared" si="79"/>
        <v>0</v>
      </c>
      <c r="S260" s="119">
        <f t="shared" si="80"/>
        <v>0</v>
      </c>
      <c r="T260" s="31"/>
      <c r="AA260" s="1"/>
      <c r="AB260" s="1"/>
    </row>
    <row r="261" spans="1:28" ht="12.75" x14ac:dyDescent="0.2">
      <c r="A261" s="3">
        <f t="shared" si="69"/>
        <v>260</v>
      </c>
      <c r="B261" s="26">
        <f t="shared" si="81"/>
        <v>4.5355555555555558</v>
      </c>
      <c r="C261" s="121">
        <f t="shared" si="70"/>
        <v>-7.3305041965868872E-4</v>
      </c>
      <c r="D261" s="6">
        <v>0.12</v>
      </c>
      <c r="E261" s="6">
        <v>0.05</v>
      </c>
      <c r="F261" s="116">
        <f t="shared" si="71"/>
        <v>-0.98440566984897548</v>
      </c>
      <c r="G261" s="116">
        <f t="shared" si="72"/>
        <v>-0.17591326604093807</v>
      </c>
      <c r="H261" s="117">
        <f t="shared" si="65"/>
        <v>4.8859196204000976E-2</v>
      </c>
      <c r="I261" s="122">
        <f t="shared" si="66"/>
        <v>5.8464347611928147E-3</v>
      </c>
      <c r="J261" s="117">
        <f t="shared" si="73"/>
        <v>5.4705630965193791E-2</v>
      </c>
      <c r="K261" s="117">
        <f t="shared" si="74"/>
        <v>-13.194907553856398</v>
      </c>
      <c r="L261" s="116">
        <f t="shared" si="67"/>
        <v>6.6666666666666666E-2</v>
      </c>
      <c r="M261" s="116">
        <f t="shared" si="68"/>
        <v>2.777777777777778E-2</v>
      </c>
      <c r="N261" s="117">
        <f t="shared" si="75"/>
        <v>-5.5555555555555566E-3</v>
      </c>
      <c r="O261" s="119">
        <f t="shared" si="76"/>
        <v>0</v>
      </c>
      <c r="P261" s="119">
        <f t="shared" si="77"/>
        <v>6.9388939039072284E-18</v>
      </c>
      <c r="Q261" s="119">
        <f t="shared" si="78"/>
        <v>0</v>
      </c>
      <c r="R261" s="119">
        <f t="shared" si="79"/>
        <v>-2.0816681711721685E-17</v>
      </c>
      <c r="S261" s="119">
        <f t="shared" si="80"/>
        <v>0</v>
      </c>
      <c r="T261" s="31"/>
      <c r="AA261" s="1"/>
      <c r="AB261" s="1"/>
    </row>
    <row r="262" spans="1:28" ht="12.75" x14ac:dyDescent="0.2">
      <c r="A262" s="3">
        <f t="shared" si="69"/>
        <v>261</v>
      </c>
      <c r="B262" s="26">
        <f t="shared" si="81"/>
        <v>4.5530000000000008</v>
      </c>
      <c r="C262" s="121">
        <f t="shared" si="70"/>
        <v>-7.3615241643288504E-4</v>
      </c>
      <c r="D262" s="6">
        <v>0.11</v>
      </c>
      <c r="E262" s="6">
        <v>0.05</v>
      </c>
      <c r="F262" s="116">
        <f t="shared" si="71"/>
        <v>-0.98732444563072241</v>
      </c>
      <c r="G262" s="116">
        <f t="shared" si="72"/>
        <v>-0.15871496167654323</v>
      </c>
      <c r="H262" s="117">
        <f t="shared" si="65"/>
        <v>4.814460665766037E-2</v>
      </c>
      <c r="I262" s="122">
        <f t="shared" si="66"/>
        <v>5.8818843369307372E-3</v>
      </c>
      <c r="J262" s="117">
        <f t="shared" si="73"/>
        <v>5.4026490994591107E-2</v>
      </c>
      <c r="K262" s="117">
        <f t="shared" si="74"/>
        <v>-13.25074349579193</v>
      </c>
      <c r="L262" s="116">
        <f t="shared" si="67"/>
        <v>6.1111111111111109E-2</v>
      </c>
      <c r="M262" s="116">
        <f t="shared" si="68"/>
        <v>2.777777777777778E-2</v>
      </c>
      <c r="N262" s="117">
        <f t="shared" si="75"/>
        <v>-5.5555555555555497E-3</v>
      </c>
      <c r="O262" s="119">
        <f t="shared" si="76"/>
        <v>0</v>
      </c>
      <c r="P262" s="119">
        <f t="shared" si="77"/>
        <v>-1.3877787807814457E-17</v>
      </c>
      <c r="Q262" s="119">
        <f t="shared" si="78"/>
        <v>0</v>
      </c>
      <c r="R262" s="119">
        <f t="shared" si="79"/>
        <v>5.5555555555555775E-3</v>
      </c>
      <c r="S262" s="119">
        <f t="shared" si="80"/>
        <v>0</v>
      </c>
      <c r="T262" s="31"/>
      <c r="AA262" s="1"/>
      <c r="AB262" s="1"/>
    </row>
    <row r="263" spans="1:28" ht="12.75" x14ac:dyDescent="0.2">
      <c r="A263" s="3">
        <f t="shared" si="69"/>
        <v>262</v>
      </c>
      <c r="B263" s="26">
        <f t="shared" si="81"/>
        <v>4.570444444444445</v>
      </c>
      <c r="C263" s="121">
        <f t="shared" si="70"/>
        <v>-7.3901790254594923E-4</v>
      </c>
      <c r="D263" s="6">
        <v>0.1</v>
      </c>
      <c r="E263" s="6">
        <v>0.05</v>
      </c>
      <c r="F263" s="116">
        <f t="shared" si="71"/>
        <v>-0.98994277767031524</v>
      </c>
      <c r="G263" s="116">
        <f t="shared" si="72"/>
        <v>-0.14146836020248793</v>
      </c>
      <c r="H263" s="117">
        <f t="shared" si="65"/>
        <v>4.7428010366413371E-2</v>
      </c>
      <c r="I263" s="122">
        <f t="shared" si="66"/>
        <v>5.9137818846276835E-3</v>
      </c>
      <c r="J263" s="117">
        <f t="shared" si="73"/>
        <v>5.3341792251041055E-2</v>
      </c>
      <c r="K263" s="117">
        <f t="shared" si="74"/>
        <v>-13.302322245827087</v>
      </c>
      <c r="L263" s="116">
        <f t="shared" si="67"/>
        <v>5.5555555555555559E-2</v>
      </c>
      <c r="M263" s="116">
        <f t="shared" si="68"/>
        <v>2.777777777777778E-2</v>
      </c>
      <c r="N263" s="117">
        <f t="shared" si="75"/>
        <v>-5.5555555555555636E-3</v>
      </c>
      <c r="O263" s="119">
        <f t="shared" si="76"/>
        <v>0</v>
      </c>
      <c r="P263" s="119">
        <f t="shared" si="77"/>
        <v>5.5555555555555636E-3</v>
      </c>
      <c r="Q263" s="119">
        <f t="shared" si="78"/>
        <v>0</v>
      </c>
      <c r="R263" s="119">
        <f t="shared" si="79"/>
        <v>-1.1111111111111113E-2</v>
      </c>
      <c r="S263" s="119">
        <f t="shared" si="80"/>
        <v>0</v>
      </c>
      <c r="T263" s="31"/>
      <c r="AA263" s="1"/>
      <c r="AB263" s="1"/>
    </row>
    <row r="264" spans="1:28" ht="12.75" x14ac:dyDescent="0.2">
      <c r="A264" s="3">
        <f t="shared" si="69"/>
        <v>263</v>
      </c>
      <c r="B264" s="26">
        <f t="shared" si="81"/>
        <v>4.5878888888888891</v>
      </c>
      <c r="C264" s="121">
        <f t="shared" si="70"/>
        <v>-7.4164232330077573E-4</v>
      </c>
      <c r="D264" s="6">
        <v>0.09</v>
      </c>
      <c r="E264" s="6">
        <v>0.05</v>
      </c>
      <c r="F264" s="116">
        <f t="shared" si="71"/>
        <v>-0.99225986920689213</v>
      </c>
      <c r="G264" s="116">
        <f t="shared" si="72"/>
        <v>-0.12417870977555424</v>
      </c>
      <c r="H264" s="117">
        <f t="shared" si="65"/>
        <v>4.6709625391174271E-2</v>
      </c>
      <c r="I264" s="122">
        <f t="shared" si="66"/>
        <v>5.9420861422773696E-3</v>
      </c>
      <c r="J264" s="117">
        <f t="shared" si="73"/>
        <v>5.2651711533451641E-2</v>
      </c>
      <c r="K264" s="117">
        <f t="shared" si="74"/>
        <v>-13.349561819413964</v>
      </c>
      <c r="L264" s="116">
        <f t="shared" si="67"/>
        <v>4.9999999999999996E-2</v>
      </c>
      <c r="M264" s="116">
        <f t="shared" si="68"/>
        <v>2.777777777777778E-2</v>
      </c>
      <c r="N264" s="117">
        <f t="shared" si="75"/>
        <v>0</v>
      </c>
      <c r="O264" s="119">
        <f t="shared" si="76"/>
        <v>0</v>
      </c>
      <c r="P264" s="119">
        <f t="shared" si="77"/>
        <v>-5.5555555555555497E-3</v>
      </c>
      <c r="Q264" s="119">
        <f t="shared" si="78"/>
        <v>0</v>
      </c>
      <c r="R264" s="119">
        <f t="shared" si="79"/>
        <v>1.1111111111111099E-2</v>
      </c>
      <c r="S264" s="119">
        <f t="shared" si="80"/>
        <v>0</v>
      </c>
      <c r="T264" s="31"/>
      <c r="AA264" s="1"/>
      <c r="AB264" s="1"/>
    </row>
    <row r="265" spans="1:28" ht="12.75" x14ac:dyDescent="0.2">
      <c r="A265" s="3">
        <f t="shared" si="69"/>
        <v>264</v>
      </c>
      <c r="B265" s="26">
        <f t="shared" si="81"/>
        <v>4.6053333333333333</v>
      </c>
      <c r="C265" s="121">
        <f t="shared" si="70"/>
        <v>-7.4402122346788058E-4</v>
      </c>
      <c r="D265" s="6">
        <v>0.09</v>
      </c>
      <c r="E265" s="6">
        <v>0.05</v>
      </c>
      <c r="F265" s="116">
        <f t="shared" si="71"/>
        <v>-0.99427501514735517</v>
      </c>
      <c r="G265" s="116">
        <f t="shared" si="72"/>
        <v>-0.10685127165236132</v>
      </c>
      <c r="H265" s="117">
        <f t="shared" si="65"/>
        <v>4.5989670337155605E-2</v>
      </c>
      <c r="I265" s="122">
        <f t="shared" si="66"/>
        <v>5.9667604720128609E-3</v>
      </c>
      <c r="J265" s="117">
        <f t="shared" si="73"/>
        <v>5.1956430809168466E-2</v>
      </c>
      <c r="K265" s="117">
        <f t="shared" si="74"/>
        <v>-13.392382022421851</v>
      </c>
      <c r="L265" s="116">
        <f t="shared" si="67"/>
        <v>4.9999999999999996E-2</v>
      </c>
      <c r="M265" s="116">
        <f t="shared" si="68"/>
        <v>2.777777777777778E-2</v>
      </c>
      <c r="N265" s="117">
        <f t="shared" si="75"/>
        <v>-5.5555555555555497E-3</v>
      </c>
      <c r="O265" s="119">
        <f t="shared" si="76"/>
        <v>0</v>
      </c>
      <c r="P265" s="119">
        <f t="shared" si="77"/>
        <v>5.5555555555555497E-3</v>
      </c>
      <c r="Q265" s="119">
        <f t="shared" si="78"/>
        <v>0</v>
      </c>
      <c r="R265" s="119">
        <f t="shared" si="79"/>
        <v>-5.5555555555555497E-3</v>
      </c>
      <c r="S265" s="119">
        <f t="shared" si="80"/>
        <v>0</v>
      </c>
      <c r="T265" s="31"/>
      <c r="AA265" s="1"/>
      <c r="AB265" s="1"/>
    </row>
    <row r="266" spans="1:28" ht="12.75" x14ac:dyDescent="0.2">
      <c r="A266" s="3">
        <f t="shared" si="69"/>
        <v>265</v>
      </c>
      <c r="B266" s="26">
        <f t="shared" si="81"/>
        <v>4.6227777777777783</v>
      </c>
      <c r="C266" s="121">
        <f t="shared" si="70"/>
        <v>-7.4615025448700883E-4</v>
      </c>
      <c r="D266" s="6">
        <v>0.08</v>
      </c>
      <c r="E266" s="6">
        <v>0.05</v>
      </c>
      <c r="F266" s="116">
        <f t="shared" si="71"/>
        <v>-0.99598760228093053</v>
      </c>
      <c r="G266" s="116">
        <f t="shared" si="72"/>
        <v>-8.9491318588358307E-2</v>
      </c>
      <c r="H266" s="117">
        <f t="shared" si="65"/>
        <v>4.5268364287346284E-2</v>
      </c>
      <c r="I266" s="122">
        <f t="shared" si="66"/>
        <v>5.9877729161720294E-3</v>
      </c>
      <c r="J266" s="117">
        <f t="shared" si="73"/>
        <v>5.1256137203518314E-2</v>
      </c>
      <c r="K266" s="117">
        <f t="shared" si="74"/>
        <v>-13.430704580766159</v>
      </c>
      <c r="L266" s="116">
        <f t="shared" si="67"/>
        <v>4.4444444444444446E-2</v>
      </c>
      <c r="M266" s="116">
        <f t="shared" si="68"/>
        <v>2.777777777777778E-2</v>
      </c>
      <c r="N266" s="117">
        <f t="shared" si="75"/>
        <v>0</v>
      </c>
      <c r="O266" s="119">
        <f t="shared" si="76"/>
        <v>0</v>
      </c>
      <c r="P266" s="119">
        <f t="shared" si="77"/>
        <v>0</v>
      </c>
      <c r="Q266" s="119">
        <f t="shared" si="78"/>
        <v>0</v>
      </c>
      <c r="R266" s="119">
        <f t="shared" si="79"/>
        <v>0</v>
      </c>
      <c r="S266" s="119">
        <f t="shared" si="80"/>
        <v>0</v>
      </c>
      <c r="T266" s="31"/>
      <c r="AA266" s="1"/>
      <c r="AB266" s="1"/>
    </row>
    <row r="267" spans="1:28" ht="12.75" x14ac:dyDescent="0.2">
      <c r="A267" s="3">
        <f t="shared" si="69"/>
        <v>266</v>
      </c>
      <c r="B267" s="26">
        <f t="shared" si="81"/>
        <v>4.6402222222222225</v>
      </c>
      <c r="C267" s="121">
        <f t="shared" si="70"/>
        <v>-7.4802518155371589E-4</v>
      </c>
      <c r="D267" s="6">
        <v>0.08</v>
      </c>
      <c r="E267" s="6">
        <v>0.05</v>
      </c>
      <c r="F267" s="116">
        <f t="shared" si="71"/>
        <v>-0.99739710946576898</v>
      </c>
      <c r="G267" s="116">
        <f t="shared" si="72"/>
        <v>-7.2104133233323611E-2</v>
      </c>
      <c r="H267" s="117">
        <f t="shared" si="65"/>
        <v>4.4545926735844593E-2</v>
      </c>
      <c r="I267" s="122">
        <f t="shared" si="66"/>
        <v>6.0050962463041868E-3</v>
      </c>
      <c r="J267" s="117">
        <f t="shared" si="73"/>
        <v>5.055102298214878E-2</v>
      </c>
      <c r="K267" s="117">
        <f t="shared" si="74"/>
        <v>-13.464453267966887</v>
      </c>
      <c r="L267" s="116">
        <f t="shared" si="67"/>
        <v>4.4444444444444446E-2</v>
      </c>
      <c r="M267" s="116">
        <f t="shared" si="68"/>
        <v>2.777777777777778E-2</v>
      </c>
      <c r="N267" s="117">
        <f t="shared" si="75"/>
        <v>0</v>
      </c>
      <c r="O267" s="119">
        <f t="shared" si="76"/>
        <v>0</v>
      </c>
      <c r="P267" s="119">
        <f t="shared" si="77"/>
        <v>0</v>
      </c>
      <c r="Q267" s="119">
        <f t="shared" si="78"/>
        <v>0</v>
      </c>
      <c r="R267" s="119">
        <f t="shared" si="79"/>
        <v>0</v>
      </c>
      <c r="S267" s="119">
        <f t="shared" si="80"/>
        <v>0</v>
      </c>
      <c r="T267" s="31"/>
      <c r="AA267" s="1"/>
      <c r="AB267" s="1"/>
    </row>
    <row r="268" spans="1:28" ht="12.75" x14ac:dyDescent="0.2">
      <c r="A268" s="3">
        <f t="shared" si="69"/>
        <v>267</v>
      </c>
      <c r="B268" s="26">
        <f t="shared" si="81"/>
        <v>4.6576666666666666</v>
      </c>
      <c r="C268" s="121">
        <f t="shared" si="70"/>
        <v>-7.4964189057177832E-4</v>
      </c>
      <c r="D268" s="6">
        <v>0.08</v>
      </c>
      <c r="E268" s="6">
        <v>0.05</v>
      </c>
      <c r="F268" s="116">
        <f t="shared" si="71"/>
        <v>-0.99850310778753049</v>
      </c>
      <c r="G268" s="116">
        <f t="shared" si="72"/>
        <v>-5.4695006523844313E-2</v>
      </c>
      <c r="H268" s="117">
        <f t="shared" si="65"/>
        <v>4.3822577521065727E-2</v>
      </c>
      <c r="I268" s="122">
        <f t="shared" si="66"/>
        <v>6.0187080050007058E-3</v>
      </c>
      <c r="J268" s="117">
        <f t="shared" si="73"/>
        <v>4.9841285526066433E-2</v>
      </c>
      <c r="K268" s="117">
        <f t="shared" si="74"/>
        <v>-13.49355403029201</v>
      </c>
      <c r="L268" s="116">
        <f t="shared" si="67"/>
        <v>4.4444444444444446E-2</v>
      </c>
      <c r="M268" s="116">
        <f t="shared" si="68"/>
        <v>2.777777777777778E-2</v>
      </c>
      <c r="N268" s="117">
        <f t="shared" si="75"/>
        <v>0</v>
      </c>
      <c r="O268" s="119">
        <f t="shared" si="76"/>
        <v>0</v>
      </c>
      <c r="P268" s="119">
        <f t="shared" si="77"/>
        <v>0</v>
      </c>
      <c r="Q268" s="119">
        <f t="shared" si="78"/>
        <v>0</v>
      </c>
      <c r="R268" s="119">
        <f t="shared" si="79"/>
        <v>0</v>
      </c>
      <c r="S268" s="119">
        <f t="shared" si="80"/>
        <v>0</v>
      </c>
      <c r="T268" s="31"/>
      <c r="AA268" s="1"/>
      <c r="AB268" s="1"/>
    </row>
    <row r="269" spans="1:28" ht="12.75" x14ac:dyDescent="0.2">
      <c r="A269" s="3">
        <f t="shared" si="69"/>
        <v>268</v>
      </c>
      <c r="B269" s="26">
        <f t="shared" si="81"/>
        <v>4.6751111111111108</v>
      </c>
      <c r="C269" s="121">
        <f t="shared" si="70"/>
        <v>-7.5099639495609938E-4</v>
      </c>
      <c r="D269" s="6">
        <v>0.08</v>
      </c>
      <c r="E269" s="6">
        <v>0.05</v>
      </c>
      <c r="F269" s="116">
        <f t="shared" si="71"/>
        <v>-0.99930526068990244</v>
      </c>
      <c r="G269" s="116">
        <f t="shared" si="72"/>
        <v>-3.726923607328287E-2</v>
      </c>
      <c r="H269" s="117">
        <f t="shared" si="65"/>
        <v>4.3098536758844903E-2</v>
      </c>
      <c r="I269" s="122">
        <f t="shared" si="66"/>
        <v>6.0285905404482421E-3</v>
      </c>
      <c r="J269" s="117">
        <f t="shared" si="73"/>
        <v>4.9127127299293145E-2</v>
      </c>
      <c r="K269" s="117">
        <f t="shared" si="74"/>
        <v>-13.517935109209789</v>
      </c>
      <c r="L269" s="116">
        <f t="shared" si="67"/>
        <v>4.4444444444444446E-2</v>
      </c>
      <c r="M269" s="116">
        <f t="shared" si="68"/>
        <v>2.777777777777778E-2</v>
      </c>
      <c r="N269" s="117">
        <f t="shared" si="75"/>
        <v>0</v>
      </c>
      <c r="O269" s="119">
        <f t="shared" si="76"/>
        <v>0</v>
      </c>
      <c r="P269" s="119">
        <f t="shared" si="77"/>
        <v>0</v>
      </c>
      <c r="Q269" s="119">
        <f t="shared" si="78"/>
        <v>0</v>
      </c>
      <c r="R269" s="119">
        <f t="shared" si="79"/>
        <v>-5.5555555555555566E-3</v>
      </c>
      <c r="S269" s="119">
        <f t="shared" si="80"/>
        <v>0</v>
      </c>
      <c r="T269" s="31"/>
      <c r="AA269" s="1"/>
      <c r="AB269" s="1"/>
    </row>
    <row r="270" spans="1:28" ht="12.75" x14ac:dyDescent="0.2">
      <c r="A270" s="3">
        <f t="shared" si="69"/>
        <v>269</v>
      </c>
      <c r="B270" s="26">
        <f t="shared" si="81"/>
        <v>4.6925555555555558</v>
      </c>
      <c r="C270" s="121">
        <f t="shared" si="70"/>
        <v>-7.5208484227064221E-4</v>
      </c>
      <c r="D270" s="6">
        <v>0.08</v>
      </c>
      <c r="E270" s="6">
        <v>0.05</v>
      </c>
      <c r="F270" s="116">
        <f t="shared" si="71"/>
        <v>-0.99980332407701478</v>
      </c>
      <c r="G270" s="116">
        <f t="shared" si="72"/>
        <v>-1.9832124559706614E-2</v>
      </c>
      <c r="H270" s="117">
        <f t="shared" si="65"/>
        <v>4.2374024775455807E-2</v>
      </c>
      <c r="I270" s="122">
        <f t="shared" si="66"/>
        <v>6.0347310336218984E-3</v>
      </c>
      <c r="J270" s="117">
        <f t="shared" si="73"/>
        <v>4.8408755809077705E-2</v>
      </c>
      <c r="K270" s="117">
        <f t="shared" si="74"/>
        <v>-13.53752716087156</v>
      </c>
      <c r="L270" s="116">
        <f t="shared" si="67"/>
        <v>4.4444444444444446E-2</v>
      </c>
      <c r="M270" s="116">
        <f t="shared" si="68"/>
        <v>2.777777777777778E-2</v>
      </c>
      <c r="N270" s="117">
        <f t="shared" si="75"/>
        <v>0</v>
      </c>
      <c r="O270" s="119">
        <f t="shared" si="76"/>
        <v>0</v>
      </c>
      <c r="P270" s="119">
        <f t="shared" si="77"/>
        <v>-5.5555555555555566E-3</v>
      </c>
      <c r="Q270" s="119">
        <f t="shared" si="78"/>
        <v>0</v>
      </c>
      <c r="R270" s="119">
        <f t="shared" si="79"/>
        <v>1.1111111111111113E-2</v>
      </c>
      <c r="S270" s="119">
        <f t="shared" si="80"/>
        <v>0</v>
      </c>
      <c r="T270" s="31"/>
      <c r="AA270" s="1"/>
      <c r="AB270" s="1"/>
    </row>
    <row r="271" spans="1:28" ht="12.75" x14ac:dyDescent="0.2">
      <c r="A271" s="3">
        <f t="shared" si="69"/>
        <v>270</v>
      </c>
      <c r="B271" s="26">
        <f t="shared" si="81"/>
        <v>4.71</v>
      </c>
      <c r="C271" s="121">
        <f t="shared" si="70"/>
        <v>-7.529035206853274E-4</v>
      </c>
      <c r="D271" s="6">
        <v>0.08</v>
      </c>
      <c r="E271" s="6">
        <v>0.05</v>
      </c>
      <c r="F271" s="116">
        <f t="shared" si="71"/>
        <v>-0.99999714638771797</v>
      </c>
      <c r="G271" s="116">
        <f t="shared" si="72"/>
        <v>-2.3889781122815386E-3</v>
      </c>
      <c r="H271" s="117">
        <f t="shared" si="65"/>
        <v>4.1649262040565294E-2</v>
      </c>
      <c r="I271" s="122">
        <f t="shared" si="66"/>
        <v>6.0371215180514415E-3</v>
      </c>
      <c r="J271" s="117">
        <f t="shared" si="73"/>
        <v>4.7686383558616735E-2</v>
      </c>
      <c r="K271" s="117">
        <f t="shared" si="74"/>
        <v>-13.552263372335894</v>
      </c>
      <c r="L271" s="116">
        <f t="shared" si="67"/>
        <v>4.4444444444444446E-2</v>
      </c>
      <c r="M271" s="116">
        <f t="shared" si="68"/>
        <v>2.777777777777778E-2</v>
      </c>
      <c r="N271" s="117">
        <f t="shared" si="75"/>
        <v>-5.5555555555555566E-3</v>
      </c>
      <c r="O271" s="119">
        <f t="shared" si="76"/>
        <v>0</v>
      </c>
      <c r="P271" s="119">
        <f t="shared" si="77"/>
        <v>5.5555555555555566E-3</v>
      </c>
      <c r="Q271" s="119">
        <f t="shared" si="78"/>
        <v>0</v>
      </c>
      <c r="R271" s="119">
        <f t="shared" si="79"/>
        <v>-5.5555555555555566E-3</v>
      </c>
      <c r="S271" s="119">
        <f t="shared" si="80"/>
        <v>0</v>
      </c>
      <c r="T271" s="31"/>
      <c r="AA271" s="1"/>
      <c r="AB271" s="1"/>
    </row>
    <row r="272" spans="1:28" ht="12.75" x14ac:dyDescent="0.2">
      <c r="A272" s="3">
        <f t="shared" si="69"/>
        <v>271</v>
      </c>
      <c r="B272" s="26">
        <f t="shared" si="81"/>
        <v>4.727444444444445</v>
      </c>
      <c r="C272" s="121">
        <f t="shared" si="70"/>
        <v>-7.534488652385582E-4</v>
      </c>
      <c r="D272" s="6">
        <v>7.0000000000000007E-2</v>
      </c>
      <c r="E272" s="6">
        <v>0.05</v>
      </c>
      <c r="F272" s="116">
        <f t="shared" si="71"/>
        <v>-0.9998866686417035</v>
      </c>
      <c r="G272" s="116">
        <f t="shared" si="72"/>
        <v>1.5054895303393975E-2</v>
      </c>
      <c r="H272" s="117">
        <f t="shared" si="65"/>
        <v>4.0924469100143974E-2</v>
      </c>
      <c r="I272" s="122">
        <f t="shared" si="66"/>
        <v>6.0357588921131911E-3</v>
      </c>
      <c r="J272" s="117">
        <f t="shared" si="73"/>
        <v>4.6960227992257166E-2</v>
      </c>
      <c r="K272" s="117">
        <f t="shared" si="74"/>
        <v>-13.562079574294048</v>
      </c>
      <c r="L272" s="116">
        <f t="shared" si="67"/>
        <v>3.888888888888889E-2</v>
      </c>
      <c r="M272" s="116">
        <f t="shared" si="68"/>
        <v>2.777777777777778E-2</v>
      </c>
      <c r="N272" s="117">
        <f t="shared" si="75"/>
        <v>0</v>
      </c>
      <c r="O272" s="119">
        <f t="shared" si="76"/>
        <v>0</v>
      </c>
      <c r="P272" s="119">
        <f t="shared" si="77"/>
        <v>0</v>
      </c>
      <c r="Q272" s="119">
        <f t="shared" si="78"/>
        <v>0</v>
      </c>
      <c r="R272" s="119">
        <f t="shared" si="79"/>
        <v>0</v>
      </c>
      <c r="S272" s="119">
        <f t="shared" si="80"/>
        <v>0</v>
      </c>
      <c r="T272" s="31"/>
      <c r="AA272" s="1"/>
      <c r="AB272" s="1"/>
    </row>
    <row r="273" spans="1:28" ht="12.75" x14ac:dyDescent="0.2">
      <c r="A273" s="3">
        <f t="shared" si="69"/>
        <v>272</v>
      </c>
      <c r="B273" s="26">
        <f t="shared" si="81"/>
        <v>4.7448888888888892</v>
      </c>
      <c r="C273" s="121">
        <f t="shared" si="70"/>
        <v>-7.5371746389085031E-4</v>
      </c>
      <c r="D273" s="6">
        <v>7.0000000000000007E-2</v>
      </c>
      <c r="E273" s="6">
        <v>0.05</v>
      </c>
      <c r="F273" s="116">
        <f t="shared" si="71"/>
        <v>-0.99947192445745181</v>
      </c>
      <c r="G273" s="116">
        <f t="shared" si="72"/>
        <v>3.2494187500500878E-2</v>
      </c>
      <c r="H273" s="117">
        <f t="shared" si="65"/>
        <v>4.0199866509354185E-2</v>
      </c>
      <c r="I273" s="122">
        <f t="shared" si="66"/>
        <v>6.0306449238171078E-3</v>
      </c>
      <c r="J273" s="117">
        <f t="shared" si="73"/>
        <v>4.6230511433171292E-2</v>
      </c>
      <c r="K273" s="117">
        <f t="shared" si="74"/>
        <v>-13.566914350035306</v>
      </c>
      <c r="L273" s="116">
        <f t="shared" si="67"/>
        <v>3.888888888888889E-2</v>
      </c>
      <c r="M273" s="116">
        <f t="shared" si="68"/>
        <v>2.777777777777778E-2</v>
      </c>
      <c r="N273" s="117">
        <f t="shared" si="75"/>
        <v>0</v>
      </c>
      <c r="O273" s="119">
        <f t="shared" si="76"/>
        <v>0</v>
      </c>
      <c r="P273" s="119">
        <f t="shared" si="77"/>
        <v>0</v>
      </c>
      <c r="Q273" s="119">
        <f t="shared" si="78"/>
        <v>0</v>
      </c>
      <c r="R273" s="119">
        <f t="shared" si="79"/>
        <v>-5.5555555555555566E-3</v>
      </c>
      <c r="S273" s="119">
        <f t="shared" si="80"/>
        <v>0</v>
      </c>
      <c r="T273" s="31"/>
      <c r="AA273" s="1"/>
      <c r="AB273" s="1"/>
    </row>
    <row r="274" spans="1:28" ht="12.75" x14ac:dyDescent="0.2">
      <c r="A274" s="3">
        <f t="shared" si="69"/>
        <v>273</v>
      </c>
      <c r="B274" s="26">
        <f t="shared" si="81"/>
        <v>4.7623333333333333</v>
      </c>
      <c r="C274" s="121">
        <f t="shared" si="70"/>
        <v>-7.537060633577633E-4</v>
      </c>
      <c r="D274" s="6">
        <v>7.0000000000000007E-2</v>
      </c>
      <c r="E274" s="6">
        <v>0.05</v>
      </c>
      <c r="F274" s="116">
        <f t="shared" si="71"/>
        <v>-0.99875304004200183</v>
      </c>
      <c r="G274" s="116">
        <f t="shared" si="72"/>
        <v>4.9923591686291839E-2</v>
      </c>
      <c r="H274" s="117">
        <f t="shared" si="65"/>
        <v>3.9475674765434572E-2</v>
      </c>
      <c r="I274" s="122">
        <f t="shared" si="66"/>
        <v>6.0217862480780315E-3</v>
      </c>
      <c r="J274" s="117">
        <f t="shared" si="73"/>
        <v>4.5497461013512604E-2</v>
      </c>
      <c r="K274" s="117">
        <f t="shared" si="74"/>
        <v>-13.566709140439739</v>
      </c>
      <c r="L274" s="116">
        <f t="shared" si="67"/>
        <v>3.888888888888889E-2</v>
      </c>
      <c r="M274" s="116">
        <f t="shared" si="68"/>
        <v>2.777777777777778E-2</v>
      </c>
      <c r="N274" s="117">
        <f t="shared" si="75"/>
        <v>0</v>
      </c>
      <c r="O274" s="119">
        <f t="shared" si="76"/>
        <v>0</v>
      </c>
      <c r="P274" s="119">
        <f t="shared" si="77"/>
        <v>-5.5555555555555566E-3</v>
      </c>
      <c r="Q274" s="119">
        <f t="shared" si="78"/>
        <v>0</v>
      </c>
      <c r="R274" s="119">
        <f t="shared" si="79"/>
        <v>1.1111111111111113E-2</v>
      </c>
      <c r="S274" s="119">
        <f t="shared" si="80"/>
        <v>0</v>
      </c>
      <c r="T274" s="31"/>
      <c r="AA274" s="1"/>
      <c r="AB274" s="1"/>
    </row>
    <row r="275" spans="1:28" ht="12.75" x14ac:dyDescent="0.2">
      <c r="A275" s="3">
        <f t="shared" si="69"/>
        <v>274</v>
      </c>
      <c r="B275" s="26">
        <f t="shared" si="81"/>
        <v>4.7797777777777775</v>
      </c>
      <c r="C275" s="121">
        <f t="shared" si="70"/>
        <v>-7.5341157470931036E-4</v>
      </c>
      <c r="D275" s="6">
        <v>7.0000000000000007E-2</v>
      </c>
      <c r="E275" s="6">
        <v>0.05</v>
      </c>
      <c r="F275" s="116">
        <f t="shared" si="71"/>
        <v>-0.99773023415254602</v>
      </c>
      <c r="G275" s="116">
        <f t="shared" si="72"/>
        <v>6.7337804076949628E-2</v>
      </c>
      <c r="H275" s="117">
        <f t="shared" si="65"/>
        <v>3.8752114240602736E-2</v>
      </c>
      <c r="I275" s="122">
        <f t="shared" si="66"/>
        <v>6.0091943564769823E-3</v>
      </c>
      <c r="J275" s="117">
        <f t="shared" si="73"/>
        <v>4.4761308597079719E-2</v>
      </c>
      <c r="K275" s="117">
        <f t="shared" si="74"/>
        <v>-13.561408344767587</v>
      </c>
      <c r="L275" s="116">
        <f t="shared" si="67"/>
        <v>3.888888888888889E-2</v>
      </c>
      <c r="M275" s="116">
        <f t="shared" si="68"/>
        <v>2.777777777777778E-2</v>
      </c>
      <c r="N275" s="117">
        <f t="shared" si="75"/>
        <v>-5.5555555555555566E-3</v>
      </c>
      <c r="O275" s="119">
        <f t="shared" si="76"/>
        <v>0</v>
      </c>
      <c r="P275" s="119">
        <f t="shared" si="77"/>
        <v>5.5555555555555566E-3</v>
      </c>
      <c r="Q275" s="119">
        <f t="shared" si="78"/>
        <v>0</v>
      </c>
      <c r="R275" s="119">
        <f t="shared" si="79"/>
        <v>-5.5555555555555566E-3</v>
      </c>
      <c r="S275" s="119">
        <f t="shared" si="80"/>
        <v>0</v>
      </c>
      <c r="T275" s="31"/>
      <c r="AA275" s="1"/>
      <c r="AB275" s="1"/>
    </row>
    <row r="276" spans="1:28" ht="12.75" x14ac:dyDescent="0.2">
      <c r="A276" s="3">
        <f t="shared" si="69"/>
        <v>275</v>
      </c>
      <c r="B276" s="26">
        <f t="shared" si="81"/>
        <v>4.7972222222222225</v>
      </c>
      <c r="C276" s="121">
        <f t="shared" si="70"/>
        <v>-7.5283107872532035E-4</v>
      </c>
      <c r="D276" s="6">
        <v>0.06</v>
      </c>
      <c r="E276" s="6">
        <v>0.05</v>
      </c>
      <c r="F276" s="116">
        <f t="shared" si="71"/>
        <v>-0.99640381802986289</v>
      </c>
      <c r="G276" s="116">
        <f t="shared" si="72"/>
        <v>8.4731525511535191E-2</v>
      </c>
      <c r="H276" s="117">
        <f t="shared" si="65"/>
        <v>3.802940511499571E-2</v>
      </c>
      <c r="I276" s="122">
        <f t="shared" si="66"/>
        <v>5.9928855795380598E-3</v>
      </c>
      <c r="J276" s="117">
        <f t="shared" si="73"/>
        <v>4.4022290694533769E-2</v>
      </c>
      <c r="K276" s="117">
        <f t="shared" si="74"/>
        <v>-13.550959417055767</v>
      </c>
      <c r="L276" s="116">
        <f t="shared" si="67"/>
        <v>3.3333333333333333E-2</v>
      </c>
      <c r="M276" s="116">
        <f t="shared" si="68"/>
        <v>2.777777777777778E-2</v>
      </c>
      <c r="N276" s="117">
        <f t="shared" si="75"/>
        <v>0</v>
      </c>
      <c r="O276" s="119">
        <f t="shared" si="76"/>
        <v>0</v>
      </c>
      <c r="P276" s="119">
        <f t="shared" si="77"/>
        <v>0</v>
      </c>
      <c r="Q276" s="119">
        <f t="shared" si="78"/>
        <v>0</v>
      </c>
      <c r="R276" s="119">
        <f t="shared" si="79"/>
        <v>0</v>
      </c>
      <c r="S276" s="119">
        <f t="shared" si="80"/>
        <v>0</v>
      </c>
      <c r="T276" s="31"/>
      <c r="AA276" s="1"/>
      <c r="AB276" s="1"/>
    </row>
    <row r="277" spans="1:28" ht="12.75" x14ac:dyDescent="0.2">
      <c r="A277" s="3">
        <f t="shared" si="69"/>
        <v>276</v>
      </c>
      <c r="B277" s="26">
        <f t="shared" si="81"/>
        <v>4.8146666666666667</v>
      </c>
      <c r="C277" s="121">
        <f t="shared" si="70"/>
        <v>-7.5196183099678071E-4</v>
      </c>
      <c r="D277" s="6">
        <v>0.06</v>
      </c>
      <c r="E277" s="6">
        <v>0.05</v>
      </c>
      <c r="F277" s="116">
        <f t="shared" si="71"/>
        <v>-0.99477419530360556</v>
      </c>
      <c r="G277" s="116">
        <f t="shared" si="72"/>
        <v>0.10209946306452375</v>
      </c>
      <c r="H277" s="117">
        <f t="shared" si="65"/>
        <v>3.7307767309669032E-2</v>
      </c>
      <c r="I277" s="122">
        <f t="shared" si="66"/>
        <v>5.9728810615639616E-3</v>
      </c>
      <c r="J277" s="117">
        <f t="shared" si="73"/>
        <v>4.3280648371232994E-2</v>
      </c>
      <c r="K277" s="117">
        <f t="shared" si="74"/>
        <v>-13.535312957942052</v>
      </c>
      <c r="L277" s="116">
        <f t="shared" si="67"/>
        <v>3.3333333333333333E-2</v>
      </c>
      <c r="M277" s="116">
        <f t="shared" si="68"/>
        <v>2.777777777777778E-2</v>
      </c>
      <c r="N277" s="117">
        <f t="shared" si="75"/>
        <v>0</v>
      </c>
      <c r="O277" s="119">
        <f t="shared" si="76"/>
        <v>0</v>
      </c>
      <c r="P277" s="119">
        <f t="shared" si="77"/>
        <v>0</v>
      </c>
      <c r="Q277" s="119">
        <f t="shared" si="78"/>
        <v>0</v>
      </c>
      <c r="R277" s="119">
        <f t="shared" si="79"/>
        <v>-5.5555555555555532E-3</v>
      </c>
      <c r="S277" s="119">
        <f t="shared" si="80"/>
        <v>0</v>
      </c>
      <c r="T277" s="31"/>
      <c r="AA277" s="1"/>
      <c r="AB277" s="1"/>
    </row>
    <row r="278" spans="1:28" ht="12.75" x14ac:dyDescent="0.2">
      <c r="A278" s="3">
        <f t="shared" si="69"/>
        <v>277</v>
      </c>
      <c r="B278" s="26">
        <f t="shared" si="81"/>
        <v>4.8321111111111117</v>
      </c>
      <c r="C278" s="121">
        <f t="shared" si="70"/>
        <v>-7.5080126676335679E-4</v>
      </c>
      <c r="D278" s="6">
        <v>0.06</v>
      </c>
      <c r="E278" s="6">
        <v>0.05</v>
      </c>
      <c r="F278" s="116">
        <f t="shared" si="71"/>
        <v>-0.99284186186947709</v>
      </c>
      <c r="G278" s="116">
        <f t="shared" si="72"/>
        <v>0.11943633165645304</v>
      </c>
      <c r="H278" s="117">
        <f t="shared" si="65"/>
        <v>3.6587420419674374E-2</v>
      </c>
      <c r="I278" s="122">
        <f t="shared" si="66"/>
        <v>5.949206728090739E-3</v>
      </c>
      <c r="J278" s="117">
        <f t="shared" si="73"/>
        <v>4.2536627147765113E-2</v>
      </c>
      <c r="K278" s="117">
        <f t="shared" si="74"/>
        <v>-13.514422801740423</v>
      </c>
      <c r="L278" s="116">
        <f t="shared" si="67"/>
        <v>3.3333333333333333E-2</v>
      </c>
      <c r="M278" s="116">
        <f t="shared" si="68"/>
        <v>2.777777777777778E-2</v>
      </c>
      <c r="N278" s="117">
        <f t="shared" si="75"/>
        <v>0</v>
      </c>
      <c r="O278" s="119">
        <f t="shared" si="76"/>
        <v>0</v>
      </c>
      <c r="P278" s="119">
        <f t="shared" si="77"/>
        <v>-5.5555555555555532E-3</v>
      </c>
      <c r="Q278" s="119">
        <f t="shared" si="78"/>
        <v>0</v>
      </c>
      <c r="R278" s="119">
        <f t="shared" si="79"/>
        <v>1.1111111111111106E-2</v>
      </c>
      <c r="S278" s="119">
        <f t="shared" si="80"/>
        <v>0</v>
      </c>
      <c r="T278" s="31"/>
      <c r="AA278" s="1"/>
      <c r="AB278" s="1"/>
    </row>
    <row r="279" spans="1:28" ht="12.75" x14ac:dyDescent="0.2">
      <c r="A279" s="3">
        <f t="shared" si="69"/>
        <v>278</v>
      </c>
      <c r="B279" s="26">
        <f t="shared" si="81"/>
        <v>4.8495555555555558</v>
      </c>
      <c r="C279" s="121">
        <f t="shared" si="70"/>
        <v>-7.4934700548055788E-4</v>
      </c>
      <c r="D279" s="6">
        <v>0.06</v>
      </c>
      <c r="E279" s="6">
        <v>0.05</v>
      </c>
      <c r="F279" s="116">
        <f t="shared" si="71"/>
        <v>-0.99060740573832917</v>
      </c>
      <c r="G279" s="116">
        <f t="shared" si="72"/>
        <v>0.13673685566217089</v>
      </c>
      <c r="H279" s="117">
        <f t="shared" si="65"/>
        <v>3.5868583647236794E-2</v>
      </c>
      <c r="I279" s="122">
        <f t="shared" si="66"/>
        <v>5.9218932460413098E-3</v>
      </c>
      <c r="J279" s="117">
        <f t="shared" si="73"/>
        <v>4.1790476893278104E-2</v>
      </c>
      <c r="K279" s="117">
        <f t="shared" si="74"/>
        <v>-13.488246098650041</v>
      </c>
      <c r="L279" s="116">
        <f t="shared" si="67"/>
        <v>3.3333333333333333E-2</v>
      </c>
      <c r="M279" s="116">
        <f t="shared" si="68"/>
        <v>2.777777777777778E-2</v>
      </c>
      <c r="N279" s="117">
        <f t="shared" si="75"/>
        <v>-5.5555555555555532E-3</v>
      </c>
      <c r="O279" s="119">
        <f t="shared" si="76"/>
        <v>0</v>
      </c>
      <c r="P279" s="119">
        <f t="shared" si="77"/>
        <v>5.5555555555555532E-3</v>
      </c>
      <c r="Q279" s="119">
        <f t="shared" si="78"/>
        <v>0</v>
      </c>
      <c r="R279" s="119">
        <f t="shared" si="79"/>
        <v>-5.5555555555555532E-3</v>
      </c>
      <c r="S279" s="119">
        <f t="shared" si="80"/>
        <v>0</v>
      </c>
      <c r="T279" s="31"/>
      <c r="AA279" s="1"/>
      <c r="AB279" s="1"/>
    </row>
    <row r="280" spans="1:28" ht="12.75" x14ac:dyDescent="0.2">
      <c r="A280" s="3">
        <f t="shared" si="69"/>
        <v>279</v>
      </c>
      <c r="B280" s="26">
        <f t="shared" si="81"/>
        <v>4.867</v>
      </c>
      <c r="C280" s="121">
        <f t="shared" si="70"/>
        <v>-7.4759685510696061E-4</v>
      </c>
      <c r="D280" s="6">
        <v>0.05</v>
      </c>
      <c r="E280" s="6">
        <v>0.05</v>
      </c>
      <c r="F280" s="116">
        <f t="shared" si="71"/>
        <v>-0.98807150685722944</v>
      </c>
      <c r="G280" s="116">
        <f t="shared" si="72"/>
        <v>0.15399577051621899</v>
      </c>
      <c r="H280" s="117">
        <f t="shared" si="65"/>
        <v>3.5151475735051098E-2</v>
      </c>
      <c r="I280" s="122">
        <f t="shared" si="66"/>
        <v>5.8909759766732905E-3</v>
      </c>
      <c r="J280" s="117">
        <f t="shared" si="73"/>
        <v>4.1042451711724388E-2</v>
      </c>
      <c r="K280" s="117">
        <f t="shared" si="74"/>
        <v>-13.456743391925292</v>
      </c>
      <c r="L280" s="116">
        <f t="shared" si="67"/>
        <v>2.777777777777778E-2</v>
      </c>
      <c r="M280" s="116">
        <f t="shared" si="68"/>
        <v>2.777777777777778E-2</v>
      </c>
      <c r="N280" s="117">
        <f t="shared" si="75"/>
        <v>0</v>
      </c>
      <c r="O280" s="119">
        <f t="shared" si="76"/>
        <v>0</v>
      </c>
      <c r="P280" s="119">
        <f t="shared" si="77"/>
        <v>0</v>
      </c>
      <c r="Q280" s="119">
        <f t="shared" si="78"/>
        <v>0</v>
      </c>
      <c r="R280" s="119">
        <f t="shared" si="79"/>
        <v>0</v>
      </c>
      <c r="S280" s="119">
        <f t="shared" si="80"/>
        <v>0</v>
      </c>
      <c r="T280" s="31"/>
      <c r="AA280" s="1"/>
      <c r="AB280" s="1"/>
    </row>
    <row r="281" spans="1:28" ht="12.75" x14ac:dyDescent="0.2">
      <c r="A281" s="3">
        <f t="shared" si="69"/>
        <v>280</v>
      </c>
      <c r="B281" s="26">
        <f t="shared" si="81"/>
        <v>4.884444444444445</v>
      </c>
      <c r="C281" s="121">
        <f t="shared" si="70"/>
        <v>-7.4554881610805132E-4</v>
      </c>
      <c r="D281" s="6">
        <v>0.05</v>
      </c>
      <c r="E281" s="6">
        <v>0.05</v>
      </c>
      <c r="F281" s="116">
        <f t="shared" si="71"/>
        <v>-0.98523493690255326</v>
      </c>
      <c r="G281" s="116">
        <f t="shared" si="72"/>
        <v>0.17120782431484233</v>
      </c>
      <c r="H281" s="117">
        <f t="shared" si="65"/>
        <v>3.4436314899718302E-2</v>
      </c>
      <c r="I281" s="122">
        <f t="shared" si="66"/>
        <v>5.8564949214343076E-3</v>
      </c>
      <c r="J281" s="117">
        <f t="shared" si="73"/>
        <v>4.029280982115261E-2</v>
      </c>
      <c r="K281" s="117">
        <f t="shared" si="74"/>
        <v>-13.419878689944923</v>
      </c>
      <c r="L281" s="116">
        <f t="shared" si="67"/>
        <v>2.777777777777778E-2</v>
      </c>
      <c r="M281" s="116">
        <f t="shared" si="68"/>
        <v>2.777777777777778E-2</v>
      </c>
      <c r="N281" s="117">
        <f t="shared" si="75"/>
        <v>0</v>
      </c>
      <c r="O281" s="119">
        <f t="shared" si="76"/>
        <v>0</v>
      </c>
      <c r="P281" s="119">
        <f t="shared" si="77"/>
        <v>0</v>
      </c>
      <c r="Q281" s="119">
        <f t="shared" si="78"/>
        <v>0</v>
      </c>
      <c r="R281" s="119">
        <f t="shared" si="79"/>
        <v>0</v>
      </c>
      <c r="S281" s="119">
        <f t="shared" si="80"/>
        <v>0</v>
      </c>
      <c r="T281" s="31"/>
      <c r="AA281" s="1"/>
      <c r="AB281" s="1"/>
    </row>
    <row r="282" spans="1:28" ht="12.75" x14ac:dyDescent="0.2">
      <c r="A282" s="3">
        <f t="shared" si="69"/>
        <v>281</v>
      </c>
      <c r="B282" s="26">
        <f t="shared" si="81"/>
        <v>4.9018888888888892</v>
      </c>
      <c r="C282" s="121">
        <f t="shared" si="70"/>
        <v>-7.4320108516902697E-4</v>
      </c>
      <c r="D282" s="6">
        <v>0.05</v>
      </c>
      <c r="E282" s="6">
        <v>0.05</v>
      </c>
      <c r="F282" s="116">
        <f t="shared" si="71"/>
        <v>-0.98209855904516208</v>
      </c>
      <c r="G282" s="116">
        <f t="shared" si="72"/>
        <v>0.18836777941414576</v>
      </c>
      <c r="H282" s="117">
        <f t="shared" si="65"/>
        <v>3.3723318765342243E-2</v>
      </c>
      <c r="I282" s="122">
        <f t="shared" si="66"/>
        <v>5.8184946608542676E-3</v>
      </c>
      <c r="J282" s="117">
        <f t="shared" si="73"/>
        <v>3.9541813426196511E-2</v>
      </c>
      <c r="K282" s="117">
        <f t="shared" si="74"/>
        <v>-13.377619533042486</v>
      </c>
      <c r="L282" s="116">
        <f t="shared" si="67"/>
        <v>2.777777777777778E-2</v>
      </c>
      <c r="M282" s="116">
        <f t="shared" si="68"/>
        <v>2.777777777777778E-2</v>
      </c>
      <c r="N282" s="117">
        <f t="shared" si="75"/>
        <v>0</v>
      </c>
      <c r="O282" s="119">
        <f t="shared" si="76"/>
        <v>0</v>
      </c>
      <c r="P282" s="119">
        <f t="shared" si="77"/>
        <v>0</v>
      </c>
      <c r="Q282" s="119">
        <f t="shared" si="78"/>
        <v>0</v>
      </c>
      <c r="R282" s="119">
        <f t="shared" si="79"/>
        <v>-5.5555555555555566E-3</v>
      </c>
      <c r="S282" s="119">
        <f t="shared" si="80"/>
        <v>0</v>
      </c>
      <c r="T282" s="31"/>
      <c r="AA282" s="1"/>
      <c r="AB282" s="1"/>
    </row>
    <row r="283" spans="1:28" ht="12.75" x14ac:dyDescent="0.2">
      <c r="A283" s="3">
        <f t="shared" si="69"/>
        <v>282</v>
      </c>
      <c r="B283" s="26">
        <f t="shared" si="81"/>
        <v>4.9193333333333333</v>
      </c>
      <c r="C283" s="121">
        <f t="shared" si="70"/>
        <v>-7.4055205861531248E-4</v>
      </c>
      <c r="D283" s="6">
        <v>0.05</v>
      </c>
      <c r="E283" s="6">
        <v>0.05</v>
      </c>
      <c r="F283" s="116">
        <f t="shared" si="71"/>
        <v>-0.97866332768773923</v>
      </c>
      <c r="G283" s="116">
        <f t="shared" si="72"/>
        <v>0.2054704140239193</v>
      </c>
      <c r="H283" s="117">
        <f t="shared" si="65"/>
        <v>3.3012704297306149E-2</v>
      </c>
      <c r="I283" s="122">
        <f t="shared" si="66"/>
        <v>5.7770242866197197E-3</v>
      </c>
      <c r="J283" s="117">
        <f t="shared" si="73"/>
        <v>3.8789728583925868E-2</v>
      </c>
      <c r="K283" s="117">
        <f t="shared" si="74"/>
        <v>-13.329937055075625</v>
      </c>
      <c r="L283" s="116">
        <f t="shared" si="67"/>
        <v>2.777777777777778E-2</v>
      </c>
      <c r="M283" s="116">
        <f t="shared" si="68"/>
        <v>2.777777777777778E-2</v>
      </c>
      <c r="N283" s="117">
        <f t="shared" si="75"/>
        <v>0</v>
      </c>
      <c r="O283" s="119">
        <f t="shared" si="76"/>
        <v>0</v>
      </c>
      <c r="P283" s="119">
        <f t="shared" si="77"/>
        <v>-5.5555555555555566E-3</v>
      </c>
      <c r="Q283" s="119">
        <f t="shared" si="78"/>
        <v>0</v>
      </c>
      <c r="R283" s="119">
        <f t="shared" si="79"/>
        <v>1.1111111111111113E-2</v>
      </c>
      <c r="S283" s="119">
        <f t="shared" si="80"/>
        <v>0</v>
      </c>
      <c r="T283" s="31"/>
      <c r="AA283" s="1"/>
      <c r="AB283" s="1"/>
    </row>
    <row r="284" spans="1:28" ht="12.75" x14ac:dyDescent="0.2">
      <c r="A284" s="3">
        <f t="shared" si="69"/>
        <v>283</v>
      </c>
      <c r="B284" s="26">
        <f t="shared" si="81"/>
        <v>4.9367777777777775</v>
      </c>
      <c r="C284" s="121">
        <f t="shared" si="70"/>
        <v>-7.3760033553399787E-4</v>
      </c>
      <c r="D284" s="6">
        <v>0.05</v>
      </c>
      <c r="E284" s="6">
        <v>0.05</v>
      </c>
      <c r="F284" s="116">
        <f t="shared" si="71"/>
        <v>-0.97493028817436445</v>
      </c>
      <c r="G284" s="116">
        <f t="shared" si="72"/>
        <v>0.22251052379662989</v>
      </c>
      <c r="H284" s="117">
        <f t="shared" si="65"/>
        <v>3.2304687736250025E-2</v>
      </c>
      <c r="I284" s="122">
        <f t="shared" si="66"/>
        <v>5.7321373269905163E-3</v>
      </c>
      <c r="J284" s="117">
        <f t="shared" si="73"/>
        <v>3.8036825063240541E-2</v>
      </c>
      <c r="K284" s="117">
        <f t="shared" si="74"/>
        <v>-13.276806039611962</v>
      </c>
      <c r="L284" s="116">
        <f t="shared" si="67"/>
        <v>2.777777777777778E-2</v>
      </c>
      <c r="M284" s="116">
        <f t="shared" si="68"/>
        <v>2.777777777777778E-2</v>
      </c>
      <c r="N284" s="117">
        <f t="shared" si="75"/>
        <v>-5.5555555555555566E-3</v>
      </c>
      <c r="O284" s="119">
        <f t="shared" si="76"/>
        <v>0</v>
      </c>
      <c r="P284" s="119">
        <f t="shared" si="77"/>
        <v>5.5555555555555566E-3</v>
      </c>
      <c r="Q284" s="119">
        <f t="shared" si="78"/>
        <v>0</v>
      </c>
      <c r="R284" s="119">
        <f t="shared" si="79"/>
        <v>-5.5555555555555566E-3</v>
      </c>
      <c r="S284" s="119">
        <f t="shared" si="80"/>
        <v>0</v>
      </c>
      <c r="T284" s="31"/>
      <c r="AA284" s="1"/>
      <c r="AB284" s="1"/>
    </row>
    <row r="285" spans="1:28" ht="12.75" x14ac:dyDescent="0.2">
      <c r="A285" s="3">
        <f t="shared" si="69"/>
        <v>284</v>
      </c>
      <c r="B285" s="26">
        <f t="shared" si="81"/>
        <v>4.9542222222222225</v>
      </c>
      <c r="C285" s="121">
        <f t="shared" si="70"/>
        <v>-7.3434472059811379E-4</v>
      </c>
      <c r="D285" s="6">
        <v>0.04</v>
      </c>
      <c r="E285" s="6">
        <v>0.05</v>
      </c>
      <c r="F285" s="116">
        <f t="shared" si="71"/>
        <v>-0.97090057647241501</v>
      </c>
      <c r="G285" s="116">
        <f t="shared" si="72"/>
        <v>0.23948292341111124</v>
      </c>
      <c r="H285" s="117">
        <f t="shared" si="65"/>
        <v>3.1599484532268324E-2</v>
      </c>
      <c r="I285" s="122">
        <f t="shared" si="66"/>
        <v>5.6838916657336591E-3</v>
      </c>
      <c r="J285" s="117">
        <f t="shared" si="73"/>
        <v>3.7283376198001983E-2</v>
      </c>
      <c r="K285" s="117">
        <f t="shared" si="74"/>
        <v>-13.218204970766049</v>
      </c>
      <c r="L285" s="116">
        <f t="shared" si="67"/>
        <v>2.2222222222222223E-2</v>
      </c>
      <c r="M285" s="116">
        <f t="shared" si="68"/>
        <v>2.777777777777778E-2</v>
      </c>
      <c r="N285" s="117">
        <f t="shared" si="75"/>
        <v>0</v>
      </c>
      <c r="O285" s="119">
        <f t="shared" si="76"/>
        <v>0</v>
      </c>
      <c r="P285" s="119">
        <f t="shared" si="77"/>
        <v>0</v>
      </c>
      <c r="Q285" s="119">
        <f t="shared" si="78"/>
        <v>0</v>
      </c>
      <c r="R285" s="119">
        <f t="shared" si="79"/>
        <v>-5.5555555555555566E-3</v>
      </c>
      <c r="S285" s="119">
        <f t="shared" si="80"/>
        <v>0</v>
      </c>
      <c r="T285" s="31"/>
      <c r="AA285" s="1"/>
      <c r="AB285" s="1"/>
    </row>
    <row r="286" spans="1:28" ht="12.75" x14ac:dyDescent="0.2">
      <c r="A286" s="3">
        <f t="shared" si="69"/>
        <v>285</v>
      </c>
      <c r="B286" s="26">
        <f t="shared" si="81"/>
        <v>4.9716666666666676</v>
      </c>
      <c r="C286" s="121">
        <f t="shared" si="70"/>
        <v>-7.3078422658874598E-4</v>
      </c>
      <c r="D286" s="6">
        <v>0.04</v>
      </c>
      <c r="E286" s="6">
        <v>0.05</v>
      </c>
      <c r="F286" s="116">
        <f t="shared" si="71"/>
        <v>-0.96657541882688969</v>
      </c>
      <c r="G286" s="116">
        <f t="shared" si="72"/>
        <v>0.25638244815045907</v>
      </c>
      <c r="H286" s="117">
        <f t="shared" si="65"/>
        <v>3.0897309279348424E-2</v>
      </c>
      <c r="I286" s="122">
        <f t="shared" si="66"/>
        <v>5.6323494547627084E-3</v>
      </c>
      <c r="J286" s="117">
        <f t="shared" si="73"/>
        <v>3.6529658734111133E-2</v>
      </c>
      <c r="K286" s="117">
        <f t="shared" si="74"/>
        <v>-13.154116078597427</v>
      </c>
      <c r="L286" s="116">
        <f t="shared" si="67"/>
        <v>2.2222222222222223E-2</v>
      </c>
      <c r="M286" s="116">
        <f t="shared" si="68"/>
        <v>2.777777777777778E-2</v>
      </c>
      <c r="N286" s="117">
        <f t="shared" si="75"/>
        <v>0</v>
      </c>
      <c r="O286" s="119">
        <f t="shared" si="76"/>
        <v>0</v>
      </c>
      <c r="P286" s="119">
        <f t="shared" si="77"/>
        <v>-5.5555555555555566E-3</v>
      </c>
      <c r="Q286" s="119">
        <f t="shared" si="78"/>
        <v>0</v>
      </c>
      <c r="R286" s="119">
        <f t="shared" si="79"/>
        <v>1.1111111111111113E-2</v>
      </c>
      <c r="S286" s="119">
        <f t="shared" si="80"/>
        <v>0</v>
      </c>
      <c r="T286" s="31"/>
      <c r="AA286" s="1"/>
      <c r="AB286" s="1"/>
    </row>
    <row r="287" spans="1:28" ht="12.75" x14ac:dyDescent="0.2">
      <c r="A287" s="3">
        <f t="shared" si="69"/>
        <v>286</v>
      </c>
      <c r="B287" s="26">
        <f t="shared" si="81"/>
        <v>4.9891111111111117</v>
      </c>
      <c r="C287" s="121">
        <f t="shared" si="70"/>
        <v>-7.2691807661786137E-4</v>
      </c>
      <c r="D287" s="6">
        <v>0.04</v>
      </c>
      <c r="E287" s="6">
        <v>0.05</v>
      </c>
      <c r="F287" s="116">
        <f t="shared" si="71"/>
        <v>-0.96195613138726122</v>
      </c>
      <c r="G287" s="116">
        <f t="shared" si="72"/>
        <v>0.273203955473661</v>
      </c>
      <c r="H287" s="117">
        <f t="shared" si="65"/>
        <v>3.0198375650069387E-2</v>
      </c>
      <c r="I287" s="122">
        <f t="shared" si="66"/>
        <v>5.5775770206839825E-3</v>
      </c>
      <c r="J287" s="117">
        <f t="shared" si="73"/>
        <v>3.5775952670753369E-2</v>
      </c>
      <c r="K287" s="117">
        <f t="shared" si="74"/>
        <v>-13.084525379121505</v>
      </c>
      <c r="L287" s="116">
        <f t="shared" si="67"/>
        <v>2.2222222222222223E-2</v>
      </c>
      <c r="M287" s="116">
        <f t="shared" si="68"/>
        <v>2.777777777777778E-2</v>
      </c>
      <c r="N287" s="117">
        <f t="shared" si="75"/>
        <v>-5.5555555555555566E-3</v>
      </c>
      <c r="O287" s="119">
        <f t="shared" si="76"/>
        <v>0</v>
      </c>
      <c r="P287" s="119">
        <f t="shared" si="77"/>
        <v>5.5555555555555566E-3</v>
      </c>
      <c r="Q287" s="119">
        <f t="shared" si="78"/>
        <v>0</v>
      </c>
      <c r="R287" s="119">
        <f t="shared" si="79"/>
        <v>-5.5555555555555566E-3</v>
      </c>
      <c r="S287" s="119">
        <f t="shared" si="80"/>
        <v>0</v>
      </c>
      <c r="T287" s="31"/>
      <c r="AA287" s="1"/>
      <c r="AB287" s="1"/>
    </row>
    <row r="288" spans="1:28" ht="12.75" x14ac:dyDescent="0.2">
      <c r="A288" s="3">
        <f t="shared" si="69"/>
        <v>287</v>
      </c>
      <c r="B288" s="26">
        <f t="shared" si="81"/>
        <v>5.0065555555555559</v>
      </c>
      <c r="C288" s="121">
        <f t="shared" si="70"/>
        <v>-7.2274570604947963E-4</v>
      </c>
      <c r="D288" s="6">
        <v>0.03</v>
      </c>
      <c r="E288" s="6">
        <v>0.05</v>
      </c>
      <c r="F288" s="116">
        <f t="shared" si="71"/>
        <v>-0.95704411980697068</v>
      </c>
      <c r="G288" s="116">
        <f t="shared" si="72"/>
        <v>0.28994232658047825</v>
      </c>
      <c r="H288" s="117">
        <f t="shared" si="65"/>
        <v>2.9502896330581126E-2</v>
      </c>
      <c r="I288" s="122">
        <f t="shared" si="66"/>
        <v>5.5196447654629333E-3</v>
      </c>
      <c r="J288" s="117">
        <f t="shared" si="73"/>
        <v>3.5022541096044059E-2</v>
      </c>
      <c r="K288" s="117">
        <f t="shared" si="74"/>
        <v>-13.009422708890634</v>
      </c>
      <c r="L288" s="116">
        <f t="shared" si="67"/>
        <v>1.6666666666666666E-2</v>
      </c>
      <c r="M288" s="116">
        <f t="shared" si="68"/>
        <v>2.777777777777778E-2</v>
      </c>
      <c r="N288" s="117">
        <f t="shared" si="75"/>
        <v>0</v>
      </c>
      <c r="O288" s="119">
        <f t="shared" si="76"/>
        <v>0</v>
      </c>
      <c r="P288" s="119">
        <f t="shared" si="77"/>
        <v>0</v>
      </c>
      <c r="Q288" s="119">
        <f t="shared" si="78"/>
        <v>0</v>
      </c>
      <c r="R288" s="119">
        <f t="shared" si="79"/>
        <v>-5.5555555555555549E-3</v>
      </c>
      <c r="S288" s="119">
        <f t="shared" si="80"/>
        <v>0</v>
      </c>
      <c r="T288" s="31"/>
      <c r="AA288" s="1"/>
      <c r="AB288" s="1"/>
    </row>
    <row r="289" spans="1:28" ht="12.75" x14ac:dyDescent="0.2">
      <c r="A289" s="3">
        <f t="shared" si="69"/>
        <v>288</v>
      </c>
      <c r="B289" s="26">
        <f t="shared" si="81"/>
        <v>5.024</v>
      </c>
      <c r="C289" s="121">
        <f t="shared" si="70"/>
        <v>-7.1826676412413415E-4</v>
      </c>
      <c r="D289" s="6">
        <v>0.03</v>
      </c>
      <c r="E289" s="6">
        <v>0.05</v>
      </c>
      <c r="F289" s="116">
        <f t="shared" si="71"/>
        <v>-0.9518408788156858</v>
      </c>
      <c r="G289" s="116">
        <f t="shared" si="72"/>
        <v>0.30659246796909889</v>
      </c>
      <c r="H289" s="117">
        <f t="shared" si="65"/>
        <v>2.881108295588394E-2</v>
      </c>
      <c r="I289" s="122">
        <f t="shared" si="66"/>
        <v>5.4586270614347954E-3</v>
      </c>
      <c r="J289" s="117">
        <f t="shared" si="73"/>
        <v>3.4269710017318739E-2</v>
      </c>
      <c r="K289" s="117">
        <f t="shared" si="74"/>
        <v>-12.928801754234415</v>
      </c>
      <c r="L289" s="116">
        <f t="shared" si="67"/>
        <v>1.6666666666666666E-2</v>
      </c>
      <c r="M289" s="116">
        <f t="shared" si="68"/>
        <v>2.777777777777778E-2</v>
      </c>
      <c r="N289" s="117">
        <f t="shared" si="75"/>
        <v>0</v>
      </c>
      <c r="O289" s="119">
        <f t="shared" si="76"/>
        <v>0</v>
      </c>
      <c r="P289" s="119">
        <f t="shared" si="77"/>
        <v>-5.5555555555555549E-3</v>
      </c>
      <c r="Q289" s="119">
        <f t="shared" si="78"/>
        <v>0</v>
      </c>
      <c r="R289" s="119">
        <f t="shared" si="79"/>
        <v>1.111111111111111E-2</v>
      </c>
      <c r="S289" s="119">
        <f t="shared" si="80"/>
        <v>0</v>
      </c>
      <c r="T289" s="31"/>
      <c r="AA289" s="1"/>
      <c r="AB289" s="1"/>
    </row>
    <row r="290" spans="1:28" ht="12.75" x14ac:dyDescent="0.2">
      <c r="A290" s="3">
        <f t="shared" si="69"/>
        <v>289</v>
      </c>
      <c r="B290" s="26">
        <f t="shared" si="81"/>
        <v>5.0414444444444451</v>
      </c>
      <c r="C290" s="121">
        <f t="shared" si="70"/>
        <v>-7.1348111528478017E-4</v>
      </c>
      <c r="D290" s="6">
        <v>0.03</v>
      </c>
      <c r="E290" s="6">
        <v>0.05</v>
      </c>
      <c r="F290" s="116">
        <f t="shared" si="71"/>
        <v>-0.94634799176445339</v>
      </c>
      <c r="G290" s="116">
        <f t="shared" si="72"/>
        <v>0.32314931298609645</v>
      </c>
      <c r="H290" s="117">
        <f t="shared" si="65"/>
        <v>2.8123146045427688E-2</v>
      </c>
      <c r="I290" s="122">
        <f t="shared" si="66"/>
        <v>5.3946021408942668E-3</v>
      </c>
      <c r="J290" s="117">
        <f t="shared" si="73"/>
        <v>3.3517748186321958E-2</v>
      </c>
      <c r="K290" s="117">
        <f t="shared" si="74"/>
        <v>-12.842660075126043</v>
      </c>
      <c r="L290" s="116">
        <f t="shared" si="67"/>
        <v>1.6666666666666666E-2</v>
      </c>
      <c r="M290" s="116">
        <f t="shared" si="68"/>
        <v>2.777777777777778E-2</v>
      </c>
      <c r="N290" s="117">
        <f t="shared" si="75"/>
        <v>-5.5555555555555549E-3</v>
      </c>
      <c r="O290" s="119">
        <f t="shared" si="76"/>
        <v>0</v>
      </c>
      <c r="P290" s="119">
        <f t="shared" si="77"/>
        <v>5.5555555555555549E-3</v>
      </c>
      <c r="Q290" s="119">
        <f t="shared" si="78"/>
        <v>0</v>
      </c>
      <c r="R290" s="119">
        <f t="shared" si="79"/>
        <v>-5.5555555555555549E-3</v>
      </c>
      <c r="S290" s="119">
        <f t="shared" si="80"/>
        <v>0</v>
      </c>
      <c r="T290" s="31"/>
      <c r="AA290" s="1"/>
      <c r="AB290" s="1"/>
    </row>
    <row r="291" spans="1:28" ht="12.75" x14ac:dyDescent="0.2">
      <c r="A291" s="3">
        <f t="shared" si="69"/>
        <v>290</v>
      </c>
      <c r="B291" s="26">
        <f t="shared" si="81"/>
        <v>5.0588888888888892</v>
      </c>
      <c r="C291" s="121">
        <f t="shared" si="70"/>
        <v>-7.0838884021107162E-4</v>
      </c>
      <c r="D291" s="6">
        <v>0.02</v>
      </c>
      <c r="E291" s="6">
        <v>0.05</v>
      </c>
      <c r="F291" s="116">
        <f t="shared" si="71"/>
        <v>-0.94056713014388493</v>
      </c>
      <c r="G291" s="116">
        <f t="shared" si="72"/>
        <v>0.33960782336821438</v>
      </c>
      <c r="H291" s="117">
        <f t="shared" si="65"/>
        <v>2.7439294939050691E-2</v>
      </c>
      <c r="I291" s="122">
        <f t="shared" si="66"/>
        <v>5.3276519805079137E-3</v>
      </c>
      <c r="J291" s="117">
        <f t="shared" si="73"/>
        <v>3.2766946919558601E-2</v>
      </c>
      <c r="K291" s="117">
        <f t="shared" si="74"/>
        <v>-12.750999123799289</v>
      </c>
      <c r="L291" s="116">
        <f t="shared" si="67"/>
        <v>1.1111111111111112E-2</v>
      </c>
      <c r="M291" s="116">
        <f t="shared" si="68"/>
        <v>2.777777777777778E-2</v>
      </c>
      <c r="N291" s="117">
        <f t="shared" si="75"/>
        <v>0</v>
      </c>
      <c r="O291" s="119">
        <f t="shared" si="76"/>
        <v>0</v>
      </c>
      <c r="P291" s="119">
        <f t="shared" si="77"/>
        <v>0</v>
      </c>
      <c r="Q291" s="119">
        <f t="shared" si="78"/>
        <v>0</v>
      </c>
      <c r="R291" s="119">
        <f t="shared" si="79"/>
        <v>-5.5555555555555558E-3</v>
      </c>
      <c r="S291" s="119">
        <f t="shared" si="80"/>
        <v>0</v>
      </c>
      <c r="T291" s="31"/>
      <c r="AA291" s="1"/>
      <c r="AB291" s="1"/>
    </row>
    <row r="292" spans="1:28" ht="12.75" x14ac:dyDescent="0.2">
      <c r="A292" s="3">
        <f t="shared" si="69"/>
        <v>291</v>
      </c>
      <c r="B292" s="26">
        <f t="shared" si="81"/>
        <v>5.0763333333333334</v>
      </c>
      <c r="C292" s="121">
        <f t="shared" si="70"/>
        <v>-7.0299023656327647E-4</v>
      </c>
      <c r="D292" s="6">
        <v>0.02</v>
      </c>
      <c r="E292" s="6">
        <v>0.05</v>
      </c>
      <c r="F292" s="116">
        <f t="shared" si="71"/>
        <v>-0.93450005307551909</v>
      </c>
      <c r="G292" s="116">
        <f t="shared" si="72"/>
        <v>0.35596299077551885</v>
      </c>
      <c r="H292" s="117">
        <f t="shared" si="65"/>
        <v>2.6759737733277191E-2</v>
      </c>
      <c r="I292" s="122">
        <f t="shared" si="66"/>
        <v>5.2578621808008486E-3</v>
      </c>
      <c r="J292" s="117">
        <f t="shared" si="73"/>
        <v>3.2017599914078043E-2</v>
      </c>
      <c r="K292" s="117">
        <f t="shared" si="74"/>
        <v>-12.653824258138977</v>
      </c>
      <c r="L292" s="116">
        <f t="shared" si="67"/>
        <v>1.1111111111111112E-2</v>
      </c>
      <c r="M292" s="116">
        <f t="shared" si="68"/>
        <v>2.777777777777778E-2</v>
      </c>
      <c r="N292" s="117">
        <f t="shared" si="75"/>
        <v>0</v>
      </c>
      <c r="O292" s="119">
        <f t="shared" si="76"/>
        <v>0</v>
      </c>
      <c r="P292" s="119">
        <f t="shared" si="77"/>
        <v>-5.5555555555555558E-3</v>
      </c>
      <c r="Q292" s="119">
        <f t="shared" si="78"/>
        <v>0</v>
      </c>
      <c r="R292" s="119">
        <f t="shared" si="79"/>
        <v>1.1111111111111112E-2</v>
      </c>
      <c r="S292" s="119">
        <f t="shared" si="80"/>
        <v>0</v>
      </c>
      <c r="T292" s="31"/>
      <c r="AA292" s="1"/>
      <c r="AB292" s="1"/>
    </row>
    <row r="293" spans="1:28" ht="12.75" x14ac:dyDescent="0.2">
      <c r="A293" s="3">
        <f t="shared" si="69"/>
        <v>292</v>
      </c>
      <c r="B293" s="26">
        <f t="shared" si="81"/>
        <v>5.0937777777777775</v>
      </c>
      <c r="C293" s="121">
        <f t="shared" si="70"/>
        <v>-6.9728581944082657E-4</v>
      </c>
      <c r="D293" s="6">
        <v>0.02</v>
      </c>
      <c r="E293" s="6">
        <v>0.05</v>
      </c>
      <c r="F293" s="116">
        <f t="shared" si="71"/>
        <v>-0.92814860677652022</v>
      </c>
      <c r="G293" s="116">
        <f t="shared" si="72"/>
        <v>0.37220983831543802</v>
      </c>
      <c r="H293" s="117">
        <f t="shared" si="65"/>
        <v>2.6084681217993549E-2</v>
      </c>
      <c r="I293" s="122">
        <f t="shared" si="66"/>
        <v>5.1853218409775303E-3</v>
      </c>
      <c r="J293" s="117">
        <f t="shared" si="73"/>
        <v>3.1270003058971083E-2</v>
      </c>
      <c r="K293" s="117">
        <f t="shared" si="74"/>
        <v>-12.551144749934878</v>
      </c>
      <c r="L293" s="116">
        <f t="shared" si="67"/>
        <v>1.1111111111111112E-2</v>
      </c>
      <c r="M293" s="116">
        <f t="shared" si="68"/>
        <v>2.777777777777778E-2</v>
      </c>
      <c r="N293" s="117">
        <f t="shared" si="75"/>
        <v>-5.5555555555555558E-3</v>
      </c>
      <c r="O293" s="119">
        <f t="shared" si="76"/>
        <v>0</v>
      </c>
      <c r="P293" s="119">
        <f t="shared" si="77"/>
        <v>5.5555555555555558E-3</v>
      </c>
      <c r="Q293" s="119">
        <f t="shared" si="78"/>
        <v>0</v>
      </c>
      <c r="R293" s="119">
        <f t="shared" si="79"/>
        <v>-5.5555555555555558E-3</v>
      </c>
      <c r="S293" s="119">
        <f t="shared" si="80"/>
        <v>0</v>
      </c>
      <c r="T293" s="31"/>
      <c r="AA293" s="1"/>
      <c r="AB293" s="1"/>
    </row>
    <row r="294" spans="1:28" ht="12.75" x14ac:dyDescent="0.2">
      <c r="A294" s="3">
        <f t="shared" si="69"/>
        <v>293</v>
      </c>
      <c r="B294" s="26">
        <f t="shared" si="81"/>
        <v>5.1112222222222226</v>
      </c>
      <c r="C294" s="121">
        <f t="shared" si="70"/>
        <v>-6.9127632156207319E-4</v>
      </c>
      <c r="D294" s="6">
        <v>0.01</v>
      </c>
      <c r="E294" s="6">
        <v>0.05</v>
      </c>
      <c r="F294" s="116">
        <f t="shared" si="71"/>
        <v>-0.92151472399787238</v>
      </c>
      <c r="G294" s="116">
        <f t="shared" si="72"/>
        <v>0.38834342205723682</v>
      </c>
      <c r="H294" s="117">
        <f t="shared" si="65"/>
        <v>2.5414330813521808E-2</v>
      </c>
      <c r="I294" s="122">
        <f t="shared" si="66"/>
        <v>5.1101234293412234E-3</v>
      </c>
      <c r="J294" s="117">
        <f t="shared" si="73"/>
        <v>3.0524454242863031E-2</v>
      </c>
      <c r="K294" s="117">
        <f t="shared" si="74"/>
        <v>-12.442973788117317</v>
      </c>
      <c r="L294" s="116">
        <f t="shared" si="67"/>
        <v>5.5555555555555558E-3</v>
      </c>
      <c r="M294" s="116">
        <f t="shared" si="68"/>
        <v>2.777777777777778E-2</v>
      </c>
      <c r="N294" s="117">
        <f t="shared" si="75"/>
        <v>0</v>
      </c>
      <c r="O294" s="119">
        <f t="shared" si="76"/>
        <v>0</v>
      </c>
      <c r="P294" s="119">
        <f t="shared" si="77"/>
        <v>0</v>
      </c>
      <c r="Q294" s="119">
        <f t="shared" si="78"/>
        <v>0</v>
      </c>
      <c r="R294" s="119">
        <f t="shared" si="79"/>
        <v>0</v>
      </c>
      <c r="S294" s="119">
        <f t="shared" si="80"/>
        <v>0</v>
      </c>
      <c r="T294" s="31"/>
      <c r="AA294" s="1"/>
      <c r="AB294" s="1"/>
    </row>
    <row r="295" spans="1:28" ht="12.75" x14ac:dyDescent="0.2">
      <c r="A295" s="3">
        <f t="shared" si="69"/>
        <v>294</v>
      </c>
      <c r="B295" s="26">
        <f t="shared" si="81"/>
        <v>5.1286666666666667</v>
      </c>
      <c r="C295" s="121">
        <f t="shared" si="70"/>
        <v>-6.8496269316822844E-4</v>
      </c>
      <c r="D295" s="6">
        <v>0.01</v>
      </c>
      <c r="E295" s="6">
        <v>0.05</v>
      </c>
      <c r="F295" s="116">
        <f t="shared" si="71"/>
        <v>-0.91460042343624259</v>
      </c>
      <c r="G295" s="116">
        <f t="shared" si="72"/>
        <v>0.40435883253645621</v>
      </c>
      <c r="H295" s="117">
        <f t="shared" si="65"/>
        <v>2.4748890508110244E-2</v>
      </c>
      <c r="I295" s="122">
        <f t="shared" si="66"/>
        <v>5.0323626495837603E-3</v>
      </c>
      <c r="J295" s="117">
        <f t="shared" si="73"/>
        <v>2.9781253157694004E-2</v>
      </c>
      <c r="K295" s="117">
        <f t="shared" si="74"/>
        <v>-12.329328477028112</v>
      </c>
      <c r="L295" s="116">
        <f t="shared" si="67"/>
        <v>5.5555555555555558E-3</v>
      </c>
      <c r="M295" s="116">
        <f t="shared" si="68"/>
        <v>2.777777777777778E-2</v>
      </c>
      <c r="N295" s="117">
        <f t="shared" si="75"/>
        <v>0</v>
      </c>
      <c r="O295" s="119">
        <f t="shared" si="76"/>
        <v>0</v>
      </c>
      <c r="P295" s="119">
        <f t="shared" si="77"/>
        <v>0</v>
      </c>
      <c r="Q295" s="119">
        <f t="shared" si="78"/>
        <v>0</v>
      </c>
      <c r="R295" s="119">
        <f t="shared" si="79"/>
        <v>-5.5555555555555558E-3</v>
      </c>
      <c r="S295" s="119">
        <f t="shared" si="80"/>
        <v>0</v>
      </c>
      <c r="T295" s="31"/>
      <c r="AA295" s="1"/>
      <c r="AB295" s="1"/>
    </row>
    <row r="296" spans="1:28" ht="12.75" x14ac:dyDescent="0.2">
      <c r="A296" s="3">
        <f t="shared" si="69"/>
        <v>295</v>
      </c>
      <c r="B296" s="26">
        <f t="shared" si="81"/>
        <v>5.1461111111111117</v>
      </c>
      <c r="C296" s="121">
        <f t="shared" si="70"/>
        <v>-6.7834610166041601E-4</v>
      </c>
      <c r="D296" s="6">
        <v>0.01</v>
      </c>
      <c r="E296" s="6">
        <v>0.05</v>
      </c>
      <c r="F296" s="116">
        <f t="shared" si="71"/>
        <v>-0.90740780911968721</v>
      </c>
      <c r="G296" s="116">
        <f t="shared" si="72"/>
        <v>0.42025119624887353</v>
      </c>
      <c r="H296" s="117">
        <f t="shared" si="65"/>
        <v>2.4088562795859303E-2</v>
      </c>
      <c r="I296" s="122">
        <f t="shared" si="66"/>
        <v>4.9521383032193889E-3</v>
      </c>
      <c r="J296" s="117">
        <f t="shared" si="73"/>
        <v>2.9040701099078692E-2</v>
      </c>
      <c r="K296" s="117">
        <f t="shared" si="74"/>
        <v>-12.210229829887489</v>
      </c>
      <c r="L296" s="116">
        <f t="shared" si="67"/>
        <v>5.5555555555555558E-3</v>
      </c>
      <c r="M296" s="116">
        <f t="shared" si="68"/>
        <v>2.777777777777778E-2</v>
      </c>
      <c r="N296" s="117">
        <f t="shared" si="75"/>
        <v>0</v>
      </c>
      <c r="O296" s="119">
        <f t="shared" si="76"/>
        <v>0</v>
      </c>
      <c r="P296" s="119">
        <f t="shared" si="77"/>
        <v>-5.5555555555555558E-3</v>
      </c>
      <c r="Q296" s="119">
        <f t="shared" si="78"/>
        <v>0</v>
      </c>
      <c r="R296" s="119">
        <f t="shared" si="79"/>
        <v>1.1111111111111112E-2</v>
      </c>
      <c r="S296" s="119">
        <f t="shared" si="80"/>
        <v>0</v>
      </c>
      <c r="T296" s="31"/>
      <c r="AA296" s="1"/>
      <c r="AB296" s="1"/>
    </row>
    <row r="297" spans="1:28" ht="12.75" x14ac:dyDescent="0.2">
      <c r="A297" s="3">
        <f t="shared" si="69"/>
        <v>296</v>
      </c>
      <c r="B297" s="26">
        <f t="shared" si="81"/>
        <v>5.1635555555555559</v>
      </c>
      <c r="C297" s="121">
        <f t="shared" si="70"/>
        <v>-6.7142793097475784E-4</v>
      </c>
      <c r="D297" s="6">
        <v>0.01</v>
      </c>
      <c r="E297" s="6">
        <v>0.05</v>
      </c>
      <c r="F297" s="116">
        <f t="shared" si="71"/>
        <v>-0.89993906976739746</v>
      </c>
      <c r="G297" s="116">
        <f t="shared" si="72"/>
        <v>0.43601567713350792</v>
      </c>
      <c r="H297" s="117">
        <f t="shared" si="65"/>
        <v>2.3433548615102742E-2</v>
      </c>
      <c r="I297" s="122">
        <f t="shared" si="66"/>
        <v>4.8695521484419524E-3</v>
      </c>
      <c r="J297" s="117">
        <f t="shared" si="73"/>
        <v>2.8303100763544694E-2</v>
      </c>
      <c r="K297" s="117">
        <f t="shared" si="74"/>
        <v>-12.085702757545642</v>
      </c>
      <c r="L297" s="116">
        <f t="shared" si="67"/>
        <v>5.5555555555555558E-3</v>
      </c>
      <c r="M297" s="116">
        <f t="shared" si="68"/>
        <v>2.777777777777778E-2</v>
      </c>
      <c r="N297" s="117">
        <f t="shared" si="75"/>
        <v>-5.5555555555555558E-3</v>
      </c>
      <c r="O297" s="119">
        <f t="shared" si="76"/>
        <v>0</v>
      </c>
      <c r="P297" s="119">
        <f t="shared" si="77"/>
        <v>5.5555555555555558E-3</v>
      </c>
      <c r="Q297" s="119">
        <f t="shared" si="78"/>
        <v>0</v>
      </c>
      <c r="R297" s="119">
        <f t="shared" si="79"/>
        <v>-5.5555555555555558E-3</v>
      </c>
      <c r="S297" s="119">
        <f t="shared" si="80"/>
        <v>0</v>
      </c>
      <c r="T297" s="31"/>
      <c r="AA297" s="1"/>
      <c r="AB297" s="1"/>
    </row>
    <row r="298" spans="1:28" ht="12.75" x14ac:dyDescent="0.2">
      <c r="A298" s="3">
        <f t="shared" si="69"/>
        <v>297</v>
      </c>
      <c r="B298" s="26">
        <f t="shared" si="81"/>
        <v>5.181</v>
      </c>
      <c r="C298" s="121">
        <f t="shared" si="70"/>
        <v>-6.6420978070372977E-4</v>
      </c>
      <c r="D298" s="6">
        <v>0</v>
      </c>
      <c r="E298" s="6">
        <v>0.05</v>
      </c>
      <c r="F298" s="116">
        <f t="shared" si="71"/>
        <v>-0.89219647812366676</v>
      </c>
      <c r="G298" s="116">
        <f t="shared" si="72"/>
        <v>0.45164747804424354</v>
      </c>
      <c r="H298" s="117">
        <f t="shared" si="65"/>
        <v>2.2784047287261678E-2</v>
      </c>
      <c r="I298" s="122">
        <f t="shared" si="66"/>
        <v>4.7847087556849022E-3</v>
      </c>
      <c r="J298" s="117">
        <f t="shared" si="73"/>
        <v>2.756875604294658E-2</v>
      </c>
      <c r="K298" s="117">
        <f t="shared" si="74"/>
        <v>-11.955776052667137</v>
      </c>
      <c r="L298" s="116">
        <f t="shared" si="67"/>
        <v>0</v>
      </c>
      <c r="M298" s="116">
        <f t="shared" si="68"/>
        <v>2.777777777777778E-2</v>
      </c>
      <c r="N298" s="117">
        <f t="shared" si="75"/>
        <v>0</v>
      </c>
      <c r="O298" s="119">
        <f t="shared" si="76"/>
        <v>0</v>
      </c>
      <c r="P298" s="119">
        <f t="shared" si="77"/>
        <v>0</v>
      </c>
      <c r="Q298" s="119">
        <f t="shared" si="78"/>
        <v>0</v>
      </c>
      <c r="R298" s="119">
        <f t="shared" si="79"/>
        <v>0</v>
      </c>
      <c r="S298" s="119">
        <f t="shared" si="80"/>
        <v>0</v>
      </c>
      <c r="T298" s="31"/>
      <c r="AA298" s="1"/>
      <c r="AB298" s="1"/>
    </row>
    <row r="299" spans="1:28" ht="12.75" x14ac:dyDescent="0.2">
      <c r="A299" s="3">
        <f t="shared" si="69"/>
        <v>298</v>
      </c>
      <c r="B299" s="26">
        <f t="shared" si="81"/>
        <v>5.1984444444444442</v>
      </c>
      <c r="C299" s="121">
        <f t="shared" si="70"/>
        <v>-6.5669346497043007E-4</v>
      </c>
      <c r="D299" s="6">
        <v>0</v>
      </c>
      <c r="E299" s="6">
        <v>0.05</v>
      </c>
      <c r="F299" s="116">
        <f t="shared" si="71"/>
        <v>-0.88418239026629486</v>
      </c>
      <c r="G299" s="116">
        <f t="shared" si="72"/>
        <v>0.46714184220960281</v>
      </c>
      <c r="H299" s="117">
        <f t="shared" si="65"/>
        <v>2.2140256456191002E-2</v>
      </c>
      <c r="I299" s="122">
        <f t="shared" si="66"/>
        <v>4.697715360166832E-3</v>
      </c>
      <c r="J299" s="117">
        <f t="shared" si="73"/>
        <v>2.6837971816357834E-2</v>
      </c>
      <c r="K299" s="117">
        <f t="shared" si="74"/>
        <v>-11.820482369467742</v>
      </c>
      <c r="L299" s="116">
        <f t="shared" si="67"/>
        <v>0</v>
      </c>
      <c r="M299" s="116">
        <f t="shared" si="68"/>
        <v>2.777777777777778E-2</v>
      </c>
      <c r="N299" s="117">
        <f t="shared" si="75"/>
        <v>0</v>
      </c>
      <c r="O299" s="119">
        <f t="shared" si="76"/>
        <v>0</v>
      </c>
      <c r="P299" s="119">
        <f t="shared" si="77"/>
        <v>0</v>
      </c>
      <c r="Q299" s="119">
        <f t="shared" si="78"/>
        <v>0</v>
      </c>
      <c r="R299" s="119">
        <f t="shared" si="79"/>
        <v>0</v>
      </c>
      <c r="S299" s="119">
        <f t="shared" si="80"/>
        <v>0</v>
      </c>
      <c r="T299" s="31"/>
      <c r="AA299" s="1"/>
      <c r="AB299" s="1"/>
    </row>
    <row r="300" spans="1:28" ht="12.75" x14ac:dyDescent="0.2">
      <c r="A300" s="3">
        <f t="shared" si="69"/>
        <v>299</v>
      </c>
      <c r="B300" s="26">
        <f t="shared" si="81"/>
        <v>5.2158888888888892</v>
      </c>
      <c r="C300" s="121">
        <f t="shared" si="70"/>
        <v>-6.4888101106451782E-4</v>
      </c>
      <c r="D300" s="6">
        <v>0</v>
      </c>
      <c r="E300" s="6">
        <v>0.05</v>
      </c>
      <c r="F300" s="116">
        <f t="shared" si="71"/>
        <v>-0.87589924488963</v>
      </c>
      <c r="G300" s="116">
        <f t="shared" si="72"/>
        <v>0.48249405468023748</v>
      </c>
      <c r="H300" s="117">
        <f t="shared" si="65"/>
        <v>2.1502372028036135E-2</v>
      </c>
      <c r="I300" s="122">
        <f t="shared" si="66"/>
        <v>4.6086817117038381E-3</v>
      </c>
      <c r="J300" s="117">
        <f t="shared" si="73"/>
        <v>2.6111053739739973E-2</v>
      </c>
      <c r="K300" s="117">
        <f t="shared" si="74"/>
        <v>-11.679858199161322</v>
      </c>
      <c r="L300" s="116">
        <f t="shared" si="67"/>
        <v>0</v>
      </c>
      <c r="M300" s="116">
        <f t="shared" si="68"/>
        <v>2.777777777777778E-2</v>
      </c>
      <c r="N300" s="117">
        <f t="shared" si="75"/>
        <v>0</v>
      </c>
      <c r="O300" s="119">
        <f t="shared" si="76"/>
        <v>0</v>
      </c>
      <c r="P300" s="119">
        <f t="shared" si="77"/>
        <v>0</v>
      </c>
      <c r="Q300" s="119">
        <f t="shared" si="78"/>
        <v>0</v>
      </c>
      <c r="R300" s="119">
        <f t="shared" si="79"/>
        <v>0</v>
      </c>
      <c r="S300" s="119">
        <f t="shared" si="80"/>
        <v>0</v>
      </c>
      <c r="T300" s="31"/>
      <c r="AA300" s="1"/>
      <c r="AB300" s="1"/>
    </row>
    <row r="301" spans="1:28" ht="12.75" x14ac:dyDescent="0.2">
      <c r="A301" s="3">
        <f t="shared" si="69"/>
        <v>300</v>
      </c>
      <c r="B301" s="26">
        <f t="shared" si="81"/>
        <v>5.2333333333333334</v>
      </c>
      <c r="C301" s="121">
        <f t="shared" si="70"/>
        <v>-6.407746578472838E-4</v>
      </c>
      <c r="D301" s="6">
        <v>0</v>
      </c>
      <c r="E301" s="6">
        <v>0.05</v>
      </c>
      <c r="F301" s="116">
        <f t="shared" si="71"/>
        <v>-0.86734956256247364</v>
      </c>
      <c r="G301" s="116">
        <f t="shared" si="72"/>
        <v>0.49769944376368924</v>
      </c>
      <c r="H301" s="117">
        <f t="shared" si="65"/>
        <v>2.087058811161871E-2</v>
      </c>
      <c r="I301" s="122">
        <f t="shared" si="66"/>
        <v>4.5177199220717834E-3</v>
      </c>
      <c r="J301" s="117">
        <f t="shared" si="73"/>
        <v>2.5388308033690493E-2</v>
      </c>
      <c r="K301" s="117">
        <f t="shared" si="74"/>
        <v>-11.533943841251109</v>
      </c>
      <c r="L301" s="116">
        <f t="shared" si="67"/>
        <v>0</v>
      </c>
      <c r="M301" s="116">
        <f t="shared" si="68"/>
        <v>2.777777777777778E-2</v>
      </c>
      <c r="N301" s="117">
        <f t="shared" si="75"/>
        <v>0</v>
      </c>
      <c r="O301" s="119">
        <f t="shared" si="76"/>
        <v>0</v>
      </c>
      <c r="P301" s="119">
        <f t="shared" si="77"/>
        <v>0</v>
      </c>
      <c r="Q301" s="119">
        <f t="shared" si="78"/>
        <v>0</v>
      </c>
      <c r="R301" s="119">
        <f t="shared" si="79"/>
        <v>0</v>
      </c>
      <c r="S301" s="119">
        <f t="shared" si="80"/>
        <v>0</v>
      </c>
      <c r="T301" s="31"/>
      <c r="AA301" s="1"/>
      <c r="AB301" s="1"/>
    </row>
    <row r="302" spans="1:28" ht="12.75" x14ac:dyDescent="0.2">
      <c r="A302" s="3">
        <f t="shared" si="69"/>
        <v>301</v>
      </c>
      <c r="B302" s="26">
        <f t="shared" si="81"/>
        <v>5.2507777777777775</v>
      </c>
      <c r="C302" s="121">
        <f t="shared" si="70"/>
        <v>-6.3237685393430221E-4</v>
      </c>
      <c r="D302" s="6">
        <v>0</v>
      </c>
      <c r="E302" s="6">
        <v>0.05</v>
      </c>
      <c r="F302" s="116">
        <f t="shared" si="71"/>
        <v>-0.85853594496106655</v>
      </c>
      <c r="G302" s="116">
        <f t="shared" si="72"/>
        <v>0.51275338244599467</v>
      </c>
      <c r="H302" s="117">
        <f t="shared" si="65"/>
        <v>2.0245096959368922E-2</v>
      </c>
      <c r="I302" s="122">
        <f t="shared" si="66"/>
        <v>4.4249443101974373E-3</v>
      </c>
      <c r="J302" s="117">
        <f t="shared" si="73"/>
        <v>2.4670041269566359E-2</v>
      </c>
      <c r="K302" s="117">
        <f t="shared" si="74"/>
        <v>-11.382783370817439</v>
      </c>
      <c r="L302" s="116">
        <f t="shared" si="67"/>
        <v>0</v>
      </c>
      <c r="M302" s="116">
        <f t="shared" si="68"/>
        <v>2.777777777777778E-2</v>
      </c>
      <c r="N302" s="117">
        <f t="shared" si="75"/>
        <v>0</v>
      </c>
      <c r="O302" s="119">
        <f t="shared" si="76"/>
        <v>0</v>
      </c>
      <c r="P302" s="119">
        <f t="shared" si="77"/>
        <v>0</v>
      </c>
      <c r="Q302" s="119">
        <f t="shared" si="78"/>
        <v>0</v>
      </c>
      <c r="R302" s="119">
        <f t="shared" si="79"/>
        <v>0</v>
      </c>
      <c r="S302" s="119">
        <f t="shared" si="80"/>
        <v>0</v>
      </c>
      <c r="T302" s="31"/>
      <c r="AB302" s="1"/>
    </row>
    <row r="303" spans="1:28" ht="12.75" x14ac:dyDescent="0.2">
      <c r="A303" s="3">
        <f t="shared" si="69"/>
        <v>302</v>
      </c>
      <c r="B303" s="26">
        <f t="shared" si="81"/>
        <v>5.2682222222222226</v>
      </c>
      <c r="C303" s="121">
        <f t="shared" si="70"/>
        <v>-6.236902556652664E-4</v>
      </c>
      <c r="D303" s="6">
        <v>0</v>
      </c>
      <c r="E303" s="6">
        <v>0.05</v>
      </c>
      <c r="F303" s="116">
        <f t="shared" si="71"/>
        <v>-0.84946107407739768</v>
      </c>
      <c r="G303" s="116">
        <f t="shared" si="72"/>
        <v>0.52765128979968756</v>
      </c>
      <c r="H303" s="117">
        <f t="shared" si="65"/>
        <v>1.9626088908822979E-2</v>
      </c>
      <c r="I303" s="122">
        <f t="shared" si="66"/>
        <v>4.3304712454586003E-3</v>
      </c>
      <c r="J303" s="117">
        <f t="shared" si="73"/>
        <v>2.3956560154281579E-2</v>
      </c>
      <c r="K303" s="117">
        <f t="shared" si="74"/>
        <v>-11.226424601974795</v>
      </c>
      <c r="L303" s="116">
        <f t="shared" si="67"/>
        <v>0</v>
      </c>
      <c r="M303" s="116">
        <f t="shared" si="68"/>
        <v>2.777777777777778E-2</v>
      </c>
      <c r="N303" s="117">
        <f t="shared" si="75"/>
        <v>0</v>
      </c>
      <c r="O303" s="119">
        <f t="shared" si="76"/>
        <v>0</v>
      </c>
      <c r="P303" s="119">
        <f t="shared" si="77"/>
        <v>0</v>
      </c>
      <c r="Q303" s="119">
        <f t="shared" si="78"/>
        <v>0</v>
      </c>
      <c r="R303" s="119">
        <f t="shared" si="79"/>
        <v>0</v>
      </c>
      <c r="S303" s="119">
        <f t="shared" si="80"/>
        <v>0</v>
      </c>
      <c r="T303" s="31"/>
      <c r="AB303" s="1"/>
    </row>
    <row r="304" spans="1:28" ht="12.75" x14ac:dyDescent="0.2">
      <c r="A304" s="3">
        <f t="shared" si="69"/>
        <v>303</v>
      </c>
      <c r="B304" s="26">
        <f t="shared" si="81"/>
        <v>5.2856666666666667</v>
      </c>
      <c r="C304" s="121">
        <f t="shared" si="70"/>
        <v>-6.1471772486787479E-4</v>
      </c>
      <c r="D304" s="6">
        <v>0</v>
      </c>
      <c r="E304" s="6">
        <v>0.05</v>
      </c>
      <c r="F304" s="116">
        <f t="shared" si="71"/>
        <v>-0.84012771140307285</v>
      </c>
      <c r="G304" s="116">
        <f t="shared" si="72"/>
        <v>0.54238863237777679</v>
      </c>
      <c r="H304" s="117">
        <f t="shared" si="65"/>
        <v>1.9013752324703374E-2</v>
      </c>
      <c r="I304" s="122">
        <f t="shared" si="66"/>
        <v>4.2344189893671336E-3</v>
      </c>
      <c r="J304" s="117">
        <f t="shared" si="73"/>
        <v>2.3248171314070507E-2</v>
      </c>
      <c r="K304" s="117">
        <f t="shared" si="74"/>
        <v>-11.064919047621746</v>
      </c>
      <c r="L304" s="116">
        <f t="shared" si="67"/>
        <v>0</v>
      </c>
      <c r="M304" s="116">
        <f t="shared" si="68"/>
        <v>2.777777777777778E-2</v>
      </c>
      <c r="N304" s="117">
        <f t="shared" si="75"/>
        <v>0</v>
      </c>
      <c r="O304" s="119">
        <f t="shared" si="76"/>
        <v>0</v>
      </c>
      <c r="P304" s="119">
        <f t="shared" si="77"/>
        <v>0</v>
      </c>
      <c r="Q304" s="119">
        <f t="shared" si="78"/>
        <v>0</v>
      </c>
      <c r="R304" s="119">
        <f t="shared" si="79"/>
        <v>0</v>
      </c>
      <c r="S304" s="119">
        <f t="shared" si="80"/>
        <v>0</v>
      </c>
      <c r="T304" s="31"/>
      <c r="AB304" s="1"/>
    </row>
    <row r="305" spans="1:28" ht="12.75" x14ac:dyDescent="0.2">
      <c r="A305" s="3">
        <f t="shared" si="69"/>
        <v>304</v>
      </c>
      <c r="B305" s="26">
        <f t="shared" si="81"/>
        <v>5.3031111111111118</v>
      </c>
      <c r="C305" s="121">
        <f t="shared" si="70"/>
        <v>-6.0546232642620136E-4</v>
      </c>
      <c r="D305" s="6">
        <v>0</v>
      </c>
      <c r="E305" s="6">
        <v>0.05</v>
      </c>
      <c r="F305" s="116">
        <f t="shared" si="71"/>
        <v>-0.83053869708898687</v>
      </c>
      <c r="G305" s="116">
        <f t="shared" si="72"/>
        <v>0.55696092559328447</v>
      </c>
      <c r="H305" s="117">
        <f t="shared" si="65"/>
        <v>1.8408273541599029E-2</v>
      </c>
      <c r="I305" s="122">
        <f t="shared" si="66"/>
        <v>4.1369075359082019E-3</v>
      </c>
      <c r="J305" s="117">
        <f t="shared" si="73"/>
        <v>2.2545181077507231E-2</v>
      </c>
      <c r="K305" s="117">
        <f t="shared" si="74"/>
        <v>-10.898321875671625</v>
      </c>
      <c r="L305" s="116">
        <f t="shared" si="67"/>
        <v>0</v>
      </c>
      <c r="M305" s="116">
        <f t="shared" si="68"/>
        <v>2.777777777777778E-2</v>
      </c>
      <c r="N305" s="117">
        <f t="shared" si="75"/>
        <v>0</v>
      </c>
      <c r="O305" s="119">
        <f t="shared" si="76"/>
        <v>0</v>
      </c>
      <c r="P305" s="119">
        <f t="shared" si="77"/>
        <v>0</v>
      </c>
      <c r="Q305" s="119">
        <f t="shared" si="78"/>
        <v>0</v>
      </c>
      <c r="R305" s="119">
        <f t="shared" si="79"/>
        <v>0</v>
      </c>
      <c r="S305" s="119">
        <f t="shared" si="80"/>
        <v>0</v>
      </c>
      <c r="T305" s="31"/>
      <c r="AB305" s="1"/>
    </row>
    <row r="306" spans="1:28" ht="12.75" x14ac:dyDescent="0.2">
      <c r="A306" s="3">
        <f t="shared" si="69"/>
        <v>305</v>
      </c>
      <c r="B306" s="26">
        <f t="shared" si="81"/>
        <v>5.3205555555555559</v>
      </c>
      <c r="C306" s="121">
        <f t="shared" si="70"/>
        <v>-5.9592732566172285E-4</v>
      </c>
      <c r="D306" s="6">
        <v>0</v>
      </c>
      <c r="E306" s="6">
        <v>0.05</v>
      </c>
      <c r="F306" s="116">
        <f t="shared" si="71"/>
        <v>-0.82069694908106705</v>
      </c>
      <c r="G306" s="116">
        <f t="shared" si="72"/>
        <v>0.57136373508390292</v>
      </c>
      <c r="H306" s="117">
        <f t="shared" si="65"/>
        <v>1.7809836807263831E-2</v>
      </c>
      <c r="I306" s="122">
        <f t="shared" si="66"/>
        <v>4.038058450802573E-3</v>
      </c>
      <c r="J306" s="117">
        <f t="shared" si="73"/>
        <v>2.1847895258066404E-2</v>
      </c>
      <c r="K306" s="117">
        <f t="shared" si="74"/>
        <v>-10.726691861911011</v>
      </c>
      <c r="L306" s="116">
        <f t="shared" si="67"/>
        <v>0</v>
      </c>
      <c r="M306" s="116">
        <f t="shared" si="68"/>
        <v>2.777777777777778E-2</v>
      </c>
      <c r="N306" s="117">
        <f t="shared" si="75"/>
        <v>0</v>
      </c>
      <c r="O306" s="119">
        <f t="shared" si="76"/>
        <v>0</v>
      </c>
      <c r="P306" s="119">
        <f t="shared" si="77"/>
        <v>0</v>
      </c>
      <c r="Q306" s="119">
        <f t="shared" si="78"/>
        <v>0</v>
      </c>
      <c r="R306" s="119">
        <f t="shared" si="79"/>
        <v>0</v>
      </c>
      <c r="S306" s="119">
        <f t="shared" si="80"/>
        <v>0</v>
      </c>
      <c r="T306" s="31"/>
      <c r="AB306" s="1"/>
    </row>
    <row r="307" spans="1:28" ht="12.75" x14ac:dyDescent="0.2">
      <c r="A307" s="3">
        <f t="shared" si="69"/>
        <v>306</v>
      </c>
      <c r="B307" s="26">
        <f t="shared" si="81"/>
        <v>5.3380000000000001</v>
      </c>
      <c r="C307" s="121">
        <f t="shared" si="70"/>
        <v>-5.8611618553595403E-4</v>
      </c>
      <c r="D307" s="6">
        <v>0</v>
      </c>
      <c r="E307" s="6">
        <v>0.05</v>
      </c>
      <c r="F307" s="116">
        <f t="shared" si="71"/>
        <v>-0.81060546223233609</v>
      </c>
      <c r="G307" s="116">
        <f t="shared" si="72"/>
        <v>0.58559267806138149</v>
      </c>
      <c r="H307" s="117">
        <f t="shared" si="65"/>
        <v>1.7218624226549597E-2</v>
      </c>
      <c r="I307" s="122">
        <f t="shared" si="66"/>
        <v>3.9379947099547341E-3</v>
      </c>
      <c r="J307" s="117">
        <f t="shared" si="73"/>
        <v>2.1156618936504331E-2</v>
      </c>
      <c r="K307" s="117">
        <f t="shared" si="74"/>
        <v>-10.550091339647173</v>
      </c>
      <c r="L307" s="116">
        <f t="shared" si="67"/>
        <v>0</v>
      </c>
      <c r="M307" s="116">
        <f t="shared" si="68"/>
        <v>2.777777777777778E-2</v>
      </c>
      <c r="N307" s="117">
        <f t="shared" si="75"/>
        <v>0</v>
      </c>
      <c r="O307" s="119">
        <f t="shared" si="76"/>
        <v>0</v>
      </c>
      <c r="P307" s="119">
        <f t="shared" si="77"/>
        <v>0</v>
      </c>
      <c r="Q307" s="119">
        <f t="shared" si="78"/>
        <v>0</v>
      </c>
      <c r="R307" s="119">
        <f t="shared" si="79"/>
        <v>0</v>
      </c>
      <c r="S307" s="119">
        <f t="shared" si="80"/>
        <v>0</v>
      </c>
      <c r="T307" s="31"/>
      <c r="AB307" s="1"/>
    </row>
    <row r="308" spans="1:28" ht="12.75" x14ac:dyDescent="0.2">
      <c r="A308" s="3">
        <f t="shared" si="69"/>
        <v>307</v>
      </c>
      <c r="B308" s="26">
        <f t="shared" si="81"/>
        <v>5.3554444444444442</v>
      </c>
      <c r="C308" s="121">
        <f t="shared" si="70"/>
        <v>-5.7603256368338011E-4</v>
      </c>
      <c r="D308" s="6">
        <v>0</v>
      </c>
      <c r="E308" s="6">
        <v>0.05</v>
      </c>
      <c r="F308" s="116">
        <f t="shared" si="71"/>
        <v>-0.80026730739157748</v>
      </c>
      <c r="G308" s="116">
        <f t="shared" si="72"/>
        <v>0.59964342464520903</v>
      </c>
      <c r="H308" s="117">
        <f t="shared" si="65"/>
        <v>1.6634815705991565E-2</v>
      </c>
      <c r="I308" s="122">
        <f t="shared" si="66"/>
        <v>3.836840537344538E-3</v>
      </c>
      <c r="J308" s="117">
        <f t="shared" si="73"/>
        <v>2.0471656243336103E-2</v>
      </c>
      <c r="K308" s="117">
        <f t="shared" si="74"/>
        <v>-10.368586146300842</v>
      </c>
      <c r="L308" s="116">
        <f t="shared" si="67"/>
        <v>0</v>
      </c>
      <c r="M308" s="116">
        <f t="shared" si="68"/>
        <v>2.777777777777778E-2</v>
      </c>
      <c r="N308" s="117">
        <f t="shared" si="75"/>
        <v>0</v>
      </c>
      <c r="O308" s="119">
        <f t="shared" si="76"/>
        <v>0</v>
      </c>
      <c r="P308" s="119">
        <f t="shared" si="77"/>
        <v>0</v>
      </c>
      <c r="Q308" s="119">
        <f t="shared" si="78"/>
        <v>0</v>
      </c>
      <c r="R308" s="119">
        <f t="shared" si="79"/>
        <v>0</v>
      </c>
      <c r="S308" s="119">
        <f t="shared" si="80"/>
        <v>0</v>
      </c>
      <c r="T308" s="31"/>
      <c r="AB308" s="1"/>
    </row>
    <row r="309" spans="1:28" ht="12.75" x14ac:dyDescent="0.2">
      <c r="A309" s="3">
        <f t="shared" si="69"/>
        <v>308</v>
      </c>
      <c r="B309" s="26">
        <f t="shared" si="81"/>
        <v>5.3728888888888893</v>
      </c>
      <c r="C309" s="121">
        <f t="shared" si="70"/>
        <v>-5.6568030928404699E-4</v>
      </c>
      <c r="D309" s="6">
        <v>0</v>
      </c>
      <c r="E309" s="6">
        <v>0.05</v>
      </c>
      <c r="F309" s="116">
        <f t="shared" si="71"/>
        <v>-0.78968563046887219</v>
      </c>
      <c r="G309" s="116">
        <f t="shared" si="72"/>
        <v>0.61351169918020299</v>
      </c>
      <c r="H309" s="117">
        <f t="shared" si="65"/>
        <v>1.6058588899062566E-2</v>
      </c>
      <c r="I309" s="122">
        <f t="shared" si="66"/>
        <v>3.7347212426131204E-3</v>
      </c>
      <c r="J309" s="117">
        <f t="shared" si="73"/>
        <v>1.9793310141675687E-2</v>
      </c>
      <c r="K309" s="117">
        <f t="shared" si="74"/>
        <v>-10.182245567112846</v>
      </c>
      <c r="L309" s="116">
        <f t="shared" si="67"/>
        <v>0</v>
      </c>
      <c r="M309" s="116">
        <f t="shared" si="68"/>
        <v>2.777777777777778E-2</v>
      </c>
      <c r="N309" s="117">
        <f t="shared" si="75"/>
        <v>0</v>
      </c>
      <c r="O309" s="119">
        <f t="shared" si="76"/>
        <v>0</v>
      </c>
      <c r="P309" s="119">
        <f t="shared" si="77"/>
        <v>0</v>
      </c>
      <c r="Q309" s="119">
        <f t="shared" si="78"/>
        <v>0</v>
      </c>
      <c r="R309" s="119">
        <f t="shared" si="79"/>
        <v>0</v>
      </c>
      <c r="S309" s="119">
        <f t="shared" si="80"/>
        <v>0</v>
      </c>
      <c r="T309" s="31"/>
      <c r="AB309" s="1"/>
    </row>
    <row r="310" spans="1:28" ht="12.75" x14ac:dyDescent="0.2">
      <c r="A310" s="3">
        <f t="shared" si="69"/>
        <v>309</v>
      </c>
      <c r="B310" s="26">
        <f t="shared" si="81"/>
        <v>5.3903333333333334</v>
      </c>
      <c r="C310" s="121">
        <f t="shared" si="70"/>
        <v>-5.5506345978363104E-4</v>
      </c>
      <c r="D310" s="6">
        <v>0</v>
      </c>
      <c r="E310" s="6">
        <v>0.05</v>
      </c>
      <c r="F310" s="116">
        <f t="shared" si="71"/>
        <v>-0.77886365147829772</v>
      </c>
      <c r="G310" s="116">
        <f t="shared" si="72"/>
        <v>0.62719328153759168</v>
      </c>
      <c r="H310" s="117">
        <f t="shared" si="65"/>
        <v>1.5490119152113064E-2</v>
      </c>
      <c r="I310" s="122">
        <f t="shared" si="66"/>
        <v>3.6317630585878669E-3</v>
      </c>
      <c r="J310" s="117">
        <f t="shared" si="73"/>
        <v>1.9121882210700929E-2</v>
      </c>
      <c r="K310" s="117">
        <f t="shared" si="74"/>
        <v>-9.991142276105359</v>
      </c>
      <c r="L310" s="116">
        <f t="shared" si="67"/>
        <v>0</v>
      </c>
      <c r="M310" s="116">
        <f t="shared" si="68"/>
        <v>2.777777777777778E-2</v>
      </c>
      <c r="N310" s="117">
        <f t="shared" si="75"/>
        <v>0</v>
      </c>
      <c r="O310" s="119">
        <f t="shared" si="76"/>
        <v>0</v>
      </c>
      <c r="P310" s="119">
        <f t="shared" si="77"/>
        <v>0</v>
      </c>
      <c r="Q310" s="119">
        <f t="shared" si="78"/>
        <v>0</v>
      </c>
      <c r="R310" s="119">
        <f t="shared" si="79"/>
        <v>0</v>
      </c>
      <c r="S310" s="119">
        <f t="shared" si="80"/>
        <v>0</v>
      </c>
      <c r="T310" s="31"/>
      <c r="AB310" s="1"/>
    </row>
    <row r="311" spans="1:28" ht="12.75" x14ac:dyDescent="0.2">
      <c r="A311" s="3">
        <f t="shared" si="69"/>
        <v>310</v>
      </c>
      <c r="B311" s="26">
        <f t="shared" si="81"/>
        <v>5.4077777777777785</v>
      </c>
      <c r="C311" s="121">
        <f t="shared" si="70"/>
        <v>-5.4418623747045855E-4</v>
      </c>
      <c r="D311" s="6">
        <v>0</v>
      </c>
      <c r="E311" s="6">
        <v>0.05</v>
      </c>
      <c r="F311" s="116">
        <f t="shared" si="71"/>
        <v>-0.76780466355807098</v>
      </c>
      <c r="G311" s="116">
        <f t="shared" si="72"/>
        <v>0.64068400839920869</v>
      </c>
      <c r="H311" s="117">
        <f t="shared" si="65"/>
        <v>1.4929579451012878E-2</v>
      </c>
      <c r="I311" s="122">
        <f t="shared" si="66"/>
        <v>3.5280929789843207E-3</v>
      </c>
      <c r="J311" s="117">
        <f t="shared" si="73"/>
        <v>1.8457672429997199E-2</v>
      </c>
      <c r="K311" s="117">
        <f t="shared" si="74"/>
        <v>-9.7953522744682537</v>
      </c>
      <c r="L311" s="116">
        <f t="shared" si="67"/>
        <v>0</v>
      </c>
      <c r="M311" s="116">
        <f t="shared" si="68"/>
        <v>2.777777777777778E-2</v>
      </c>
      <c r="N311" s="117">
        <f t="shared" si="75"/>
        <v>0</v>
      </c>
      <c r="O311" s="119">
        <f t="shared" si="76"/>
        <v>0</v>
      </c>
      <c r="P311" s="119">
        <f t="shared" si="77"/>
        <v>0</v>
      </c>
      <c r="Q311" s="119">
        <f t="shared" si="78"/>
        <v>0</v>
      </c>
      <c r="R311" s="119">
        <f t="shared" si="79"/>
        <v>0</v>
      </c>
      <c r="S311" s="119">
        <f t="shared" si="80"/>
        <v>0</v>
      </c>
      <c r="T311" s="31"/>
      <c r="AB311" s="1"/>
    </row>
    <row r="312" spans="1:28" ht="12.75" x14ac:dyDescent="0.2">
      <c r="A312" s="3">
        <f t="shared" si="69"/>
        <v>311</v>
      </c>
      <c r="B312" s="26">
        <f t="shared" si="81"/>
        <v>5.4252222222222226</v>
      </c>
      <c r="C312" s="121">
        <f t="shared" si="70"/>
        <v>-5.3305304591712462E-4</v>
      </c>
      <c r="D312" s="6">
        <v>0</v>
      </c>
      <c r="E312" s="6">
        <v>0.05</v>
      </c>
      <c r="F312" s="116">
        <f t="shared" si="71"/>
        <v>-0.75651203196844763</v>
      </c>
      <c r="G312" s="116">
        <f t="shared" si="72"/>
        <v>0.65397977452438882</v>
      </c>
      <c r="H312" s="117">
        <f t="shared" si="65"/>
        <v>1.4377140368511643E-2</v>
      </c>
      <c r="I312" s="122">
        <f t="shared" si="66"/>
        <v>3.4238385965151275E-3</v>
      </c>
      <c r="J312" s="117">
        <f t="shared" si="73"/>
        <v>1.7800978965026769E-2</v>
      </c>
      <c r="K312" s="117">
        <f t="shared" si="74"/>
        <v>-9.5949548265082427</v>
      </c>
      <c r="L312" s="116">
        <f t="shared" si="67"/>
        <v>0</v>
      </c>
      <c r="M312" s="116">
        <f t="shared" si="68"/>
        <v>2.777777777777778E-2</v>
      </c>
      <c r="N312" s="117">
        <f t="shared" si="75"/>
        <v>0</v>
      </c>
      <c r="O312" s="119">
        <f t="shared" si="76"/>
        <v>0</v>
      </c>
      <c r="P312" s="119">
        <f t="shared" si="77"/>
        <v>0</v>
      </c>
      <c r="Q312" s="119">
        <f t="shared" si="78"/>
        <v>0</v>
      </c>
      <c r="R312" s="119">
        <f t="shared" si="79"/>
        <v>0</v>
      </c>
      <c r="S312" s="119">
        <f t="shared" si="80"/>
        <v>0</v>
      </c>
      <c r="T312" s="31"/>
      <c r="AB312" s="1"/>
    </row>
    <row r="313" spans="1:28" ht="12.75" x14ac:dyDescent="0.2">
      <c r="A313" s="3">
        <f t="shared" si="69"/>
        <v>312</v>
      </c>
      <c r="B313" s="26">
        <f t="shared" si="81"/>
        <v>5.4426666666666668</v>
      </c>
      <c r="C313" s="121">
        <f t="shared" si="70"/>
        <v>-5.2166846629583645E-4</v>
      </c>
      <c r="D313" s="6">
        <v>0</v>
      </c>
      <c r="E313" s="6">
        <v>0.05</v>
      </c>
      <c r="F313" s="116">
        <f t="shared" si="71"/>
        <v>-0.74498919306766642</v>
      </c>
      <c r="G313" s="116">
        <f t="shared" si="72"/>
        <v>0.66707653399920108</v>
      </c>
      <c r="H313" s="117">
        <f t="shared" si="65"/>
        <v>1.3832970012333193E-2</v>
      </c>
      <c r="I313" s="122">
        <f t="shared" si="66"/>
        <v>3.3191279416290576E-3</v>
      </c>
      <c r="J313" s="117">
        <f t="shared" si="73"/>
        <v>1.7152097953962251E-2</v>
      </c>
      <c r="K313" s="117">
        <f t="shared" si="74"/>
        <v>-9.3900323933250558</v>
      </c>
      <c r="L313" s="116">
        <f t="shared" si="67"/>
        <v>0</v>
      </c>
      <c r="M313" s="116">
        <f t="shared" si="68"/>
        <v>2.777777777777778E-2</v>
      </c>
      <c r="N313" s="117">
        <f t="shared" si="75"/>
        <v>0</v>
      </c>
      <c r="O313" s="119">
        <f t="shared" si="76"/>
        <v>0</v>
      </c>
      <c r="P313" s="119">
        <f t="shared" si="77"/>
        <v>0</v>
      </c>
      <c r="Q313" s="119">
        <f t="shared" si="78"/>
        <v>0</v>
      </c>
      <c r="R313" s="119">
        <f t="shared" si="79"/>
        <v>0</v>
      </c>
      <c r="S313" s="119">
        <f t="shared" si="80"/>
        <v>0</v>
      </c>
      <c r="T313" s="31"/>
      <c r="AB313" s="1"/>
    </row>
    <row r="314" spans="1:28" ht="12.75" x14ac:dyDescent="0.2">
      <c r="A314" s="3">
        <f t="shared" si="69"/>
        <v>313</v>
      </c>
      <c r="B314" s="26">
        <f t="shared" si="81"/>
        <v>5.4601111111111118</v>
      </c>
      <c r="C314" s="121">
        <f t="shared" si="70"/>
        <v>-5.100372535744406E-4</v>
      </c>
      <c r="D314" s="6">
        <v>0</v>
      </c>
      <c r="E314" s="6">
        <v>0.05</v>
      </c>
      <c r="F314" s="116">
        <f t="shared" si="71"/>
        <v>-0.7332396532662635</v>
      </c>
      <c r="G314" s="116">
        <f t="shared" si="72"/>
        <v>0.67997030146762261</v>
      </c>
      <c r="H314" s="117">
        <f t="shared" si="65"/>
        <v>1.329723397402028E-2</v>
      </c>
      <c r="I314" s="122">
        <f t="shared" si="66"/>
        <v>3.2140893220946876E-3</v>
      </c>
      <c r="J314" s="117">
        <f t="shared" si="73"/>
        <v>1.6511323296114967E-2</v>
      </c>
      <c r="K314" s="117">
        <f t="shared" si="74"/>
        <v>-9.1806705643399305</v>
      </c>
      <c r="L314" s="116">
        <f t="shared" si="67"/>
        <v>0</v>
      </c>
      <c r="M314" s="116">
        <f t="shared" si="68"/>
        <v>2.777777777777778E-2</v>
      </c>
      <c r="N314" s="117">
        <f t="shared" si="75"/>
        <v>0</v>
      </c>
      <c r="O314" s="119">
        <f t="shared" si="76"/>
        <v>0</v>
      </c>
      <c r="P314" s="119">
        <f t="shared" si="77"/>
        <v>0</v>
      </c>
      <c r="Q314" s="119">
        <f t="shared" si="78"/>
        <v>0</v>
      </c>
      <c r="R314" s="119">
        <f t="shared" si="79"/>
        <v>0</v>
      </c>
      <c r="S314" s="119">
        <f t="shared" si="80"/>
        <v>0</v>
      </c>
      <c r="T314" s="31"/>
      <c r="AB314" s="1"/>
    </row>
    <row r="315" spans="1:28" ht="12.75" x14ac:dyDescent="0.2">
      <c r="A315" s="3">
        <f t="shared" si="69"/>
        <v>314</v>
      </c>
      <c r="B315" s="26">
        <f t="shared" si="81"/>
        <v>5.477555555555556</v>
      </c>
      <c r="C315" s="121">
        <f t="shared" si="70"/>
        <v>-4.9816433260164474E-4</v>
      </c>
      <c r="D315" s="6">
        <v>0</v>
      </c>
      <c r="E315" s="6">
        <v>0.05</v>
      </c>
      <c r="F315" s="116">
        <f t="shared" si="71"/>
        <v>-0.72126698796007116</v>
      </c>
      <c r="G315" s="116">
        <f t="shared" si="72"/>
        <v>0.69265715334428379</v>
      </c>
      <c r="H315" s="117">
        <f t="shared" si="65"/>
        <v>1.2770095278545007E-2</v>
      </c>
      <c r="I315" s="122">
        <f t="shared" si="66"/>
        <v>3.1088511636356564E-3</v>
      </c>
      <c r="J315" s="117">
        <f t="shared" si="73"/>
        <v>1.5878946442180665E-2</v>
      </c>
      <c r="K315" s="117">
        <f t="shared" si="74"/>
        <v>-8.9669579868296054</v>
      </c>
      <c r="L315" s="116">
        <f t="shared" si="67"/>
        <v>0</v>
      </c>
      <c r="M315" s="116">
        <f t="shared" si="68"/>
        <v>2.777777777777778E-2</v>
      </c>
      <c r="N315" s="117">
        <f t="shared" si="75"/>
        <v>0</v>
      </c>
      <c r="O315" s="119">
        <f t="shared" si="76"/>
        <v>0</v>
      </c>
      <c r="P315" s="119">
        <f t="shared" si="77"/>
        <v>0</v>
      </c>
      <c r="Q315" s="119">
        <f t="shared" si="78"/>
        <v>0</v>
      </c>
      <c r="R315" s="119">
        <f t="shared" si="79"/>
        <v>0</v>
      </c>
      <c r="S315" s="119">
        <f t="shared" si="80"/>
        <v>0</v>
      </c>
      <c r="T315" s="31"/>
      <c r="AB315" s="1"/>
    </row>
    <row r="316" spans="1:28" ht="12.75" x14ac:dyDescent="0.2">
      <c r="A316" s="3">
        <f t="shared" si="69"/>
        <v>315</v>
      </c>
      <c r="B316" s="26">
        <f t="shared" si="81"/>
        <v>5.4950000000000001</v>
      </c>
      <c r="C316" s="121">
        <f t="shared" si="70"/>
        <v>-4.8605479408943622E-4</v>
      </c>
      <c r="D316" s="6">
        <v>0</v>
      </c>
      <c r="E316" s="6">
        <v>0.05</v>
      </c>
      <c r="F316" s="116">
        <f t="shared" si="71"/>
        <v>-0.7090748404422168</v>
      </c>
      <c r="G316" s="116">
        <f t="shared" si="72"/>
        <v>0.70513322900842279</v>
      </c>
      <c r="H316" s="117">
        <f t="shared" si="65"/>
        <v>1.2251714334700032E-2</v>
      </c>
      <c r="I316" s="122">
        <f t="shared" si="66"/>
        <v>3.0035418518153667E-3</v>
      </c>
      <c r="J316" s="117">
        <f t="shared" si="73"/>
        <v>1.5255256186515399E-2</v>
      </c>
      <c r="K316" s="117">
        <f t="shared" si="74"/>
        <v>-8.7489862936098515</v>
      </c>
      <c r="L316" s="116">
        <f t="shared" si="67"/>
        <v>0</v>
      </c>
      <c r="M316" s="116">
        <f t="shared" si="68"/>
        <v>2.777777777777778E-2</v>
      </c>
      <c r="N316" s="117">
        <f t="shared" si="75"/>
        <v>0</v>
      </c>
      <c r="O316" s="119">
        <f t="shared" si="76"/>
        <v>0</v>
      </c>
      <c r="P316" s="119">
        <f t="shared" si="77"/>
        <v>0</v>
      </c>
      <c r="Q316" s="119">
        <f t="shared" si="78"/>
        <v>0</v>
      </c>
      <c r="R316" s="119">
        <f t="shared" si="79"/>
        <v>0</v>
      </c>
      <c r="S316" s="119">
        <f t="shared" si="80"/>
        <v>0</v>
      </c>
      <c r="T316" s="31"/>
      <c r="AB316" s="1"/>
    </row>
    <row r="317" spans="1:28" ht="12.75" x14ac:dyDescent="0.2">
      <c r="A317" s="3">
        <f t="shared" si="69"/>
        <v>316</v>
      </c>
      <c r="B317" s="26">
        <f t="shared" si="81"/>
        <v>5.5124444444444443</v>
      </c>
      <c r="C317" s="121">
        <f t="shared" si="70"/>
        <v>-4.7371389049851061E-4</v>
      </c>
      <c r="D317" s="6">
        <v>0</v>
      </c>
      <c r="E317" s="6">
        <v>0.05</v>
      </c>
      <c r="F317" s="116">
        <f t="shared" si="71"/>
        <v>-0.69666692079446879</v>
      </c>
      <c r="G317" s="116">
        <f t="shared" si="72"/>
        <v>0.71739473197867387</v>
      </c>
      <c r="H317" s="117">
        <f t="shared" si="65"/>
        <v>1.17422488862861E-2</v>
      </c>
      <c r="I317" s="122">
        <f t="shared" si="66"/>
        <v>2.8982895753614235E-3</v>
      </c>
      <c r="J317" s="117">
        <f t="shared" si="73"/>
        <v>1.4640538461647524E-2</v>
      </c>
      <c r="K317" s="117">
        <f t="shared" si="74"/>
        <v>-8.5268500289731914</v>
      </c>
      <c r="L317" s="116">
        <f t="shared" si="67"/>
        <v>0</v>
      </c>
      <c r="M317" s="116">
        <f t="shared" si="68"/>
        <v>2.777777777777778E-2</v>
      </c>
      <c r="N317" s="117">
        <f t="shared" si="75"/>
        <v>0</v>
      </c>
      <c r="O317" s="119">
        <f t="shared" si="76"/>
        <v>0</v>
      </c>
      <c r="P317" s="119">
        <f t="shared" si="77"/>
        <v>0</v>
      </c>
      <c r="Q317" s="119">
        <f t="shared" si="78"/>
        <v>0</v>
      </c>
      <c r="R317" s="119">
        <f t="shared" si="79"/>
        <v>0</v>
      </c>
      <c r="S317" s="119">
        <f t="shared" si="80"/>
        <v>0</v>
      </c>
      <c r="T317" s="31"/>
      <c r="AB317" s="1"/>
    </row>
    <row r="318" spans="1:28" ht="12.75" x14ac:dyDescent="0.2">
      <c r="A318" s="3">
        <f t="shared" si="69"/>
        <v>317</v>
      </c>
      <c r="B318" s="26">
        <f t="shared" si="81"/>
        <v>5.5298888888888893</v>
      </c>
      <c r="C318" s="121">
        <f t="shared" si="70"/>
        <v>-4.6114703183592134E-4</v>
      </c>
      <c r="D318" s="6">
        <v>0</v>
      </c>
      <c r="E318" s="6">
        <v>0.05</v>
      </c>
      <c r="F318" s="116">
        <f t="shared" si="71"/>
        <v>-0.68404700475825375</v>
      </c>
      <c r="G318" s="116">
        <f t="shared" si="72"/>
        <v>0.72943793106834087</v>
      </c>
      <c r="H318" s="117">
        <f t="shared" si="65"/>
        <v>1.1241853964110435E-2</v>
      </c>
      <c r="I318" s="122">
        <f t="shared" si="66"/>
        <v>2.7932221711108873E-3</v>
      </c>
      <c r="J318" s="117">
        <f t="shared" si="73"/>
        <v>1.4035076135221322E-2</v>
      </c>
      <c r="K318" s="117">
        <f t="shared" si="74"/>
        <v>-8.3006465730465848</v>
      </c>
      <c r="L318" s="116">
        <f t="shared" si="67"/>
        <v>0</v>
      </c>
      <c r="M318" s="116">
        <f t="shared" si="68"/>
        <v>2.777777777777778E-2</v>
      </c>
      <c r="N318" s="117">
        <f t="shared" si="75"/>
        <v>0</v>
      </c>
      <c r="O318" s="119">
        <f t="shared" si="76"/>
        <v>0</v>
      </c>
      <c r="P318" s="119">
        <f t="shared" si="77"/>
        <v>0</v>
      </c>
      <c r="Q318" s="119">
        <f t="shared" si="78"/>
        <v>0</v>
      </c>
      <c r="R318" s="119">
        <f t="shared" si="79"/>
        <v>0</v>
      </c>
      <c r="S318" s="119">
        <f t="shared" si="80"/>
        <v>0</v>
      </c>
      <c r="T318" s="31"/>
      <c r="AB318" s="1"/>
    </row>
    <row r="319" spans="1:28" ht="12.75" x14ac:dyDescent="0.2">
      <c r="A319" s="3">
        <f t="shared" si="69"/>
        <v>318</v>
      </c>
      <c r="B319" s="26">
        <f t="shared" si="81"/>
        <v>5.5473333333333334</v>
      </c>
      <c r="C319" s="121">
        <f t="shared" si="70"/>
        <v>-4.4835978136938907E-4</v>
      </c>
      <c r="D319" s="6">
        <v>0</v>
      </c>
      <c r="E319" s="6">
        <v>0.05</v>
      </c>
      <c r="F319" s="116">
        <f t="shared" si="71"/>
        <v>-0.67121893258569687</v>
      </c>
      <c r="G319" s="116">
        <f t="shared" si="72"/>
        <v>0.74125916152079874</v>
      </c>
      <c r="H319" s="117">
        <f t="shared" si="65"/>
        <v>1.0750681838810812E-2</v>
      </c>
      <c r="I319" s="122">
        <f t="shared" si="66"/>
        <v>2.6884669707487874E-3</v>
      </c>
      <c r="J319" s="117">
        <f t="shared" si="73"/>
        <v>1.34391488095596E-2</v>
      </c>
      <c r="K319" s="117">
        <f t="shared" si="74"/>
        <v>-8.0704760646490037</v>
      </c>
      <c r="L319" s="116">
        <f t="shared" si="67"/>
        <v>0</v>
      </c>
      <c r="M319" s="116">
        <f t="shared" si="68"/>
        <v>2.777777777777778E-2</v>
      </c>
      <c r="N319" s="117">
        <f t="shared" si="75"/>
        <v>0</v>
      </c>
      <c r="O319" s="119">
        <f t="shared" si="76"/>
        <v>0</v>
      </c>
      <c r="P319" s="119">
        <f t="shared" si="77"/>
        <v>0</v>
      </c>
      <c r="Q319" s="119">
        <f t="shared" si="78"/>
        <v>0</v>
      </c>
      <c r="R319" s="119">
        <f t="shared" si="79"/>
        <v>0</v>
      </c>
      <c r="S319" s="119">
        <f t="shared" si="80"/>
        <v>5.5555555555555566E-3</v>
      </c>
      <c r="T319" s="31"/>
      <c r="AB319" s="1"/>
    </row>
    <row r="320" spans="1:28" ht="12.75" x14ac:dyDescent="0.2">
      <c r="A320" s="3">
        <f t="shared" si="69"/>
        <v>319</v>
      </c>
      <c r="B320" s="26">
        <f t="shared" si="81"/>
        <v>5.5647777777777785</v>
      </c>
      <c r="C320" s="121">
        <f t="shared" si="70"/>
        <v>-4.3535785126663524E-4</v>
      </c>
      <c r="D320" s="6">
        <v>0</v>
      </c>
      <c r="E320" s="6">
        <v>0.05</v>
      </c>
      <c r="F320" s="116">
        <f t="shared" si="71"/>
        <v>-0.65818660787102612</v>
      </c>
      <c r="G320" s="116">
        <f t="shared" si="72"/>
        <v>0.75285482612468657</v>
      </c>
      <c r="H320" s="117">
        <f t="shared" si="65"/>
        <v>1.0268881974519271E-2</v>
      </c>
      <c r="I320" s="122">
        <f t="shared" si="66"/>
        <v>2.5841506495043742E-3</v>
      </c>
      <c r="J320" s="117">
        <f t="shared" si="73"/>
        <v>1.2853032624023646E-2</v>
      </c>
      <c r="K320" s="117">
        <f t="shared" si="74"/>
        <v>-7.8364413227994341</v>
      </c>
      <c r="L320" s="116">
        <f t="shared" si="67"/>
        <v>0</v>
      </c>
      <c r="M320" s="116">
        <f t="shared" si="68"/>
        <v>2.777777777777778E-2</v>
      </c>
      <c r="N320" s="117">
        <f t="shared" si="75"/>
        <v>0</v>
      </c>
      <c r="O320" s="119">
        <f t="shared" si="76"/>
        <v>0</v>
      </c>
      <c r="P320" s="119">
        <f t="shared" si="77"/>
        <v>0</v>
      </c>
      <c r="Q320" s="119">
        <f t="shared" si="78"/>
        <v>5.5555555555555566E-3</v>
      </c>
      <c r="R320" s="119">
        <f t="shared" si="79"/>
        <v>0</v>
      </c>
      <c r="S320" s="119">
        <f t="shared" si="80"/>
        <v>-1.1111111111111113E-2</v>
      </c>
      <c r="T320" s="31"/>
      <c r="AB320" s="1"/>
    </row>
    <row r="321" spans="1:28" ht="12.75" x14ac:dyDescent="0.2">
      <c r="A321" s="3">
        <f t="shared" si="69"/>
        <v>320</v>
      </c>
      <c r="B321" s="26">
        <f t="shared" si="81"/>
        <v>5.5822222222222226</v>
      </c>
      <c r="C321" s="121">
        <f t="shared" si="70"/>
        <v>-4.2214709816536938E-4</v>
      </c>
      <c r="D321" s="6">
        <v>0</v>
      </c>
      <c r="E321" s="6">
        <v>0.05</v>
      </c>
      <c r="F321" s="116">
        <f t="shared" si="71"/>
        <v>-0.64495399636270923</v>
      </c>
      <c r="G321" s="116">
        <f t="shared" si="72"/>
        <v>0.76422139630853725</v>
      </c>
      <c r="H321" s="117">
        <f t="shared" si="65"/>
        <v>9.7966009833802773E-3</v>
      </c>
      <c r="I321" s="122">
        <f t="shared" si="66"/>
        <v>2.4803990769599882E-3</v>
      </c>
      <c r="J321" s="117">
        <f t="shared" si="73"/>
        <v>1.2277000060340265E-2</v>
      </c>
      <c r="K321" s="117">
        <f t="shared" si="74"/>
        <v>-7.598647766976649</v>
      </c>
      <c r="L321" s="116">
        <f t="shared" si="67"/>
        <v>0</v>
      </c>
      <c r="M321" s="116">
        <f t="shared" si="68"/>
        <v>2.777777777777778E-2</v>
      </c>
      <c r="N321" s="117">
        <f t="shared" si="75"/>
        <v>0</v>
      </c>
      <c r="O321" s="119">
        <f t="shared" si="76"/>
        <v>-5.5555555555555566E-3</v>
      </c>
      <c r="P321" s="119">
        <f t="shared" si="77"/>
        <v>0</v>
      </c>
      <c r="Q321" s="119">
        <f t="shared" si="78"/>
        <v>-5.5555555555555566E-3</v>
      </c>
      <c r="R321" s="119">
        <f t="shared" si="79"/>
        <v>0</v>
      </c>
      <c r="S321" s="119">
        <f t="shared" si="80"/>
        <v>5.5555555555555566E-3</v>
      </c>
      <c r="T321" s="31"/>
      <c r="AB321" s="1"/>
    </row>
    <row r="322" spans="1:28" ht="12.75" x14ac:dyDescent="0.2">
      <c r="A322" s="3">
        <f t="shared" si="69"/>
        <v>321</v>
      </c>
      <c r="B322" s="26">
        <f t="shared" si="81"/>
        <v>5.5996666666666668</v>
      </c>
      <c r="C322" s="121">
        <f t="shared" si="70"/>
        <v>-4.0873351867896229E-4</v>
      </c>
      <c r="D322" s="6">
        <v>0</v>
      </c>
      <c r="E322" s="6">
        <v>0.04</v>
      </c>
      <c r="F322" s="116">
        <f t="shared" si="71"/>
        <v>-0.63152512475666878</v>
      </c>
      <c r="G322" s="116">
        <f t="shared" si="72"/>
        <v>0.77535541321452961</v>
      </c>
      <c r="H322" s="117">
        <f t="shared" ref="H322:H362" si="82">$V$9*(1-G322)</f>
        <v>9.3339825809362932E-3</v>
      </c>
      <c r="I322" s="122">
        <f t="shared" ref="I322:I362" si="83">$V$8-SQRT($V$8^2-($V$9*F322)^2)</f>
        <v>2.3773371701199253E-3</v>
      </c>
      <c r="J322" s="117">
        <f t="shared" si="73"/>
        <v>1.1711319751056219E-2</v>
      </c>
      <c r="K322" s="117">
        <f t="shared" si="74"/>
        <v>-7.3572033362213212</v>
      </c>
      <c r="L322" s="116">
        <f t="shared" ref="L322:L362" si="84">D322/1.8</f>
        <v>0</v>
      </c>
      <c r="M322" s="116">
        <f t="shared" ref="M322:M362" si="85">E322/1.8</f>
        <v>2.2222222222222223E-2</v>
      </c>
      <c r="N322" s="117">
        <f t="shared" si="75"/>
        <v>0</v>
      </c>
      <c r="O322" s="119">
        <f t="shared" si="76"/>
        <v>0</v>
      </c>
      <c r="P322" s="119">
        <f t="shared" si="77"/>
        <v>0</v>
      </c>
      <c r="Q322" s="119">
        <f t="shared" si="78"/>
        <v>0</v>
      </c>
      <c r="R322" s="119">
        <f t="shared" si="79"/>
        <v>0</v>
      </c>
      <c r="S322" s="119">
        <f t="shared" si="80"/>
        <v>0</v>
      </c>
      <c r="T322" s="31"/>
      <c r="AB322" s="1"/>
    </row>
    <row r="323" spans="1:28" ht="12.75" x14ac:dyDescent="0.2">
      <c r="A323" s="3">
        <f t="shared" si="69"/>
        <v>322</v>
      </c>
      <c r="B323" s="26">
        <f t="shared" si="81"/>
        <v>5.6171111111111109</v>
      </c>
      <c r="C323" s="121">
        <f t="shared" ref="C323:C362" si="86">J336-J335</f>
        <v>-3.9512324484496965E-4</v>
      </c>
      <c r="D323" s="6">
        <v>0</v>
      </c>
      <c r="E323" s="6">
        <v>0.04</v>
      </c>
      <c r="F323" s="116">
        <f t="shared" ref="F323:F362" si="87">SIN(B323)</f>
        <v>-0.61790407947095705</v>
      </c>
      <c r="G323" s="116">
        <f t="shared" ref="G323:G362" si="88">COS(B323)</f>
        <v>0.7862534887510193</v>
      </c>
      <c r="H323" s="117">
        <f t="shared" si="82"/>
        <v>8.8811675423951467E-3</v>
      </c>
      <c r="I323" s="122">
        <f t="shared" si="83"/>
        <v>2.2750887488774407E-3</v>
      </c>
      <c r="J323" s="117">
        <f t="shared" ref="J323:J362" si="89">H323+I323</f>
        <v>1.1156256291272587E-2</v>
      </c>
      <c r="K323" s="117">
        <f t="shared" ref="K323:K362" si="90">C323*6*3000</f>
        <v>-7.1122184072094541</v>
      </c>
      <c r="L323" s="116">
        <f t="shared" si="84"/>
        <v>0</v>
      </c>
      <c r="M323" s="116">
        <f t="shared" si="85"/>
        <v>2.2222222222222223E-2</v>
      </c>
      <c r="N323" s="117">
        <f t="shared" ref="N323:N362" si="91">L324-L323</f>
        <v>0</v>
      </c>
      <c r="O323" s="119">
        <f t="shared" ref="O323:O362" si="92">M324-M323</f>
        <v>0</v>
      </c>
      <c r="P323" s="119">
        <f t="shared" ref="P323:P362" si="93">N324-N323</f>
        <v>0</v>
      </c>
      <c r="Q323" s="119">
        <f t="shared" ref="Q323:Q362" si="94">O323-O324</f>
        <v>0</v>
      </c>
      <c r="R323" s="119">
        <f t="shared" ref="R323:R362" si="95">P324-P323</f>
        <v>0</v>
      </c>
      <c r="S323" s="119">
        <f t="shared" ref="S323:S362" si="96">Q324-Q323</f>
        <v>5.5555555555555566E-3</v>
      </c>
      <c r="T323" s="31"/>
      <c r="AB323" s="1"/>
    </row>
    <row r="324" spans="1:28" ht="12.75" x14ac:dyDescent="0.2">
      <c r="A324" s="3">
        <f t="shared" si="69"/>
        <v>323</v>
      </c>
      <c r="B324" s="26">
        <f t="shared" ref="B324:B362" si="97">A324*3.14/180</f>
        <v>5.634555555555556</v>
      </c>
      <c r="C324" s="121">
        <f t="shared" si="86"/>
        <v>-3.8132253952009084E-4</v>
      </c>
      <c r="D324" s="6">
        <v>0</v>
      </c>
      <c r="E324" s="6">
        <v>0.04</v>
      </c>
      <c r="F324" s="116">
        <f t="shared" si="87"/>
        <v>-0.60409500540225425</v>
      </c>
      <c r="G324" s="116">
        <f t="shared" si="88"/>
        <v>0.79691230662353962</v>
      </c>
      <c r="H324" s="117">
        <f t="shared" si="82"/>
        <v>8.4382936597919272E-3</v>
      </c>
      <c r="I324" s="122">
        <f t="shared" si="83"/>
        <v>2.1737763940102017E-3</v>
      </c>
      <c r="J324" s="117">
        <f t="shared" si="89"/>
        <v>1.0612070053802129E-2</v>
      </c>
      <c r="K324" s="117">
        <f t="shared" si="90"/>
        <v>-6.8638057113616355</v>
      </c>
      <c r="L324" s="116">
        <f t="shared" si="84"/>
        <v>0</v>
      </c>
      <c r="M324" s="116">
        <f t="shared" si="85"/>
        <v>2.2222222222222223E-2</v>
      </c>
      <c r="N324" s="117">
        <f t="shared" si="91"/>
        <v>0</v>
      </c>
      <c r="O324" s="119">
        <f t="shared" si="92"/>
        <v>0</v>
      </c>
      <c r="P324" s="119">
        <f t="shared" si="93"/>
        <v>0</v>
      </c>
      <c r="Q324" s="119">
        <f t="shared" si="94"/>
        <v>5.5555555555555566E-3</v>
      </c>
      <c r="R324" s="119">
        <f t="shared" si="95"/>
        <v>0</v>
      </c>
      <c r="S324" s="119">
        <f t="shared" si="96"/>
        <v>-1.1111111111111113E-2</v>
      </c>
      <c r="T324" s="31"/>
      <c r="AB324" s="1"/>
    </row>
    <row r="325" spans="1:28" ht="12.75" x14ac:dyDescent="0.2">
      <c r="A325" s="3">
        <f t="shared" si="69"/>
        <v>324</v>
      </c>
      <c r="B325" s="26">
        <f t="shared" si="97"/>
        <v>5.6520000000000001</v>
      </c>
      <c r="C325" s="121">
        <f t="shared" si="86"/>
        <v>-3.6733779172838654E-4</v>
      </c>
      <c r="D325" s="6">
        <v>0</v>
      </c>
      <c r="E325" s="6">
        <v>0.04</v>
      </c>
      <c r="F325" s="116">
        <f t="shared" si="87"/>
        <v>-0.59010210466457547</v>
      </c>
      <c r="G325" s="116">
        <f t="shared" si="88"/>
        <v>0.8073286233439505</v>
      </c>
      <c r="H325" s="117">
        <f t="shared" si="82"/>
        <v>8.005495700058856E-3</v>
      </c>
      <c r="I325" s="122">
        <f t="shared" si="83"/>
        <v>2.0735213078261483E-3</v>
      </c>
      <c r="J325" s="117">
        <f t="shared" si="89"/>
        <v>1.0079017007885004E-2</v>
      </c>
      <c r="K325" s="117">
        <f t="shared" si="90"/>
        <v>-6.6120802511109575</v>
      </c>
      <c r="L325" s="116">
        <f t="shared" si="84"/>
        <v>0</v>
      </c>
      <c r="M325" s="116">
        <f t="shared" si="85"/>
        <v>2.2222222222222223E-2</v>
      </c>
      <c r="N325" s="117">
        <f t="shared" si="91"/>
        <v>0</v>
      </c>
      <c r="O325" s="119">
        <f t="shared" si="92"/>
        <v>-5.5555555555555566E-3</v>
      </c>
      <c r="P325" s="119">
        <f t="shared" si="93"/>
        <v>0</v>
      </c>
      <c r="Q325" s="119">
        <f t="shared" si="94"/>
        <v>-5.5555555555555566E-3</v>
      </c>
      <c r="R325" s="119">
        <f t="shared" si="95"/>
        <v>0</v>
      </c>
      <c r="S325" s="119">
        <f t="shared" si="96"/>
        <v>5.5555555555555566E-3</v>
      </c>
      <c r="T325" s="31"/>
      <c r="AB325" s="1"/>
    </row>
    <row r="326" spans="1:28" ht="12.75" x14ac:dyDescent="0.2">
      <c r="A326" s="3">
        <f t="shared" si="69"/>
        <v>325</v>
      </c>
      <c r="B326" s="26">
        <f t="shared" si="97"/>
        <v>5.6694444444444443</v>
      </c>
      <c r="C326" s="121">
        <f t="shared" si="86"/>
        <v>-3.5317551196557048E-4</v>
      </c>
      <c r="D326" s="6">
        <v>0</v>
      </c>
      <c r="E326" s="6">
        <v>0.03</v>
      </c>
      <c r="F326" s="116">
        <f t="shared" si="87"/>
        <v>-0.57592963531055896</v>
      </c>
      <c r="G326" s="116">
        <f t="shared" si="88"/>
        <v>0.81749926921743887</v>
      </c>
      <c r="H326" s="117">
        <f t="shared" si="82"/>
        <v>7.5829053640154142E-3</v>
      </c>
      <c r="I326" s="122">
        <f t="shared" si="83"/>
        <v>1.9744431775737536E-3</v>
      </c>
      <c r="J326" s="117">
        <f t="shared" si="89"/>
        <v>9.5573485415891678E-3</v>
      </c>
      <c r="K326" s="117">
        <f t="shared" si="90"/>
        <v>-6.3571592153802685</v>
      </c>
      <c r="L326" s="116">
        <f t="shared" si="84"/>
        <v>0</v>
      </c>
      <c r="M326" s="116">
        <f t="shared" si="85"/>
        <v>1.6666666666666666E-2</v>
      </c>
      <c r="N326" s="117">
        <f t="shared" si="91"/>
        <v>0</v>
      </c>
      <c r="O326" s="119">
        <f t="shared" si="92"/>
        <v>0</v>
      </c>
      <c r="P326" s="119">
        <f t="shared" si="93"/>
        <v>0</v>
      </c>
      <c r="Q326" s="119">
        <f t="shared" si="94"/>
        <v>0</v>
      </c>
      <c r="R326" s="119">
        <f t="shared" si="95"/>
        <v>0</v>
      </c>
      <c r="S326" s="119">
        <f t="shared" si="96"/>
        <v>0</v>
      </c>
      <c r="T326" s="31"/>
      <c r="AB326" s="1"/>
    </row>
    <row r="327" spans="1:28" ht="12.75" x14ac:dyDescent="0.2">
      <c r="A327" s="3">
        <f t="shared" si="69"/>
        <v>326</v>
      </c>
      <c r="B327" s="26">
        <f t="shared" si="97"/>
        <v>5.6868888888888884</v>
      </c>
      <c r="C327" s="121">
        <f t="shared" si="86"/>
        <v>-3.3884232746529686E-4</v>
      </c>
      <c r="D327" s="6">
        <v>0</v>
      </c>
      <c r="E327" s="6">
        <v>0.03</v>
      </c>
      <c r="F327" s="116">
        <f t="shared" si="87"/>
        <v>-0.56158191003573954</v>
      </c>
      <c r="G327" s="116">
        <f t="shared" si="88"/>
        <v>0.82742114930705668</v>
      </c>
      <c r="H327" s="117">
        <f t="shared" si="82"/>
        <v>7.1706512462917944E-3</v>
      </c>
      <c r="I327" s="122">
        <f t="shared" si="83"/>
        <v>1.8766600417229329E-3</v>
      </c>
      <c r="J327" s="117">
        <f t="shared" si="89"/>
        <v>9.0473112880147272E-3</v>
      </c>
      <c r="K327" s="117">
        <f t="shared" si="90"/>
        <v>-6.0991618943753432</v>
      </c>
      <c r="L327" s="116">
        <f t="shared" si="84"/>
        <v>0</v>
      </c>
      <c r="M327" s="116">
        <f t="shared" si="85"/>
        <v>1.6666666666666666E-2</v>
      </c>
      <c r="N327" s="117">
        <f t="shared" si="91"/>
        <v>0</v>
      </c>
      <c r="O327" s="119">
        <f t="shared" si="92"/>
        <v>0</v>
      </c>
      <c r="P327" s="119">
        <f t="shared" si="93"/>
        <v>0</v>
      </c>
      <c r="Q327" s="119">
        <f t="shared" si="94"/>
        <v>0</v>
      </c>
      <c r="R327" s="119">
        <f t="shared" si="95"/>
        <v>0</v>
      </c>
      <c r="S327" s="119">
        <f t="shared" si="96"/>
        <v>0</v>
      </c>
      <c r="T327" s="31"/>
      <c r="AB327" s="1"/>
    </row>
    <row r="328" spans="1:28" ht="12.75" x14ac:dyDescent="0.2">
      <c r="A328" s="3">
        <f t="shared" si="69"/>
        <v>327</v>
      </c>
      <c r="B328" s="26">
        <f t="shared" si="97"/>
        <v>5.7043333333333335</v>
      </c>
      <c r="C328" s="121">
        <f t="shared" si="86"/>
        <v>-3.2434497743030928E-4</v>
      </c>
      <c r="D328" s="6">
        <v>0</v>
      </c>
      <c r="E328" s="6">
        <v>0.03</v>
      </c>
      <c r="F328" s="116">
        <f t="shared" si="87"/>
        <v>-0.54706329486619054</v>
      </c>
      <c r="G328" s="116">
        <f t="shared" si="88"/>
        <v>0.83709124437551463</v>
      </c>
      <c r="H328" s="117">
        <f t="shared" si="82"/>
        <v>6.7688587961973667E-3</v>
      </c>
      <c r="I328" s="122">
        <f t="shared" si="83"/>
        <v>1.7802881592157149E-3</v>
      </c>
      <c r="J328" s="117">
        <f t="shared" si="89"/>
        <v>8.5491469554130825E-3</v>
      </c>
      <c r="K328" s="117">
        <f t="shared" si="90"/>
        <v>-5.8382095937455674</v>
      </c>
      <c r="L328" s="116">
        <f t="shared" si="84"/>
        <v>0</v>
      </c>
      <c r="M328" s="116">
        <f t="shared" si="85"/>
        <v>1.6666666666666666E-2</v>
      </c>
      <c r="N328" s="117">
        <f t="shared" si="91"/>
        <v>0</v>
      </c>
      <c r="O328" s="119">
        <f t="shared" si="92"/>
        <v>0</v>
      </c>
      <c r="P328" s="119">
        <f t="shared" si="93"/>
        <v>0</v>
      </c>
      <c r="Q328" s="119">
        <f t="shared" si="94"/>
        <v>0</v>
      </c>
      <c r="R328" s="119">
        <f t="shared" si="95"/>
        <v>0</v>
      </c>
      <c r="S328" s="119">
        <f t="shared" si="96"/>
        <v>0</v>
      </c>
      <c r="T328" s="31"/>
      <c r="AB328" s="1"/>
    </row>
    <row r="329" spans="1:28" ht="12.75" x14ac:dyDescent="0.2">
      <c r="A329" s="3">
        <f t="shared" si="69"/>
        <v>328</v>
      </c>
      <c r="B329" s="26">
        <f t="shared" si="97"/>
        <v>5.7217777777777785</v>
      </c>
      <c r="C329" s="121">
        <f t="shared" si="86"/>
        <v>-3.0969030823341064E-4</v>
      </c>
      <c r="D329" s="6">
        <v>0</v>
      </c>
      <c r="E329" s="6">
        <v>0.03</v>
      </c>
      <c r="F329" s="116">
        <f t="shared" si="87"/>
        <v>-0.53237820782993939</v>
      </c>
      <c r="G329" s="116">
        <f t="shared" si="88"/>
        <v>0.84650661180393738</v>
      </c>
      <c r="H329" s="117">
        <f t="shared" si="82"/>
        <v>6.3776502795464011E-3</v>
      </c>
      <c r="I329" s="122">
        <f t="shared" si="83"/>
        <v>1.6854418817772443E-3</v>
      </c>
      <c r="J329" s="117">
        <f t="shared" si="89"/>
        <v>8.0630921613236463E-3</v>
      </c>
      <c r="K329" s="117">
        <f t="shared" si="90"/>
        <v>-5.5744255482013916</v>
      </c>
      <c r="L329" s="116">
        <f t="shared" si="84"/>
        <v>0</v>
      </c>
      <c r="M329" s="116">
        <f t="shared" si="85"/>
        <v>1.6666666666666666E-2</v>
      </c>
      <c r="N329" s="117">
        <f t="shared" si="91"/>
        <v>0</v>
      </c>
      <c r="O329" s="119">
        <f t="shared" si="92"/>
        <v>0</v>
      </c>
      <c r="P329" s="119">
        <f t="shared" si="93"/>
        <v>0</v>
      </c>
      <c r="Q329" s="119">
        <f t="shared" si="94"/>
        <v>0</v>
      </c>
      <c r="R329" s="119">
        <f t="shared" si="95"/>
        <v>0</v>
      </c>
      <c r="S329" s="119">
        <f t="shared" si="96"/>
        <v>0</v>
      </c>
      <c r="T329" s="31"/>
      <c r="AB329" s="1"/>
    </row>
    <row r="330" spans="1:28" ht="12.75" x14ac:dyDescent="0.2">
      <c r="A330" s="3">
        <f t="shared" si="69"/>
        <v>329</v>
      </c>
      <c r="B330" s="26">
        <f t="shared" si="97"/>
        <v>5.7392222222222218</v>
      </c>
      <c r="C330" s="121">
        <f t="shared" si="86"/>
        <v>-2.9488526859076242E-4</v>
      </c>
      <c r="D330" s="6">
        <v>0</v>
      </c>
      <c r="E330" s="6">
        <v>0.03</v>
      </c>
      <c r="F330" s="116">
        <f t="shared" si="87"/>
        <v>-0.51753111761255755</v>
      </c>
      <c r="G330" s="116">
        <f t="shared" si="88"/>
        <v>0.85566438648730558</v>
      </c>
      <c r="H330" s="117">
        <f t="shared" si="82"/>
        <v>5.9971447414524526E-3</v>
      </c>
      <c r="I330" s="122">
        <f t="shared" si="83"/>
        <v>1.592233529372683E-3</v>
      </c>
      <c r="J330" s="117">
        <f t="shared" si="89"/>
        <v>7.5893782708251357E-3</v>
      </c>
      <c r="K330" s="117">
        <f t="shared" si="90"/>
        <v>-5.3079348346337234</v>
      </c>
      <c r="L330" s="116">
        <f t="shared" si="84"/>
        <v>0</v>
      </c>
      <c r="M330" s="116">
        <f t="shared" si="85"/>
        <v>1.6666666666666666E-2</v>
      </c>
      <c r="N330" s="117">
        <f t="shared" si="91"/>
        <v>0</v>
      </c>
      <c r="O330" s="119">
        <f t="shared" si="92"/>
        <v>0</v>
      </c>
      <c r="P330" s="119">
        <f t="shared" si="93"/>
        <v>0</v>
      </c>
      <c r="Q330" s="119">
        <f t="shared" si="94"/>
        <v>0</v>
      </c>
      <c r="R330" s="119">
        <f t="shared" si="95"/>
        <v>0</v>
      </c>
      <c r="S330" s="119">
        <f t="shared" si="96"/>
        <v>0</v>
      </c>
      <c r="T330" s="31"/>
      <c r="AB330" s="1"/>
    </row>
    <row r="331" spans="1:28" ht="12.75" x14ac:dyDescent="0.2">
      <c r="A331" s="3">
        <f t="shared" si="69"/>
        <v>330</v>
      </c>
      <c r="B331" s="26">
        <f t="shared" si="97"/>
        <v>5.7566666666666668</v>
      </c>
      <c r="C331" s="121">
        <f t="shared" si="86"/>
        <v>-2.7993690471125963E-4</v>
      </c>
      <c r="D331" s="6">
        <v>0</v>
      </c>
      <c r="E331" s="6">
        <v>0.03</v>
      </c>
      <c r="F331" s="116">
        <f t="shared" si="87"/>
        <v>-0.50252654219732995</v>
      </c>
      <c r="G331" s="116">
        <f t="shared" si="88"/>
        <v>0.86456178170631337</v>
      </c>
      <c r="H331" s="117">
        <f t="shared" si="82"/>
        <v>5.6274579701026794E-3</v>
      </c>
      <c r="I331" s="122">
        <f t="shared" si="83"/>
        <v>1.500773268886535E-3</v>
      </c>
      <c r="J331" s="117">
        <f t="shared" si="89"/>
        <v>7.1282312389892143E-3</v>
      </c>
      <c r="K331" s="117">
        <f t="shared" si="90"/>
        <v>-5.0388642848026732</v>
      </c>
      <c r="L331" s="116">
        <f t="shared" si="84"/>
        <v>0</v>
      </c>
      <c r="M331" s="116">
        <f t="shared" si="85"/>
        <v>1.6666666666666666E-2</v>
      </c>
      <c r="N331" s="117">
        <f t="shared" si="91"/>
        <v>0</v>
      </c>
      <c r="O331" s="119">
        <f t="shared" si="92"/>
        <v>0</v>
      </c>
      <c r="P331" s="119">
        <f t="shared" si="93"/>
        <v>0</v>
      </c>
      <c r="Q331" s="119">
        <f t="shared" si="94"/>
        <v>0</v>
      </c>
      <c r="R331" s="119">
        <f t="shared" si="95"/>
        <v>0</v>
      </c>
      <c r="S331" s="119">
        <f t="shared" si="96"/>
        <v>0</v>
      </c>
      <c r="T331" s="31"/>
      <c r="AB331" s="1"/>
    </row>
    <row r="332" spans="1:28" ht="12.75" x14ac:dyDescent="0.2">
      <c r="A332" s="3">
        <f t="shared" si="69"/>
        <v>331</v>
      </c>
      <c r="B332" s="26">
        <f t="shared" si="97"/>
        <v>5.7741111111111119</v>
      </c>
      <c r="C332" s="121">
        <f t="shared" si="86"/>
        <v>-2.648523554247724E-4</v>
      </c>
      <c r="D332" s="6">
        <v>0</v>
      </c>
      <c r="E332" s="6">
        <v>0.03</v>
      </c>
      <c r="F332" s="116">
        <f t="shared" si="87"/>
        <v>-0.4873690474904373</v>
      </c>
      <c r="G332" s="116">
        <f t="shared" si="88"/>
        <v>0.87319608997536391</v>
      </c>
      <c r="H332" s="117">
        <f t="shared" si="82"/>
        <v>5.2687024615236293E-3</v>
      </c>
      <c r="I332" s="122">
        <f t="shared" si="83"/>
        <v>1.4111689960961959E-3</v>
      </c>
      <c r="J332" s="117">
        <f t="shared" si="89"/>
        <v>6.6798714576198253E-3</v>
      </c>
      <c r="K332" s="117">
        <f t="shared" si="90"/>
        <v>-4.7673423976459031</v>
      </c>
      <c r="L332" s="116">
        <f t="shared" si="84"/>
        <v>0</v>
      </c>
      <c r="M332" s="116">
        <f t="shared" si="85"/>
        <v>1.6666666666666666E-2</v>
      </c>
      <c r="N332" s="117">
        <f t="shared" si="91"/>
        <v>0</v>
      </c>
      <c r="O332" s="119">
        <f t="shared" si="92"/>
        <v>0</v>
      </c>
      <c r="P332" s="119">
        <f t="shared" si="93"/>
        <v>0</v>
      </c>
      <c r="Q332" s="119">
        <f t="shared" si="94"/>
        <v>0</v>
      </c>
      <c r="R332" s="119">
        <f t="shared" si="95"/>
        <v>0</v>
      </c>
      <c r="S332" s="119">
        <f t="shared" si="96"/>
        <v>5.5555555555555549E-3</v>
      </c>
      <c r="T332" s="31"/>
      <c r="AB332" s="1"/>
    </row>
    <row r="333" spans="1:28" ht="12.75" x14ac:dyDescent="0.2">
      <c r="A333" s="3">
        <f t="shared" si="69"/>
        <v>332</v>
      </c>
      <c r="B333" s="26">
        <f t="shared" si="97"/>
        <v>5.791555555555556</v>
      </c>
      <c r="C333" s="121">
        <f t="shared" si="86"/>
        <v>-2.496388472923404E-4</v>
      </c>
      <c r="D333" s="6">
        <v>0</v>
      </c>
      <c r="E333" s="6">
        <v>0.03</v>
      </c>
      <c r="F333" s="116">
        <f t="shared" si="87"/>
        <v>-0.47206324593154136</v>
      </c>
      <c r="G333" s="116">
        <f t="shared" si="88"/>
        <v>0.88156468386646314</v>
      </c>
      <c r="H333" s="117">
        <f t="shared" si="82"/>
        <v>4.9209873853484562E-3</v>
      </c>
      <c r="I333" s="122">
        <f t="shared" si="83"/>
        <v>1.3235262210047338E-3</v>
      </c>
      <c r="J333" s="117">
        <f t="shared" si="89"/>
        <v>6.24451360635319E-3</v>
      </c>
      <c r="K333" s="117">
        <f t="shared" si="90"/>
        <v>-4.4934992512621275</v>
      </c>
      <c r="L333" s="116">
        <f t="shared" si="84"/>
        <v>0</v>
      </c>
      <c r="M333" s="116">
        <f t="shared" si="85"/>
        <v>1.6666666666666666E-2</v>
      </c>
      <c r="N333" s="117">
        <f t="shared" si="91"/>
        <v>0</v>
      </c>
      <c r="O333" s="119">
        <f t="shared" si="92"/>
        <v>0</v>
      </c>
      <c r="P333" s="119">
        <f t="shared" si="93"/>
        <v>0</v>
      </c>
      <c r="Q333" s="119">
        <f t="shared" si="94"/>
        <v>5.5555555555555549E-3</v>
      </c>
      <c r="R333" s="119">
        <f t="shared" si="95"/>
        <v>0</v>
      </c>
      <c r="S333" s="119">
        <f t="shared" si="96"/>
        <v>-1.111111111111111E-2</v>
      </c>
      <c r="T333" s="31"/>
      <c r="AB333" s="1"/>
    </row>
    <row r="334" spans="1:28" ht="12.75" x14ac:dyDescent="0.2">
      <c r="A334" s="3">
        <f t="shared" si="69"/>
        <v>333</v>
      </c>
      <c r="B334" s="26">
        <f t="shared" si="97"/>
        <v>5.8090000000000011</v>
      </c>
      <c r="C334" s="121">
        <f t="shared" si="86"/>
        <v>-2.3430368970025735E-4</v>
      </c>
      <c r="D334" s="6">
        <v>0</v>
      </c>
      <c r="E334" s="6">
        <v>0.03</v>
      </c>
      <c r="F334" s="116">
        <f t="shared" si="87"/>
        <v>-0.45661379509021399</v>
      </c>
      <c r="G334" s="116">
        <f t="shared" si="88"/>
        <v>0.88966501680874921</v>
      </c>
      <c r="H334" s="117">
        <f t="shared" si="82"/>
        <v>4.5844185515964697E-3</v>
      </c>
      <c r="I334" s="122">
        <f t="shared" si="83"/>
        <v>1.2379479565913509E-3</v>
      </c>
      <c r="J334" s="117">
        <f t="shared" si="89"/>
        <v>5.8223665081878206E-3</v>
      </c>
      <c r="K334" s="117">
        <f t="shared" si="90"/>
        <v>-4.2174664146046323</v>
      </c>
      <c r="L334" s="116">
        <f t="shared" si="84"/>
        <v>0</v>
      </c>
      <c r="M334" s="116">
        <f t="shared" si="85"/>
        <v>1.6666666666666666E-2</v>
      </c>
      <c r="N334" s="117">
        <f t="shared" si="91"/>
        <v>0</v>
      </c>
      <c r="O334" s="119">
        <f t="shared" si="92"/>
        <v>-5.5555555555555549E-3</v>
      </c>
      <c r="P334" s="119">
        <f t="shared" si="93"/>
        <v>0</v>
      </c>
      <c r="Q334" s="119">
        <f t="shared" si="94"/>
        <v>-5.5555555555555549E-3</v>
      </c>
      <c r="R334" s="119">
        <f t="shared" si="95"/>
        <v>0</v>
      </c>
      <c r="S334" s="119">
        <f t="shared" si="96"/>
        <v>5.5555555555555549E-3</v>
      </c>
      <c r="T334" s="31"/>
      <c r="AB334" s="1"/>
    </row>
    <row r="335" spans="1:28" ht="12.75" x14ac:dyDescent="0.2">
      <c r="A335" s="3">
        <f t="shared" si="69"/>
        <v>334</v>
      </c>
      <c r="B335" s="26">
        <f t="shared" si="97"/>
        <v>5.8264444444444443</v>
      </c>
      <c r="C335" s="121">
        <f t="shared" si="86"/>
        <v>-2.1885426994019855E-4</v>
      </c>
      <c r="D335" s="6">
        <v>0</v>
      </c>
      <c r="E335" s="6">
        <v>0.02</v>
      </c>
      <c r="F335" s="116">
        <f t="shared" si="87"/>
        <v>-0.44102539624864051</v>
      </c>
      <c r="G335" s="116">
        <f t="shared" si="88"/>
        <v>0.89749462386341328</v>
      </c>
      <c r="H335" s="117">
        <f t="shared" si="82"/>
        <v>4.2590983784751776E-3</v>
      </c>
      <c r="I335" s="122">
        <f t="shared" si="83"/>
        <v>1.1545346110336807E-3</v>
      </c>
      <c r="J335" s="117">
        <f t="shared" si="89"/>
        <v>5.4136329895088584E-3</v>
      </c>
      <c r="K335" s="117">
        <f t="shared" si="90"/>
        <v>-3.9393768589235738</v>
      </c>
      <c r="L335" s="116">
        <f t="shared" si="84"/>
        <v>0</v>
      </c>
      <c r="M335" s="116">
        <f t="shared" si="85"/>
        <v>1.1111111111111112E-2</v>
      </c>
      <c r="N335" s="117">
        <f t="shared" si="91"/>
        <v>0</v>
      </c>
      <c r="O335" s="119">
        <f t="shared" si="92"/>
        <v>0</v>
      </c>
      <c r="P335" s="119">
        <f t="shared" si="93"/>
        <v>0</v>
      </c>
      <c r="Q335" s="119">
        <f t="shared" si="94"/>
        <v>0</v>
      </c>
      <c r="R335" s="119">
        <f t="shared" si="95"/>
        <v>0</v>
      </c>
      <c r="S335" s="119">
        <f t="shared" si="96"/>
        <v>0</v>
      </c>
      <c r="T335" s="31"/>
      <c r="AB335" s="1"/>
    </row>
    <row r="336" spans="1:28" ht="12.75" x14ac:dyDescent="0.2">
      <c r="A336" s="3">
        <f t="shared" si="69"/>
        <v>335</v>
      </c>
      <c r="B336" s="26">
        <f t="shared" si="97"/>
        <v>5.8438888888888894</v>
      </c>
      <c r="C336" s="121">
        <f t="shared" si="86"/>
        <v>-2.0329804827834939E-4</v>
      </c>
      <c r="D336" s="6">
        <v>0</v>
      </c>
      <c r="E336" s="6">
        <v>0.02</v>
      </c>
      <c r="F336" s="116">
        <f t="shared" si="87"/>
        <v>-0.42530279297100565</v>
      </c>
      <c r="G336" s="116">
        <f t="shared" si="88"/>
        <v>0.90505112247378705</v>
      </c>
      <c r="H336" s="117">
        <f t="shared" si="82"/>
        <v>3.9451258612141476E-3</v>
      </c>
      <c r="I336" s="122">
        <f t="shared" si="83"/>
        <v>1.0733838834497411E-3</v>
      </c>
      <c r="J336" s="117">
        <f t="shared" si="89"/>
        <v>5.0185097446638887E-3</v>
      </c>
      <c r="K336" s="117">
        <f t="shared" si="90"/>
        <v>-3.6593648690102891</v>
      </c>
      <c r="L336" s="116">
        <f t="shared" si="84"/>
        <v>0</v>
      </c>
      <c r="M336" s="116">
        <f t="shared" si="85"/>
        <v>1.1111111111111112E-2</v>
      </c>
      <c r="N336" s="117">
        <f t="shared" si="91"/>
        <v>0</v>
      </c>
      <c r="O336" s="119">
        <f t="shared" si="92"/>
        <v>0</v>
      </c>
      <c r="P336" s="119">
        <f t="shared" si="93"/>
        <v>0</v>
      </c>
      <c r="Q336" s="119">
        <f t="shared" si="94"/>
        <v>0</v>
      </c>
      <c r="R336" s="119">
        <f t="shared" si="95"/>
        <v>0</v>
      </c>
      <c r="S336" s="119">
        <f t="shared" si="96"/>
        <v>0</v>
      </c>
      <c r="T336" s="31"/>
      <c r="AB336" s="1"/>
    </row>
    <row r="337" spans="1:28" ht="12.75" x14ac:dyDescent="0.2">
      <c r="A337" s="3">
        <f t="shared" si="69"/>
        <v>336</v>
      </c>
      <c r="B337" s="26">
        <f t="shared" si="97"/>
        <v>5.8613333333333335</v>
      </c>
      <c r="C337" s="121">
        <f t="shared" si="86"/>
        <v>-1.8764255301415727E-4</v>
      </c>
      <c r="D337" s="6">
        <v>0</v>
      </c>
      <c r="E337" s="6">
        <v>0.02</v>
      </c>
      <c r="F337" s="116">
        <f t="shared" si="87"/>
        <v>-0.4094507696600338</v>
      </c>
      <c r="G337" s="116">
        <f t="shared" si="88"/>
        <v>0.91233221319035207</v>
      </c>
      <c r="H337" s="117">
        <f t="shared" si="82"/>
        <v>3.6425965419408712E-3</v>
      </c>
      <c r="I337" s="122">
        <f t="shared" si="83"/>
        <v>9.9459066320292666E-4</v>
      </c>
      <c r="J337" s="117">
        <f t="shared" si="89"/>
        <v>4.6371872051437979E-3</v>
      </c>
      <c r="K337" s="117">
        <f t="shared" si="90"/>
        <v>-3.3775659542548309</v>
      </c>
      <c r="L337" s="116">
        <f t="shared" si="84"/>
        <v>0</v>
      </c>
      <c r="M337" s="116">
        <f t="shared" si="85"/>
        <v>1.1111111111111112E-2</v>
      </c>
      <c r="N337" s="117">
        <f t="shared" si="91"/>
        <v>0</v>
      </c>
      <c r="O337" s="119">
        <f t="shared" si="92"/>
        <v>0</v>
      </c>
      <c r="P337" s="119">
        <f t="shared" si="93"/>
        <v>0</v>
      </c>
      <c r="Q337" s="119">
        <f t="shared" si="94"/>
        <v>0</v>
      </c>
      <c r="R337" s="119">
        <f t="shared" si="95"/>
        <v>0</v>
      </c>
      <c r="S337" s="119">
        <f t="shared" si="96"/>
        <v>0</v>
      </c>
      <c r="T337" s="31"/>
      <c r="AA337" s="1"/>
      <c r="AB337" s="1"/>
    </row>
    <row r="338" spans="1:28" ht="12.75" x14ac:dyDescent="0.2">
      <c r="A338" s="3">
        <f t="shared" si="69"/>
        <v>337</v>
      </c>
      <c r="B338" s="26">
        <f t="shared" si="97"/>
        <v>5.8787777777777785</v>
      </c>
      <c r="C338" s="121">
        <f t="shared" si="86"/>
        <v>-1.7189537553088236E-4</v>
      </c>
      <c r="D338" s="6">
        <v>0</v>
      </c>
      <c r="E338" s="6">
        <v>0.02</v>
      </c>
      <c r="F338" s="116">
        <f t="shared" si="87"/>
        <v>-0.39347415010108111</v>
      </c>
      <c r="G338" s="116">
        <f t="shared" si="88"/>
        <v>0.91933568037046831</v>
      </c>
      <c r="H338" s="117">
        <f t="shared" si="82"/>
        <v>3.3516024806070415E-3</v>
      </c>
      <c r="I338" s="122">
        <f t="shared" si="83"/>
        <v>9.1824693280836978E-4</v>
      </c>
      <c r="J338" s="117">
        <f t="shared" si="89"/>
        <v>4.2698494134154113E-3</v>
      </c>
      <c r="K338" s="117">
        <f t="shared" si="90"/>
        <v>-3.0941167595558823</v>
      </c>
      <c r="L338" s="116">
        <f t="shared" si="84"/>
        <v>0</v>
      </c>
      <c r="M338" s="116">
        <f t="shared" si="85"/>
        <v>1.1111111111111112E-2</v>
      </c>
      <c r="N338" s="117">
        <f t="shared" si="91"/>
        <v>0</v>
      </c>
      <c r="O338" s="119">
        <f t="shared" si="92"/>
        <v>0</v>
      </c>
      <c r="P338" s="119">
        <f t="shared" si="93"/>
        <v>0</v>
      </c>
      <c r="Q338" s="119">
        <f t="shared" si="94"/>
        <v>0</v>
      </c>
      <c r="R338" s="119">
        <f t="shared" si="95"/>
        <v>0</v>
      </c>
      <c r="S338" s="119">
        <f t="shared" si="96"/>
        <v>0</v>
      </c>
      <c r="T338" s="31"/>
      <c r="AA338" s="1"/>
      <c r="AB338" s="1"/>
    </row>
    <row r="339" spans="1:28" ht="12.75" x14ac:dyDescent="0.2">
      <c r="A339" s="3">
        <f t="shared" si="69"/>
        <v>338</v>
      </c>
      <c r="B339" s="26">
        <f t="shared" si="97"/>
        <v>5.8962222222222218</v>
      </c>
      <c r="C339" s="121">
        <f t="shared" si="86"/>
        <v>-1.5606416533949603E-4</v>
      </c>
      <c r="D339" s="6">
        <v>0</v>
      </c>
      <c r="E339" s="6">
        <v>0.02</v>
      </c>
      <c r="F339" s="116">
        <f t="shared" si="87"/>
        <v>-0.37737779599426141</v>
      </c>
      <c r="G339" s="116">
        <f t="shared" si="88"/>
        <v>0.9260593928525932</v>
      </c>
      <c r="H339" s="117">
        <f t="shared" si="82"/>
        <v>3.0722322269747522E-3</v>
      </c>
      <c r="I339" s="122">
        <f t="shared" si="83"/>
        <v>8.4444167447508822E-4</v>
      </c>
      <c r="J339" s="117">
        <f t="shared" si="89"/>
        <v>3.9166739014498408E-3</v>
      </c>
      <c r="K339" s="117">
        <f t="shared" si="90"/>
        <v>-2.8091549761109285</v>
      </c>
      <c r="L339" s="116">
        <f t="shared" si="84"/>
        <v>0</v>
      </c>
      <c r="M339" s="116">
        <f t="shared" si="85"/>
        <v>1.1111111111111112E-2</v>
      </c>
      <c r="N339" s="117">
        <f t="shared" si="91"/>
        <v>0</v>
      </c>
      <c r="O339" s="119">
        <f t="shared" si="92"/>
        <v>0</v>
      </c>
      <c r="P339" s="119">
        <f t="shared" si="93"/>
        <v>0</v>
      </c>
      <c r="Q339" s="119">
        <f t="shared" si="94"/>
        <v>0</v>
      </c>
      <c r="R339" s="119">
        <f t="shared" si="95"/>
        <v>0</v>
      </c>
      <c r="S339" s="119">
        <f t="shared" si="96"/>
        <v>0</v>
      </c>
      <c r="T339" s="31"/>
      <c r="AA339" s="1"/>
      <c r="AB339" s="1"/>
    </row>
    <row r="340" spans="1:28" ht="12.75" x14ac:dyDescent="0.2">
      <c r="A340" s="3">
        <f t="shared" si="69"/>
        <v>339</v>
      </c>
      <c r="B340" s="26">
        <f t="shared" si="97"/>
        <v>5.9136666666666668</v>
      </c>
      <c r="C340" s="121">
        <f t="shared" si="86"/>
        <v>-1.4015662511632112E-4</v>
      </c>
      <c r="D340" s="6">
        <v>0</v>
      </c>
      <c r="E340" s="6">
        <v>0.02</v>
      </c>
      <c r="F340" s="116">
        <f t="shared" si="87"/>
        <v>-0.3611666054750165</v>
      </c>
      <c r="G340" s="116">
        <f t="shared" si="88"/>
        <v>0.93250130460479985</v>
      </c>
      <c r="H340" s="117">
        <f t="shared" si="82"/>
        <v>2.8045707936705661E-3</v>
      </c>
      <c r="I340" s="122">
        <f t="shared" si="83"/>
        <v>7.7326078031397794E-4</v>
      </c>
      <c r="J340" s="117">
        <f t="shared" si="89"/>
        <v>3.577831573984544E-3</v>
      </c>
      <c r="K340" s="117">
        <f t="shared" si="90"/>
        <v>-2.5228192520937802</v>
      </c>
      <c r="L340" s="116">
        <f t="shared" si="84"/>
        <v>0</v>
      </c>
      <c r="M340" s="116">
        <f t="shared" si="85"/>
        <v>1.1111111111111112E-2</v>
      </c>
      <c r="N340" s="117">
        <f t="shared" si="91"/>
        <v>0</v>
      </c>
      <c r="O340" s="119">
        <f t="shared" si="92"/>
        <v>0</v>
      </c>
      <c r="P340" s="119">
        <f t="shared" si="93"/>
        <v>0</v>
      </c>
      <c r="Q340" s="119">
        <f t="shared" si="94"/>
        <v>0</v>
      </c>
      <c r="R340" s="119">
        <f t="shared" si="95"/>
        <v>0</v>
      </c>
      <c r="S340" s="119">
        <f t="shared" si="96"/>
        <v>0</v>
      </c>
      <c r="T340" s="31"/>
      <c r="AA340" s="1"/>
      <c r="AB340" s="1"/>
    </row>
    <row r="341" spans="1:28" ht="12.75" x14ac:dyDescent="0.2">
      <c r="A341" s="3">
        <f t="shared" si="69"/>
        <v>340</v>
      </c>
      <c r="B341" s="26">
        <f t="shared" si="97"/>
        <v>5.9311111111111119</v>
      </c>
      <c r="C341" s="121">
        <f t="shared" si="86"/>
        <v>-1.2418050573677721E-4</v>
      </c>
      <c r="D341" s="6">
        <v>0</v>
      </c>
      <c r="E341" s="6">
        <v>0.02</v>
      </c>
      <c r="F341" s="116">
        <f t="shared" si="87"/>
        <v>-0.34484551162361948</v>
      </c>
      <c r="G341" s="116">
        <f t="shared" si="88"/>
        <v>0.93865945534738215</v>
      </c>
      <c r="H341" s="117">
        <f t="shared" si="82"/>
        <v>2.5486996303162712E-3</v>
      </c>
      <c r="I341" s="122">
        <f t="shared" si="83"/>
        <v>7.0478696623796355E-4</v>
      </c>
      <c r="J341" s="117">
        <f t="shared" si="89"/>
        <v>3.2534865965542347E-3</v>
      </c>
      <c r="K341" s="117">
        <f t="shared" si="90"/>
        <v>-2.2352491032619897</v>
      </c>
      <c r="L341" s="116">
        <f t="shared" si="84"/>
        <v>0</v>
      </c>
      <c r="M341" s="116">
        <f t="shared" si="85"/>
        <v>1.1111111111111112E-2</v>
      </c>
      <c r="N341" s="117">
        <f t="shared" si="91"/>
        <v>0</v>
      </c>
      <c r="O341" s="119">
        <f t="shared" si="92"/>
        <v>0</v>
      </c>
      <c r="P341" s="119">
        <f t="shared" si="93"/>
        <v>0</v>
      </c>
      <c r="Q341" s="119">
        <f t="shared" si="94"/>
        <v>0</v>
      </c>
      <c r="R341" s="119">
        <f t="shared" si="95"/>
        <v>0</v>
      </c>
      <c r="S341" s="119">
        <f t="shared" si="96"/>
        <v>0</v>
      </c>
      <c r="T341" s="31"/>
      <c r="AA341" s="1"/>
      <c r="AB341" s="1"/>
    </row>
    <row r="342" spans="1:28" ht="12.75" x14ac:dyDescent="0.2">
      <c r="A342" s="3">
        <f t="shared" si="69"/>
        <v>341</v>
      </c>
      <c r="B342" s="26">
        <f t="shared" si="97"/>
        <v>5.948555555555556</v>
      </c>
      <c r="C342" s="121">
        <f t="shared" si="86"/>
        <v>-1.0814360130478819E-4</v>
      </c>
      <c r="D342" s="6">
        <v>0</v>
      </c>
      <c r="E342" s="6">
        <v>0.02</v>
      </c>
      <c r="F342" s="116">
        <f t="shared" si="87"/>
        <v>-0.32841948096402851</v>
      </c>
      <c r="G342" s="116">
        <f t="shared" si="88"/>
        <v>0.94453197114937204</v>
      </c>
      <c r="H342" s="117">
        <f t="shared" si="82"/>
        <v>2.3046965987435913E-3</v>
      </c>
      <c r="I342" s="122">
        <f t="shared" si="83"/>
        <v>6.3909968957723273E-4</v>
      </c>
      <c r="J342" s="117">
        <f t="shared" si="89"/>
        <v>2.9437962883208241E-3</v>
      </c>
      <c r="K342" s="117">
        <f t="shared" si="90"/>
        <v>-1.9465848234861873</v>
      </c>
      <c r="L342" s="116">
        <f t="shared" si="84"/>
        <v>0</v>
      </c>
      <c r="M342" s="116">
        <f t="shared" si="85"/>
        <v>1.1111111111111112E-2</v>
      </c>
      <c r="N342" s="117">
        <f t="shared" si="91"/>
        <v>0</v>
      </c>
      <c r="O342" s="119">
        <f t="shared" si="92"/>
        <v>0</v>
      </c>
      <c r="P342" s="119">
        <f t="shared" si="93"/>
        <v>0</v>
      </c>
      <c r="Q342" s="119">
        <f t="shared" si="94"/>
        <v>0</v>
      </c>
      <c r="R342" s="119">
        <f t="shared" si="95"/>
        <v>0</v>
      </c>
      <c r="S342" s="119">
        <f t="shared" si="96"/>
        <v>0</v>
      </c>
      <c r="T342" s="31"/>
      <c r="AA342" s="1"/>
      <c r="AB342" s="1"/>
    </row>
    <row r="343" spans="1:28" ht="12.75" x14ac:dyDescent="0.2">
      <c r="A343" s="3">
        <f t="shared" si="69"/>
        <v>342</v>
      </c>
      <c r="B343" s="26">
        <f t="shared" si="97"/>
        <v>5.9660000000000002</v>
      </c>
      <c r="C343" s="121">
        <f t="shared" si="86"/>
        <v>-9.2053744179448324E-5</v>
      </c>
      <c r="D343" s="6">
        <v>0</v>
      </c>
      <c r="E343" s="6">
        <v>0.02</v>
      </c>
      <c r="F343" s="116">
        <f t="shared" si="87"/>
        <v>-0.31189351195256765</v>
      </c>
      <c r="G343" s="116">
        <f t="shared" si="88"/>
        <v>0.95011706499877868</v>
      </c>
      <c r="H343" s="117">
        <f t="shared" si="82"/>
        <v>2.0726359493007454E-3</v>
      </c>
      <c r="I343" s="122">
        <f t="shared" si="83"/>
        <v>5.7627507042931625E-4</v>
      </c>
      <c r="J343" s="117">
        <f t="shared" si="89"/>
        <v>2.6489110197300617E-3</v>
      </c>
      <c r="K343" s="117">
        <f t="shared" si="90"/>
        <v>-1.6569673952300696</v>
      </c>
      <c r="L343" s="116">
        <f t="shared" si="84"/>
        <v>0</v>
      </c>
      <c r="M343" s="116">
        <f t="shared" si="85"/>
        <v>1.1111111111111112E-2</v>
      </c>
      <c r="N343" s="117">
        <f t="shared" si="91"/>
        <v>0</v>
      </c>
      <c r="O343" s="119">
        <f t="shared" si="92"/>
        <v>0</v>
      </c>
      <c r="P343" s="119">
        <f t="shared" si="93"/>
        <v>0</v>
      </c>
      <c r="Q343" s="119">
        <f t="shared" si="94"/>
        <v>0</v>
      </c>
      <c r="R343" s="119">
        <f t="shared" si="95"/>
        <v>0</v>
      </c>
      <c r="S343" s="119">
        <f t="shared" si="96"/>
        <v>0</v>
      </c>
      <c r="T343" s="31"/>
      <c r="AA343" s="1"/>
      <c r="AB343" s="1"/>
    </row>
    <row r="344" spans="1:28" ht="12.75" x14ac:dyDescent="0.2">
      <c r="A344" s="3">
        <f t="shared" si="69"/>
        <v>343</v>
      </c>
      <c r="B344" s="26">
        <f t="shared" si="97"/>
        <v>5.9834444444444443</v>
      </c>
      <c r="C344" s="121">
        <f t="shared" si="86"/>
        <v>-7.5918799999373374E-5</v>
      </c>
      <c r="D344" s="6">
        <v>0</v>
      </c>
      <c r="E344" s="6">
        <v>0.02</v>
      </c>
      <c r="F344" s="116">
        <f t="shared" si="87"/>
        <v>-0.29527263345689497</v>
      </c>
      <c r="G344" s="116">
        <f t="shared" si="88"/>
        <v>0.95541303734637728</v>
      </c>
      <c r="H344" s="117">
        <f t="shared" si="82"/>
        <v>1.8525882982580238E-3</v>
      </c>
      <c r="I344" s="122">
        <f t="shared" si="83"/>
        <v>5.1638581676077822E-4</v>
      </c>
      <c r="J344" s="117">
        <f t="shared" si="89"/>
        <v>2.368974115018802E-3</v>
      </c>
      <c r="K344" s="117">
        <f t="shared" si="90"/>
        <v>-1.3665383999887208</v>
      </c>
      <c r="L344" s="116">
        <f t="shared" si="84"/>
        <v>0</v>
      </c>
      <c r="M344" s="116">
        <f t="shared" si="85"/>
        <v>1.1111111111111112E-2</v>
      </c>
      <c r="N344" s="117">
        <f t="shared" si="91"/>
        <v>0</v>
      </c>
      <c r="O344" s="119">
        <f t="shared" si="92"/>
        <v>0</v>
      </c>
      <c r="P344" s="119">
        <f t="shared" si="93"/>
        <v>0</v>
      </c>
      <c r="Q344" s="119">
        <f t="shared" si="94"/>
        <v>0</v>
      </c>
      <c r="R344" s="119">
        <f t="shared" si="95"/>
        <v>0</v>
      </c>
      <c r="S344" s="119">
        <f t="shared" si="96"/>
        <v>5.5555555555555558E-3</v>
      </c>
      <c r="T344" s="31"/>
      <c r="AA344" s="1"/>
      <c r="AB344" s="1"/>
    </row>
    <row r="345" spans="1:28" ht="12.75" x14ac:dyDescent="0.2">
      <c r="A345" s="3">
        <f t="shared" si="69"/>
        <v>344</v>
      </c>
      <c r="B345" s="26">
        <f t="shared" si="97"/>
        <v>6.0008888888888894</v>
      </c>
      <c r="C345" s="121">
        <f t="shared" si="86"/>
        <v>-5.9746662705290377E-5</v>
      </c>
      <c r="D345" s="6">
        <v>0</v>
      </c>
      <c r="E345" s="6">
        <v>0.02</v>
      </c>
      <c r="F345" s="116">
        <f t="shared" si="87"/>
        <v>-0.27856190322571128</v>
      </c>
      <c r="G345" s="116">
        <f t="shared" si="88"/>
        <v>0.96041827662288348</v>
      </c>
      <c r="H345" s="117">
        <f t="shared" si="82"/>
        <v>1.6446206063191911E-3</v>
      </c>
      <c r="I345" s="122">
        <f t="shared" si="83"/>
        <v>4.5950115327483831E-4</v>
      </c>
      <c r="J345" s="117">
        <f t="shared" si="89"/>
        <v>2.1041217595940296E-3</v>
      </c>
      <c r="K345" s="117">
        <f t="shared" si="90"/>
        <v>-1.0754399286952268</v>
      </c>
      <c r="L345" s="116">
        <f t="shared" si="84"/>
        <v>0</v>
      </c>
      <c r="M345" s="116">
        <f t="shared" si="85"/>
        <v>1.1111111111111112E-2</v>
      </c>
      <c r="N345" s="117">
        <f t="shared" si="91"/>
        <v>0</v>
      </c>
      <c r="O345" s="119">
        <f t="shared" si="92"/>
        <v>0</v>
      </c>
      <c r="P345" s="119">
        <f t="shared" si="93"/>
        <v>0</v>
      </c>
      <c r="Q345" s="119">
        <f t="shared" si="94"/>
        <v>5.5555555555555558E-3</v>
      </c>
      <c r="R345" s="119">
        <f t="shared" si="95"/>
        <v>0</v>
      </c>
      <c r="S345" s="119">
        <f t="shared" si="96"/>
        <v>-1.1111111111111112E-2</v>
      </c>
      <c r="T345" s="31"/>
      <c r="AA345" s="1"/>
      <c r="AB345" s="1"/>
    </row>
    <row r="346" spans="1:28" ht="12.75" x14ac:dyDescent="0.2">
      <c r="A346" s="3">
        <f t="shared" si="69"/>
        <v>345</v>
      </c>
      <c r="B346" s="26">
        <f t="shared" si="97"/>
        <v>6.0183333333333326</v>
      </c>
      <c r="C346" s="121">
        <f t="shared" si="86"/>
        <v>-4.3545249561010499E-5</v>
      </c>
      <c r="D346" s="6">
        <v>0</v>
      </c>
      <c r="E346" s="6">
        <v>0.02</v>
      </c>
      <c r="F346" s="116">
        <f t="shared" si="87"/>
        <v>-0.26176640634968723</v>
      </c>
      <c r="G346" s="116">
        <f t="shared" si="88"/>
        <v>0.96513125972935432</v>
      </c>
      <c r="H346" s="117">
        <f t="shared" si="82"/>
        <v>1.4487961582453279E-3</v>
      </c>
      <c r="I346" s="122">
        <f t="shared" si="83"/>
        <v>4.0568675405636134E-4</v>
      </c>
      <c r="J346" s="117">
        <f t="shared" si="89"/>
        <v>1.8544829123016892E-3</v>
      </c>
      <c r="K346" s="117">
        <f t="shared" si="90"/>
        <v>-0.78381449209818899</v>
      </c>
      <c r="L346" s="116">
        <f t="shared" si="84"/>
        <v>0</v>
      </c>
      <c r="M346" s="116">
        <f t="shared" si="85"/>
        <v>1.1111111111111112E-2</v>
      </c>
      <c r="N346" s="117">
        <f t="shared" si="91"/>
        <v>0</v>
      </c>
      <c r="O346" s="119">
        <f t="shared" si="92"/>
        <v>-5.5555555555555558E-3</v>
      </c>
      <c r="P346" s="119">
        <f t="shared" si="93"/>
        <v>0</v>
      </c>
      <c r="Q346" s="119">
        <f t="shared" si="94"/>
        <v>-5.5555555555555558E-3</v>
      </c>
      <c r="R346" s="119">
        <f t="shared" si="95"/>
        <v>0</v>
      </c>
      <c r="S346" s="119">
        <f t="shared" si="96"/>
        <v>5.5555555555555558E-3</v>
      </c>
      <c r="T346" s="31"/>
      <c r="AA346" s="1"/>
      <c r="AB346" s="1"/>
    </row>
    <row r="347" spans="1:28" ht="12.75" x14ac:dyDescent="0.2">
      <c r="A347" s="3">
        <f t="shared" si="69"/>
        <v>346</v>
      </c>
      <c r="B347" s="26">
        <f t="shared" si="97"/>
        <v>6.0357777777777777</v>
      </c>
      <c r="C347" s="121">
        <f t="shared" si="86"/>
        <v>-2.7322496173739851E-5</v>
      </c>
      <c r="D347" s="6">
        <v>0</v>
      </c>
      <c r="E347" s="6">
        <v>0.01</v>
      </c>
      <c r="F347" s="116">
        <f t="shared" si="87"/>
        <v>-0.24489125371405585</v>
      </c>
      <c r="G347" s="116">
        <f t="shared" si="88"/>
        <v>0.96955055250067179</v>
      </c>
      <c r="H347" s="117">
        <f t="shared" si="82"/>
        <v>1.265174543597087E-3</v>
      </c>
      <c r="I347" s="122">
        <f t="shared" si="83"/>
        <v>3.5500467900434485E-4</v>
      </c>
      <c r="J347" s="117">
        <f t="shared" si="89"/>
        <v>1.6201792226014319E-3</v>
      </c>
      <c r="K347" s="117">
        <f t="shared" si="90"/>
        <v>-0.49180493112731732</v>
      </c>
      <c r="L347" s="116">
        <f t="shared" si="84"/>
        <v>0</v>
      </c>
      <c r="M347" s="116">
        <f t="shared" si="85"/>
        <v>5.5555555555555558E-3</v>
      </c>
      <c r="N347" s="117">
        <f t="shared" si="91"/>
        <v>0</v>
      </c>
      <c r="O347" s="119">
        <f t="shared" si="92"/>
        <v>0</v>
      </c>
      <c r="P347" s="119">
        <f t="shared" si="93"/>
        <v>0</v>
      </c>
      <c r="Q347" s="119">
        <f t="shared" si="94"/>
        <v>0</v>
      </c>
      <c r="R347" s="119">
        <f t="shared" si="95"/>
        <v>0</v>
      </c>
      <c r="S347" s="119">
        <f t="shared" si="96"/>
        <v>0</v>
      </c>
      <c r="T347" s="31"/>
      <c r="AA347" s="1"/>
      <c r="AB347" s="1"/>
    </row>
    <row r="348" spans="1:28" ht="12.75" x14ac:dyDescent="0.2">
      <c r="A348" s="3">
        <f t="shared" si="69"/>
        <v>347</v>
      </c>
      <c r="B348" s="26">
        <f t="shared" si="97"/>
        <v>6.0532222222222227</v>
      </c>
      <c r="C348" s="121">
        <f t="shared" si="86"/>
        <v>-1.1086351513339365E-5</v>
      </c>
      <c r="D348" s="6">
        <v>0</v>
      </c>
      <c r="E348" s="6">
        <v>0.01</v>
      </c>
      <c r="F348" s="116">
        <f t="shared" si="87"/>
        <v>-0.22794158044337665</v>
      </c>
      <c r="G348" s="116">
        <f t="shared" si="88"/>
        <v>0.97367481014195678</v>
      </c>
      <c r="H348" s="117">
        <f t="shared" si="82"/>
        <v>1.0938116386016957E-3</v>
      </c>
      <c r="I348" s="122">
        <f t="shared" si="83"/>
        <v>3.0751331405953763E-4</v>
      </c>
      <c r="J348" s="117">
        <f t="shared" si="89"/>
        <v>1.4013249526612333E-3</v>
      </c>
      <c r="K348" s="117">
        <f t="shared" si="90"/>
        <v>-0.19955432724010855</v>
      </c>
      <c r="L348" s="116">
        <f t="shared" si="84"/>
        <v>0</v>
      </c>
      <c r="M348" s="116">
        <f t="shared" si="85"/>
        <v>5.5555555555555558E-3</v>
      </c>
      <c r="N348" s="117">
        <f t="shared" si="91"/>
        <v>0</v>
      </c>
      <c r="O348" s="119">
        <f t="shared" si="92"/>
        <v>0</v>
      </c>
      <c r="P348" s="119">
        <f t="shared" si="93"/>
        <v>0</v>
      </c>
      <c r="Q348" s="119">
        <f t="shared" si="94"/>
        <v>0</v>
      </c>
      <c r="R348" s="119">
        <f t="shared" si="95"/>
        <v>0</v>
      </c>
      <c r="S348" s="119">
        <f t="shared" si="96"/>
        <v>0</v>
      </c>
      <c r="T348" s="31"/>
      <c r="AA348" s="1"/>
      <c r="AB348" s="1"/>
    </row>
    <row r="349" spans="1:28" ht="12.75" x14ac:dyDescent="0.2">
      <c r="A349" s="3">
        <f t="shared" si="69"/>
        <v>348</v>
      </c>
      <c r="B349" s="26">
        <f t="shared" si="97"/>
        <v>6.0706666666666669</v>
      </c>
      <c r="C349" s="121">
        <f t="shared" si="86"/>
        <v>5.1552270685420949E-6</v>
      </c>
      <c r="D349" s="6">
        <v>0</v>
      </c>
      <c r="E349" s="6">
        <v>0.01</v>
      </c>
      <c r="F349" s="116">
        <f t="shared" si="87"/>
        <v>-0.21092254433890645</v>
      </c>
      <c r="G349" s="116">
        <f t="shared" si="88"/>
        <v>0.9775027776377937</v>
      </c>
      <c r="H349" s="117">
        <f t="shared" si="82"/>
        <v>9.3475958914967182E-4</v>
      </c>
      <c r="I349" s="122">
        <f t="shared" si="83"/>
        <v>2.6326731523321212E-4</v>
      </c>
      <c r="J349" s="117">
        <f t="shared" si="89"/>
        <v>1.1980269043828839E-3</v>
      </c>
      <c r="K349" s="117">
        <f t="shared" si="90"/>
        <v>9.2794087233757719E-2</v>
      </c>
      <c r="L349" s="116">
        <f t="shared" si="84"/>
        <v>0</v>
      </c>
      <c r="M349" s="116">
        <f t="shared" si="85"/>
        <v>5.5555555555555558E-3</v>
      </c>
      <c r="N349" s="117">
        <f t="shared" si="91"/>
        <v>0</v>
      </c>
      <c r="O349" s="119">
        <f t="shared" si="92"/>
        <v>0</v>
      </c>
      <c r="P349" s="119">
        <f t="shared" si="93"/>
        <v>0</v>
      </c>
      <c r="Q349" s="119">
        <f t="shared" si="94"/>
        <v>0</v>
      </c>
      <c r="R349" s="119">
        <f t="shared" si="95"/>
        <v>0</v>
      </c>
      <c r="S349" s="119">
        <f t="shared" si="96"/>
        <v>0</v>
      </c>
      <c r="T349" s="31"/>
      <c r="AA349" s="1"/>
      <c r="AB349" s="1"/>
    </row>
    <row r="350" spans="1:28" ht="12.75" x14ac:dyDescent="0.2">
      <c r="A350" s="3">
        <f t="shared" si="69"/>
        <v>349</v>
      </c>
      <c r="B350" s="26">
        <f t="shared" si="97"/>
        <v>6.0881111111111119</v>
      </c>
      <c r="C350" s="121">
        <f t="shared" si="86"/>
        <v>-5.4260012768020667E-6</v>
      </c>
      <c r="D350" s="6">
        <v>0</v>
      </c>
      <c r="E350" s="6">
        <v>0.01</v>
      </c>
      <c r="F350" s="116">
        <f t="shared" si="87"/>
        <v>-0.19383932430907397</v>
      </c>
      <c r="G350" s="116">
        <f t="shared" si="88"/>
        <v>0.98103329013413287</v>
      </c>
      <c r="H350" s="117">
        <f t="shared" si="82"/>
        <v>7.8806679492677905E-4</v>
      </c>
      <c r="I350" s="122">
        <f t="shared" si="83"/>
        <v>2.2231755644194773E-4</v>
      </c>
      <c r="J350" s="117">
        <f t="shared" si="89"/>
        <v>1.0103843513687267E-3</v>
      </c>
      <c r="K350" s="117">
        <f t="shared" si="90"/>
        <v>-9.7668022982437194E-2</v>
      </c>
      <c r="L350" s="116">
        <f t="shared" si="84"/>
        <v>0</v>
      </c>
      <c r="M350" s="116">
        <f t="shared" si="85"/>
        <v>5.5555555555555558E-3</v>
      </c>
      <c r="N350" s="117">
        <f t="shared" si="91"/>
        <v>0</v>
      </c>
      <c r="O350" s="119">
        <f t="shared" si="92"/>
        <v>0</v>
      </c>
      <c r="P350" s="119">
        <f t="shared" si="93"/>
        <v>0</v>
      </c>
      <c r="Q350" s="119">
        <f t="shared" si="94"/>
        <v>0</v>
      </c>
      <c r="R350" s="119">
        <f t="shared" si="95"/>
        <v>0</v>
      </c>
      <c r="S350" s="119">
        <f t="shared" si="96"/>
        <v>0</v>
      </c>
      <c r="T350" s="31"/>
      <c r="AA350" s="1"/>
      <c r="AB350" s="1"/>
    </row>
    <row r="351" spans="1:28" ht="12.75" x14ac:dyDescent="0.2">
      <c r="A351" s="3">
        <f t="shared" si="69"/>
        <v>350</v>
      </c>
      <c r="B351" s="26">
        <f t="shared" si="97"/>
        <v>6.1055555555555552</v>
      </c>
      <c r="C351" s="121">
        <f t="shared" si="86"/>
        <v>0</v>
      </c>
      <c r="D351" s="6">
        <v>0</v>
      </c>
      <c r="E351" s="6">
        <v>0.01</v>
      </c>
      <c r="F351" s="116">
        <f t="shared" si="87"/>
        <v>-0.17669711879354022</v>
      </c>
      <c r="G351" s="116">
        <f t="shared" si="88"/>
        <v>0.98426527329275493</v>
      </c>
      <c r="H351" s="117">
        <f t="shared" si="82"/>
        <v>6.5377789468603275E-4</v>
      </c>
      <c r="I351" s="122">
        <f t="shared" si="83"/>
        <v>1.8471108115181156E-4</v>
      </c>
      <c r="J351" s="117">
        <f t="shared" si="89"/>
        <v>8.3848897583784431E-4</v>
      </c>
      <c r="K351" s="117">
        <f t="shared" si="90"/>
        <v>0</v>
      </c>
      <c r="L351" s="116">
        <f t="shared" si="84"/>
        <v>0</v>
      </c>
      <c r="M351" s="116">
        <f t="shared" si="85"/>
        <v>5.5555555555555558E-3</v>
      </c>
      <c r="N351" s="117">
        <f t="shared" si="91"/>
        <v>0</v>
      </c>
      <c r="O351" s="119">
        <f t="shared" si="92"/>
        <v>0</v>
      </c>
      <c r="P351" s="119">
        <f t="shared" si="93"/>
        <v>0</v>
      </c>
      <c r="Q351" s="119">
        <f t="shared" si="94"/>
        <v>0</v>
      </c>
      <c r="R351" s="119">
        <f t="shared" si="95"/>
        <v>0</v>
      </c>
      <c r="S351" s="119">
        <f t="shared" si="96"/>
        <v>0</v>
      </c>
      <c r="T351" s="31"/>
      <c r="AA351" s="1"/>
      <c r="AB351" s="1"/>
    </row>
    <row r="352" spans="1:28" ht="12.75" x14ac:dyDescent="0.2">
      <c r="A352" s="3">
        <f t="shared" si="69"/>
        <v>351</v>
      </c>
      <c r="B352" s="26">
        <f t="shared" si="97"/>
        <v>6.1230000000000002</v>
      </c>
      <c r="C352" s="121">
        <f t="shared" si="86"/>
        <v>0</v>
      </c>
      <c r="D352" s="6">
        <v>0</v>
      </c>
      <c r="E352" s="6">
        <v>0.01</v>
      </c>
      <c r="F352" s="116">
        <f t="shared" si="87"/>
        <v>-0.15950114418129782</v>
      </c>
      <c r="G352" s="116">
        <f t="shared" si="88"/>
        <v>0.98719774361819568</v>
      </c>
      <c r="H352" s="117">
        <f t="shared" si="82"/>
        <v>5.3193375266396951E-4</v>
      </c>
      <c r="I352" s="122">
        <f t="shared" si="83"/>
        <v>1.5049105783437877E-4</v>
      </c>
      <c r="J352" s="117">
        <f t="shared" si="89"/>
        <v>6.8242481049834828E-4</v>
      </c>
      <c r="K352" s="117">
        <f t="shared" si="90"/>
        <v>0</v>
      </c>
      <c r="L352" s="116">
        <f t="shared" si="84"/>
        <v>0</v>
      </c>
      <c r="M352" s="116">
        <f t="shared" si="85"/>
        <v>5.5555555555555558E-3</v>
      </c>
      <c r="N352" s="117">
        <f t="shared" si="91"/>
        <v>0</v>
      </c>
      <c r="O352" s="119">
        <f t="shared" si="92"/>
        <v>0</v>
      </c>
      <c r="P352" s="119">
        <f t="shared" si="93"/>
        <v>0</v>
      </c>
      <c r="Q352" s="119">
        <f t="shared" si="94"/>
        <v>0</v>
      </c>
      <c r="R352" s="119">
        <f t="shared" si="95"/>
        <v>0</v>
      </c>
      <c r="S352" s="119">
        <f t="shared" si="96"/>
        <v>0</v>
      </c>
      <c r="T352" s="31"/>
      <c r="AA352" s="1"/>
      <c r="AB352" s="1"/>
    </row>
    <row r="353" spans="1:28" ht="12.75" x14ac:dyDescent="0.2">
      <c r="A353" s="3">
        <f t="shared" si="69"/>
        <v>352</v>
      </c>
      <c r="B353" s="26">
        <f t="shared" si="97"/>
        <v>6.1404444444444444</v>
      </c>
      <c r="C353" s="121">
        <f t="shared" si="86"/>
        <v>0</v>
      </c>
      <c r="D353" s="6">
        <v>0</v>
      </c>
      <c r="E353" s="6">
        <v>0.01</v>
      </c>
      <c r="F353" s="116">
        <f t="shared" si="87"/>
        <v>-0.14225663322333151</v>
      </c>
      <c r="G353" s="116">
        <f t="shared" si="88"/>
        <v>0.98982980875702187</v>
      </c>
      <c r="H353" s="117">
        <f t="shared" si="82"/>
        <v>4.2257144614574139E-4</v>
      </c>
      <c r="I353" s="122">
        <f t="shared" si="83"/>
        <v>1.1969673923628577E-4</v>
      </c>
      <c r="J353" s="117">
        <f t="shared" si="89"/>
        <v>5.4226818538202716E-4</v>
      </c>
      <c r="K353" s="117">
        <f t="shared" si="90"/>
        <v>0</v>
      </c>
      <c r="L353" s="116">
        <f t="shared" si="84"/>
        <v>0</v>
      </c>
      <c r="M353" s="116">
        <f t="shared" si="85"/>
        <v>5.5555555555555558E-3</v>
      </c>
      <c r="N353" s="117">
        <f t="shared" si="91"/>
        <v>0</v>
      </c>
      <c r="O353" s="119">
        <f t="shared" si="92"/>
        <v>0</v>
      </c>
      <c r="P353" s="119">
        <f t="shared" si="93"/>
        <v>0</v>
      </c>
      <c r="Q353" s="119">
        <f t="shared" si="94"/>
        <v>0</v>
      </c>
      <c r="R353" s="119">
        <f t="shared" si="95"/>
        <v>0</v>
      </c>
      <c r="S353" s="119">
        <f t="shared" si="96"/>
        <v>5.5555555555555558E-3</v>
      </c>
      <c r="T353" s="31"/>
      <c r="AA353" s="1"/>
      <c r="AB353" s="1"/>
    </row>
    <row r="354" spans="1:28" ht="12.75" x14ac:dyDescent="0.2">
      <c r="A354" s="3">
        <f t="shared" si="69"/>
        <v>353</v>
      </c>
      <c r="B354" s="26">
        <f t="shared" si="97"/>
        <v>6.1578888888888894</v>
      </c>
      <c r="C354" s="121">
        <f t="shared" si="86"/>
        <v>0</v>
      </c>
      <c r="D354" s="6">
        <v>0</v>
      </c>
      <c r="E354" s="6">
        <v>0.01</v>
      </c>
      <c r="F354" s="116">
        <f t="shared" si="87"/>
        <v>-0.12496883344027648</v>
      </c>
      <c r="G354" s="116">
        <f t="shared" si="88"/>
        <v>0.99216066776937717</v>
      </c>
      <c r="H354" s="117">
        <f t="shared" si="82"/>
        <v>3.257242541823786E-4</v>
      </c>
      <c r="I354" s="122">
        <f t="shared" si="83"/>
        <v>9.2363425462871351E-5</v>
      </c>
      <c r="J354" s="117">
        <f t="shared" si="89"/>
        <v>4.1808767964524995E-4</v>
      </c>
      <c r="K354" s="117">
        <f t="shared" si="90"/>
        <v>0</v>
      </c>
      <c r="L354" s="116">
        <f t="shared" si="84"/>
        <v>0</v>
      </c>
      <c r="M354" s="116">
        <f t="shared" si="85"/>
        <v>5.5555555555555558E-3</v>
      </c>
      <c r="N354" s="117">
        <f t="shared" si="91"/>
        <v>0</v>
      </c>
      <c r="O354" s="119">
        <f t="shared" si="92"/>
        <v>0</v>
      </c>
      <c r="P354" s="119">
        <f t="shared" si="93"/>
        <v>0</v>
      </c>
      <c r="Q354" s="119">
        <f t="shared" si="94"/>
        <v>5.5555555555555558E-3</v>
      </c>
      <c r="R354" s="119">
        <f t="shared" si="95"/>
        <v>0</v>
      </c>
      <c r="S354" s="119">
        <f t="shared" si="96"/>
        <v>-1.1111111111111112E-2</v>
      </c>
      <c r="T354" s="31"/>
      <c r="AA354" s="1"/>
      <c r="AB354" s="1"/>
    </row>
    <row r="355" spans="1:28" ht="12.75" x14ac:dyDescent="0.2">
      <c r="A355" s="3">
        <f t="shared" si="69"/>
        <v>354</v>
      </c>
      <c r="B355" s="26">
        <f t="shared" si="97"/>
        <v>6.1753333333333327</v>
      </c>
      <c r="C355" s="121">
        <f t="shared" si="86"/>
        <v>0</v>
      </c>
      <c r="D355" s="6">
        <v>0</v>
      </c>
      <c r="E355" s="6">
        <v>0.01</v>
      </c>
      <c r="F355" s="116">
        <f t="shared" si="87"/>
        <v>-0.10764300552560187</v>
      </c>
      <c r="G355" s="116">
        <f t="shared" si="88"/>
        <v>0.99418961137270756</v>
      </c>
      <c r="H355" s="117">
        <f t="shared" si="82"/>
        <v>2.4142164746400086E-4</v>
      </c>
      <c r="I355" s="122">
        <f t="shared" si="83"/>
        <v>6.8522430876460927E-5</v>
      </c>
      <c r="J355" s="117">
        <f t="shared" si="89"/>
        <v>3.0994407834046176E-4</v>
      </c>
      <c r="K355" s="117">
        <f t="shared" si="90"/>
        <v>0</v>
      </c>
      <c r="L355" s="116">
        <f t="shared" si="84"/>
        <v>0</v>
      </c>
      <c r="M355" s="116">
        <f t="shared" si="85"/>
        <v>5.5555555555555558E-3</v>
      </c>
      <c r="N355" s="117">
        <f t="shared" si="91"/>
        <v>0</v>
      </c>
      <c r="O355" s="119">
        <f t="shared" si="92"/>
        <v>-5.5555555555555558E-3</v>
      </c>
      <c r="P355" s="119">
        <f t="shared" si="93"/>
        <v>0</v>
      </c>
      <c r="Q355" s="119">
        <f t="shared" si="94"/>
        <v>-5.5555555555555558E-3</v>
      </c>
      <c r="R355" s="119">
        <f t="shared" si="95"/>
        <v>0</v>
      </c>
      <c r="S355" s="119">
        <f t="shared" si="96"/>
        <v>5.5555555555555558E-3</v>
      </c>
      <c r="T355" s="31"/>
      <c r="AA355" s="1"/>
      <c r="AB355" s="1"/>
    </row>
    <row r="356" spans="1:28" ht="12.75" x14ac:dyDescent="0.2">
      <c r="A356" s="3">
        <f t="shared" si="69"/>
        <v>355</v>
      </c>
      <c r="B356" s="26">
        <f t="shared" si="97"/>
        <v>6.1927777777777777</v>
      </c>
      <c r="C356" s="121">
        <f t="shared" si="86"/>
        <v>0</v>
      </c>
      <c r="D356" s="6">
        <v>0</v>
      </c>
      <c r="E356" s="6">
        <v>0</v>
      </c>
      <c r="F356" s="116">
        <f t="shared" si="87"/>
        <v>-9.0284421744766252E-2</v>
      </c>
      <c r="G356" s="116">
        <f t="shared" si="88"/>
        <v>0.995916022157598</v>
      </c>
      <c r="H356" s="117">
        <f t="shared" si="82"/>
        <v>1.69689279351803E-4</v>
      </c>
      <c r="I356" s="122">
        <f t="shared" si="83"/>
        <v>4.8201054809210442E-5</v>
      </c>
      <c r="J356" s="117">
        <f t="shared" si="89"/>
        <v>2.1789033416101344E-4</v>
      </c>
      <c r="K356" s="117">
        <f t="shared" si="90"/>
        <v>0</v>
      </c>
      <c r="L356" s="116">
        <f t="shared" si="84"/>
        <v>0</v>
      </c>
      <c r="M356" s="116">
        <f t="shared" si="85"/>
        <v>0</v>
      </c>
      <c r="N356" s="117">
        <f t="shared" si="91"/>
        <v>0</v>
      </c>
      <c r="O356" s="119">
        <f t="shared" si="92"/>
        <v>0</v>
      </c>
      <c r="P356" s="119">
        <f t="shared" si="93"/>
        <v>0</v>
      </c>
      <c r="Q356" s="119">
        <f t="shared" si="94"/>
        <v>0</v>
      </c>
      <c r="R356" s="119">
        <f t="shared" si="95"/>
        <v>0</v>
      </c>
      <c r="S356" s="119">
        <f t="shared" si="96"/>
        <v>0</v>
      </c>
      <c r="T356" s="31"/>
      <c r="AA356" s="1"/>
      <c r="AB356" s="1"/>
    </row>
    <row r="357" spans="1:28" ht="12.75" x14ac:dyDescent="0.2">
      <c r="A357" s="3">
        <f t="shared" si="69"/>
        <v>356</v>
      </c>
      <c r="B357" s="26">
        <f t="shared" si="97"/>
        <v>6.2102222222222228</v>
      </c>
      <c r="C357" s="121">
        <f t="shared" si="86"/>
        <v>0</v>
      </c>
      <c r="D357" s="6">
        <v>0</v>
      </c>
      <c r="E357" s="6">
        <v>0</v>
      </c>
      <c r="F357" s="116">
        <f t="shared" si="87"/>
        <v>-7.2898364330873877E-2</v>
      </c>
      <c r="G357" s="116">
        <f t="shared" si="88"/>
        <v>0.99733937477564938</v>
      </c>
      <c r="H357" s="117">
        <f t="shared" si="82"/>
        <v>1.105489780717683E-4</v>
      </c>
      <c r="I357" s="122">
        <f t="shared" si="83"/>
        <v>3.1422556089871767E-5</v>
      </c>
      <c r="J357" s="117">
        <f t="shared" si="89"/>
        <v>1.4197153416164006E-4</v>
      </c>
      <c r="K357" s="117">
        <f t="shared" si="90"/>
        <v>0</v>
      </c>
      <c r="L357" s="116">
        <f t="shared" si="84"/>
        <v>0</v>
      </c>
      <c r="M357" s="116">
        <f t="shared" si="85"/>
        <v>0</v>
      </c>
      <c r="N357" s="117">
        <f t="shared" si="91"/>
        <v>0</v>
      </c>
      <c r="O357" s="119">
        <f t="shared" si="92"/>
        <v>0</v>
      </c>
      <c r="P357" s="119">
        <f t="shared" si="93"/>
        <v>0</v>
      </c>
      <c r="Q357" s="119">
        <f t="shared" si="94"/>
        <v>0</v>
      </c>
      <c r="R357" s="119">
        <f t="shared" si="95"/>
        <v>0</v>
      </c>
      <c r="S357" s="119">
        <f t="shared" si="96"/>
        <v>0</v>
      </c>
      <c r="T357" s="31"/>
      <c r="AA357" s="1"/>
      <c r="AB357" s="1"/>
    </row>
    <row r="358" spans="1:28" ht="12.75" x14ac:dyDescent="0.2">
      <c r="A358" s="3">
        <f t="shared" si="69"/>
        <v>357</v>
      </c>
      <c r="B358" s="26">
        <f t="shared" si="97"/>
        <v>6.2276666666666669</v>
      </c>
      <c r="C358" s="121">
        <f t="shared" si="86"/>
        <v>0</v>
      </c>
      <c r="D358" s="6">
        <v>0</v>
      </c>
      <c r="E358" s="6">
        <v>0</v>
      </c>
      <c r="F358" s="116">
        <f t="shared" si="87"/>
        <v>-5.5490123877280105E-2</v>
      </c>
      <c r="G358" s="116">
        <f t="shared" si="88"/>
        <v>0.99845923609934328</v>
      </c>
      <c r="H358" s="117">
        <f t="shared" si="82"/>
        <v>6.4018740072286558E-5</v>
      </c>
      <c r="I358" s="122">
        <f t="shared" si="83"/>
        <v>1.8206131384063129E-5</v>
      </c>
      <c r="J358" s="117">
        <f t="shared" si="89"/>
        <v>8.2224871456349687E-5</v>
      </c>
      <c r="K358" s="117">
        <f t="shared" si="90"/>
        <v>0</v>
      </c>
      <c r="L358" s="116">
        <f t="shared" si="84"/>
        <v>0</v>
      </c>
      <c r="M358" s="116">
        <f t="shared" si="85"/>
        <v>0</v>
      </c>
      <c r="N358" s="117">
        <f t="shared" si="91"/>
        <v>0</v>
      </c>
      <c r="O358" s="119">
        <f t="shared" si="92"/>
        <v>0</v>
      </c>
      <c r="P358" s="119">
        <f t="shared" si="93"/>
        <v>0</v>
      </c>
      <c r="Q358" s="119">
        <f t="shared" si="94"/>
        <v>0</v>
      </c>
      <c r="R358" s="119">
        <f t="shared" si="95"/>
        <v>0</v>
      </c>
      <c r="S358" s="119">
        <f t="shared" si="96"/>
        <v>0</v>
      </c>
      <c r="T358" s="31"/>
      <c r="AA358" s="1"/>
      <c r="AB358" s="1"/>
    </row>
    <row r="359" spans="1:28" ht="12.75" x14ac:dyDescent="0.2">
      <c r="A359" s="3">
        <f t="shared" si="69"/>
        <v>358</v>
      </c>
      <c r="B359" s="26">
        <f t="shared" si="97"/>
        <v>6.2451111111111119</v>
      </c>
      <c r="C359" s="121">
        <f t="shared" si="86"/>
        <v>0</v>
      </c>
      <c r="D359" s="6">
        <v>0</v>
      </c>
      <c r="E359" s="6">
        <v>0</v>
      </c>
      <c r="F359" s="116">
        <f t="shared" si="87"/>
        <v>-3.8064997727657091E-2</v>
      </c>
      <c r="G359" s="116">
        <f t="shared" si="88"/>
        <v>0.99927526535384303</v>
      </c>
      <c r="H359" s="117">
        <f t="shared" si="82"/>
        <v>3.0112724547821933E-5</v>
      </c>
      <c r="I359" s="122">
        <f t="shared" si="83"/>
        <v>8.566897347517255E-6</v>
      </c>
      <c r="J359" s="117">
        <f t="shared" si="89"/>
        <v>3.8679621895339188E-5</v>
      </c>
      <c r="K359" s="117">
        <f t="shared" si="90"/>
        <v>0</v>
      </c>
      <c r="L359" s="116">
        <f t="shared" si="84"/>
        <v>0</v>
      </c>
      <c r="M359" s="116">
        <f t="shared" si="85"/>
        <v>0</v>
      </c>
      <c r="N359" s="117">
        <f t="shared" si="91"/>
        <v>0</v>
      </c>
      <c r="O359" s="119">
        <f t="shared" si="92"/>
        <v>0</v>
      </c>
      <c r="P359" s="119">
        <f t="shared" si="93"/>
        <v>0</v>
      </c>
      <c r="Q359" s="119">
        <f t="shared" si="94"/>
        <v>0</v>
      </c>
      <c r="R359" s="119">
        <f t="shared" si="95"/>
        <v>0</v>
      </c>
      <c r="S359" s="119">
        <f t="shared" si="96"/>
        <v>0</v>
      </c>
      <c r="T359" s="31"/>
      <c r="AA359" s="1"/>
      <c r="AB359" s="1"/>
    </row>
    <row r="360" spans="1:28" ht="12.75" x14ac:dyDescent="0.2">
      <c r="A360" s="3">
        <f t="shared" si="69"/>
        <v>359</v>
      </c>
      <c r="B360" s="26">
        <f t="shared" si="97"/>
        <v>6.2625555555555552</v>
      </c>
      <c r="C360" s="121">
        <f t="shared" si="86"/>
        <v>0</v>
      </c>
      <c r="D360" s="6">
        <v>0</v>
      </c>
      <c r="E360" s="6">
        <v>0</v>
      </c>
      <c r="F360" s="116">
        <f t="shared" si="87"/>
        <v>-2.0628288364014362E-2</v>
      </c>
      <c r="G360" s="116">
        <f t="shared" si="88"/>
        <v>0.99978721422069161</v>
      </c>
      <c r="H360" s="117">
        <f t="shared" si="82"/>
        <v>8.8412491302635504E-6</v>
      </c>
      <c r="I360" s="122">
        <f t="shared" si="83"/>
        <v>2.5158765913357861E-6</v>
      </c>
      <c r="J360" s="117">
        <f t="shared" si="89"/>
        <v>1.1357125721599336E-5</v>
      </c>
      <c r="K360" s="117">
        <f t="shared" si="90"/>
        <v>0</v>
      </c>
      <c r="L360" s="116">
        <f t="shared" si="84"/>
        <v>0</v>
      </c>
      <c r="M360" s="116">
        <f t="shared" si="85"/>
        <v>0</v>
      </c>
      <c r="N360" s="117">
        <f t="shared" si="91"/>
        <v>0</v>
      </c>
      <c r="O360" s="119">
        <f t="shared" si="92"/>
        <v>0</v>
      </c>
      <c r="P360" s="119">
        <f t="shared" si="93"/>
        <v>0</v>
      </c>
      <c r="Q360" s="119">
        <f t="shared" si="94"/>
        <v>0</v>
      </c>
      <c r="R360" s="119">
        <f t="shared" si="95"/>
        <v>0</v>
      </c>
      <c r="S360" s="119">
        <f t="shared" si="96"/>
        <v>0</v>
      </c>
      <c r="T360" s="31"/>
      <c r="AA360" s="1"/>
      <c r="AB360" s="1"/>
    </row>
    <row r="361" spans="1:28" ht="12.75" x14ac:dyDescent="0.2">
      <c r="A361" s="3">
        <f t="shared" si="69"/>
        <v>360</v>
      </c>
      <c r="B361" s="26">
        <f t="shared" si="97"/>
        <v>6.28</v>
      </c>
      <c r="C361" s="121">
        <f t="shared" si="86"/>
        <v>0</v>
      </c>
      <c r="D361" s="6">
        <v>0</v>
      </c>
      <c r="E361" s="6">
        <v>0</v>
      </c>
      <c r="F361" s="116">
        <f t="shared" si="87"/>
        <v>-3.1853017931379904E-3</v>
      </c>
      <c r="G361" s="116">
        <f t="shared" si="88"/>
        <v>0.99999492691337521</v>
      </c>
      <c r="H361" s="117">
        <f t="shared" si="82"/>
        <v>2.1078674925981699E-7</v>
      </c>
      <c r="I361" s="122">
        <f t="shared" si="83"/>
        <v>5.9987459000154786E-8</v>
      </c>
      <c r="J361" s="117">
        <f t="shared" si="89"/>
        <v>2.7077420825997178E-7</v>
      </c>
      <c r="K361" s="117">
        <f t="shared" si="90"/>
        <v>0</v>
      </c>
      <c r="L361" s="116">
        <f t="shared" si="84"/>
        <v>0</v>
      </c>
      <c r="M361" s="116">
        <f t="shared" si="85"/>
        <v>0</v>
      </c>
      <c r="N361" s="117">
        <f t="shared" si="91"/>
        <v>0</v>
      </c>
      <c r="O361" s="119">
        <f t="shared" si="92"/>
        <v>0</v>
      </c>
      <c r="P361" s="119">
        <f t="shared" si="93"/>
        <v>0</v>
      </c>
      <c r="Q361" s="119">
        <f t="shared" si="94"/>
        <v>0</v>
      </c>
      <c r="R361" s="119">
        <f t="shared" si="95"/>
        <v>0</v>
      </c>
      <c r="S361" s="119">
        <f t="shared" si="96"/>
        <v>0</v>
      </c>
      <c r="T361" s="31"/>
      <c r="AA361" s="1"/>
      <c r="AB361" s="1"/>
    </row>
    <row r="362" spans="1:28" ht="12.75" x14ac:dyDescent="0.2">
      <c r="A362" s="3">
        <f t="shared" si="69"/>
        <v>361</v>
      </c>
      <c r="B362" s="26">
        <f t="shared" si="97"/>
        <v>6.2974444444444444</v>
      </c>
      <c r="C362" s="121">
        <f t="shared" si="86"/>
        <v>0</v>
      </c>
      <c r="D362" s="6">
        <v>0</v>
      </c>
      <c r="E362" s="6">
        <v>0</v>
      </c>
      <c r="F362" s="116">
        <f t="shared" si="87"/>
        <v>1.4258654068019787E-2</v>
      </c>
      <c r="G362" s="116">
        <f t="shared" si="88"/>
        <v>0.99989834022472934</v>
      </c>
      <c r="H362" s="117">
        <f t="shared" si="82"/>
        <v>4.223963662495805E-6</v>
      </c>
      <c r="I362" s="122">
        <f t="shared" si="83"/>
        <v>1.2020376143062617E-6</v>
      </c>
      <c r="J362" s="117">
        <f t="shared" si="89"/>
        <v>5.4260012768020667E-6</v>
      </c>
      <c r="K362" s="117">
        <f t="shared" si="90"/>
        <v>0</v>
      </c>
      <c r="L362" s="116">
        <f t="shared" si="84"/>
        <v>0</v>
      </c>
      <c r="M362" s="116">
        <f t="shared" si="85"/>
        <v>0</v>
      </c>
      <c r="N362" s="117">
        <f t="shared" si="91"/>
        <v>0</v>
      </c>
      <c r="O362" s="119">
        <f t="shared" si="92"/>
        <v>0</v>
      </c>
      <c r="P362" s="119">
        <f t="shared" si="93"/>
        <v>0</v>
      </c>
      <c r="Q362" s="119">
        <f t="shared" si="94"/>
        <v>0</v>
      </c>
      <c r="R362" s="119">
        <f t="shared" si="95"/>
        <v>0</v>
      </c>
      <c r="S362" s="119">
        <f t="shared" si="96"/>
        <v>0</v>
      </c>
      <c r="T362" s="31"/>
      <c r="AA362" s="1"/>
      <c r="AB36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ECA4-BC2D-4F8E-806F-98BE2E9F42EF}">
  <dimension ref="A1:P63"/>
  <sheetViews>
    <sheetView topLeftCell="A11" zoomScale="85" zoomScaleNormal="85" workbookViewId="0">
      <selection activeCell="L49" sqref="L49"/>
    </sheetView>
  </sheetViews>
  <sheetFormatPr defaultRowHeight="12.75" x14ac:dyDescent="0.2"/>
  <cols>
    <col min="1" max="1" width="5.28515625" customWidth="1"/>
    <col min="2" max="2" width="3.7109375" customWidth="1"/>
    <col min="3" max="3" width="29.28515625" customWidth="1"/>
    <col min="4" max="14" width="8.7109375" customWidth="1"/>
    <col min="15" max="15" width="4.85546875" customWidth="1"/>
    <col min="16" max="16" width="6.85546875" customWidth="1"/>
    <col min="17" max="17" width="18.42578125" customWidth="1"/>
  </cols>
  <sheetData>
    <row r="1" spans="1:16" ht="15" thickBot="1" x14ac:dyDescent="0.25">
      <c r="A1" s="36"/>
      <c r="B1" s="37"/>
      <c r="C1" s="38"/>
      <c r="D1" s="39"/>
      <c r="E1" s="40"/>
      <c r="F1" s="40"/>
      <c r="G1" s="41"/>
      <c r="H1" s="41" t="s">
        <v>58</v>
      </c>
      <c r="I1" s="40"/>
      <c r="J1" s="40"/>
      <c r="K1" s="40"/>
      <c r="L1" s="40"/>
      <c r="M1" s="40"/>
      <c r="N1" s="40"/>
      <c r="O1" s="42"/>
      <c r="P1" s="36"/>
    </row>
    <row r="2" spans="1:16" x14ac:dyDescent="0.2">
      <c r="A2" s="36"/>
      <c r="B2" s="36"/>
      <c r="D2" s="36"/>
      <c r="E2" s="36"/>
      <c r="F2" s="36"/>
      <c r="G2" s="36"/>
      <c r="H2" s="36"/>
      <c r="I2" s="36"/>
      <c r="J2" s="36"/>
      <c r="K2" s="36"/>
      <c r="L2" s="36"/>
      <c r="M2" s="43"/>
      <c r="N2" s="44"/>
      <c r="P2" s="36"/>
    </row>
    <row r="3" spans="1:16" ht="13.5" thickBot="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6" ht="14.25" x14ac:dyDescent="0.2">
      <c r="A4" s="36"/>
      <c r="B4" s="45"/>
      <c r="C4" s="46" t="s">
        <v>59</v>
      </c>
      <c r="D4" s="129"/>
      <c r="E4" s="130"/>
      <c r="F4" s="130"/>
      <c r="G4" s="130"/>
      <c r="H4" s="130"/>
      <c r="I4" s="130"/>
      <c r="J4" s="131"/>
      <c r="K4" s="132" t="s">
        <v>60</v>
      </c>
      <c r="L4" s="133"/>
      <c r="M4" s="48"/>
      <c r="N4" s="49"/>
      <c r="O4" s="50"/>
      <c r="P4" s="36"/>
    </row>
    <row r="5" spans="1:16" ht="14.25" x14ac:dyDescent="0.2">
      <c r="A5" s="36"/>
      <c r="B5" s="51"/>
      <c r="C5" s="52" t="s">
        <v>61</v>
      </c>
      <c r="D5" s="134" t="s">
        <v>62</v>
      </c>
      <c r="E5" s="135"/>
      <c r="F5" s="135"/>
      <c r="G5" s="135"/>
      <c r="H5" s="135"/>
      <c r="I5" s="135"/>
      <c r="J5" s="136"/>
      <c r="K5" s="137" t="s">
        <v>63</v>
      </c>
      <c r="L5" s="138"/>
      <c r="M5" s="53"/>
      <c r="N5" s="54"/>
      <c r="O5" s="55"/>
      <c r="P5" s="36"/>
    </row>
    <row r="6" spans="1:16" ht="14.25" x14ac:dyDescent="0.2">
      <c r="A6" s="36"/>
      <c r="B6" s="51"/>
      <c r="C6" s="52" t="s">
        <v>64</v>
      </c>
      <c r="D6" s="134"/>
      <c r="E6" s="135"/>
      <c r="F6" s="135"/>
      <c r="G6" s="135"/>
      <c r="H6" s="135"/>
      <c r="I6" s="135"/>
      <c r="J6" s="136"/>
      <c r="K6" s="137" t="s">
        <v>65</v>
      </c>
      <c r="L6" s="138"/>
      <c r="M6" s="56"/>
      <c r="N6" s="57" t="s">
        <v>66</v>
      </c>
      <c r="O6" s="58"/>
      <c r="P6" s="36"/>
    </row>
    <row r="7" spans="1:16" ht="14.25" x14ac:dyDescent="0.2">
      <c r="A7" s="36"/>
      <c r="B7" s="51"/>
      <c r="C7" s="52" t="s">
        <v>67</v>
      </c>
      <c r="D7" s="134"/>
      <c r="E7" s="135"/>
      <c r="F7" s="135"/>
      <c r="G7" s="135"/>
      <c r="H7" s="135"/>
      <c r="I7" s="135"/>
      <c r="J7" s="136"/>
      <c r="K7" s="137" t="s">
        <v>68</v>
      </c>
      <c r="L7" s="138"/>
      <c r="M7" s="53"/>
      <c r="N7" s="59" t="s">
        <v>69</v>
      </c>
      <c r="O7" s="60"/>
      <c r="P7" s="36"/>
    </row>
    <row r="8" spans="1:16" ht="14.25" x14ac:dyDescent="0.2">
      <c r="A8" s="36"/>
      <c r="B8" s="51"/>
      <c r="C8" s="52" t="s">
        <v>70</v>
      </c>
      <c r="D8" s="134"/>
      <c r="E8" s="135"/>
      <c r="F8" s="135"/>
      <c r="G8" s="135"/>
      <c r="H8" s="135"/>
      <c r="I8" s="135"/>
      <c r="J8" s="136"/>
      <c r="K8" s="137" t="s">
        <v>71</v>
      </c>
      <c r="L8" s="138"/>
      <c r="M8" s="53"/>
      <c r="N8" s="59" t="s">
        <v>39</v>
      </c>
      <c r="O8" s="60"/>
      <c r="P8" s="36"/>
    </row>
    <row r="9" spans="1:16" ht="14.25" x14ac:dyDescent="0.2">
      <c r="A9" s="36"/>
      <c r="B9" s="51"/>
      <c r="C9" s="52" t="s">
        <v>72</v>
      </c>
      <c r="D9" s="134"/>
      <c r="E9" s="135"/>
      <c r="F9" s="135"/>
      <c r="G9" s="135"/>
      <c r="H9" s="135"/>
      <c r="I9" s="135"/>
      <c r="J9" s="136"/>
      <c r="K9" s="137" t="s">
        <v>73</v>
      </c>
      <c r="L9" s="138"/>
      <c r="M9" s="53"/>
      <c r="N9" s="59" t="s">
        <v>66</v>
      </c>
      <c r="O9" s="60"/>
      <c r="P9" s="36"/>
    </row>
    <row r="10" spans="1:16" ht="14.25" x14ac:dyDescent="0.2">
      <c r="A10" s="36"/>
      <c r="B10" s="51"/>
      <c r="C10" s="52" t="s">
        <v>74</v>
      </c>
      <c r="D10" s="134"/>
      <c r="E10" s="135"/>
      <c r="F10" s="135"/>
      <c r="G10" s="135"/>
      <c r="H10" s="135"/>
      <c r="I10" s="135"/>
      <c r="J10" s="136"/>
      <c r="K10" s="137" t="s">
        <v>75</v>
      </c>
      <c r="L10" s="138"/>
      <c r="M10" s="53"/>
      <c r="N10" s="59" t="s">
        <v>39</v>
      </c>
      <c r="O10" s="60"/>
      <c r="P10" s="36"/>
    </row>
    <row r="11" spans="1:16" ht="14.25" x14ac:dyDescent="0.2">
      <c r="A11" s="36"/>
      <c r="B11" s="51"/>
      <c r="C11" s="52" t="s">
        <v>76</v>
      </c>
      <c r="D11" s="134" t="s">
        <v>77</v>
      </c>
      <c r="E11" s="135"/>
      <c r="F11" s="135"/>
      <c r="G11" s="135"/>
      <c r="H11" s="135"/>
      <c r="I11" s="135"/>
      <c r="J11" s="136"/>
      <c r="K11" s="137" t="s">
        <v>78</v>
      </c>
      <c r="L11" s="138"/>
      <c r="M11" s="61"/>
      <c r="N11" s="62" t="s">
        <v>30</v>
      </c>
      <c r="O11" s="63"/>
      <c r="P11" s="36"/>
    </row>
    <row r="12" spans="1:16" ht="15" thickBot="1" x14ac:dyDescent="0.25">
      <c r="A12" s="36"/>
      <c r="B12" s="64"/>
      <c r="C12" s="65" t="s">
        <v>79</v>
      </c>
      <c r="D12" s="139" t="s">
        <v>80</v>
      </c>
      <c r="E12" s="140"/>
      <c r="F12" s="140"/>
      <c r="G12" s="140"/>
      <c r="H12" s="140"/>
      <c r="I12" s="140"/>
      <c r="J12" s="141"/>
      <c r="K12" s="142" t="s">
        <v>81</v>
      </c>
      <c r="L12" s="143"/>
      <c r="M12" s="66"/>
      <c r="N12" s="67"/>
      <c r="O12" s="68"/>
      <c r="P12" s="36"/>
    </row>
    <row r="13" spans="1:16" ht="13.5" thickBot="1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4.25" x14ac:dyDescent="0.2">
      <c r="A14" s="36"/>
      <c r="B14" s="69"/>
      <c r="C14" s="70"/>
      <c r="D14" s="71"/>
      <c r="E14" s="70"/>
      <c r="F14" s="70"/>
      <c r="G14" s="70"/>
      <c r="H14" s="72" t="s">
        <v>82</v>
      </c>
      <c r="I14" s="70"/>
      <c r="J14" s="70"/>
      <c r="K14" s="70"/>
      <c r="L14" s="70"/>
      <c r="M14" s="70"/>
      <c r="N14" s="70"/>
      <c r="O14" s="73"/>
      <c r="P14" s="36"/>
    </row>
    <row r="15" spans="1:16" ht="14.25" x14ac:dyDescent="0.2">
      <c r="A15" s="36"/>
      <c r="B15" s="74"/>
      <c r="C15" s="36"/>
      <c r="D15" s="75" t="s">
        <v>83</v>
      </c>
      <c r="E15" s="36"/>
      <c r="F15" s="75" t="s">
        <v>84</v>
      </c>
      <c r="G15" s="36"/>
      <c r="H15" s="75" t="s">
        <v>85</v>
      </c>
      <c r="I15" s="36"/>
      <c r="J15" s="75" t="s">
        <v>86</v>
      </c>
      <c r="K15" s="36"/>
      <c r="L15" s="75" t="s">
        <v>87</v>
      </c>
      <c r="M15" s="36"/>
      <c r="N15" s="75" t="s">
        <v>88</v>
      </c>
      <c r="O15" s="60"/>
      <c r="P15" s="36"/>
    </row>
    <row r="16" spans="1:16" ht="14.25" x14ac:dyDescent="0.2">
      <c r="A16" s="36"/>
      <c r="B16" s="51"/>
      <c r="C16" s="52" t="s">
        <v>89</v>
      </c>
      <c r="D16" s="14">
        <v>35</v>
      </c>
      <c r="E16" s="76" t="s">
        <v>30</v>
      </c>
      <c r="F16" s="14">
        <v>5.5</v>
      </c>
      <c r="G16" s="76" t="s">
        <v>30</v>
      </c>
      <c r="H16" s="14">
        <v>1.75</v>
      </c>
      <c r="I16" s="76" t="s">
        <v>30</v>
      </c>
      <c r="J16" s="14">
        <v>8.7100000000000009</v>
      </c>
      <c r="K16" s="76" t="s">
        <v>90</v>
      </c>
      <c r="L16" s="14">
        <v>0</v>
      </c>
      <c r="M16" s="76" t="s">
        <v>91</v>
      </c>
      <c r="N16" s="14"/>
      <c r="O16" s="77" t="s">
        <v>30</v>
      </c>
      <c r="P16" s="36"/>
    </row>
    <row r="17" spans="1:16" ht="15" thickBot="1" x14ac:dyDescent="0.25">
      <c r="A17" s="36"/>
      <c r="B17" s="64"/>
      <c r="C17" s="65" t="s">
        <v>92</v>
      </c>
      <c r="D17" s="78">
        <v>30</v>
      </c>
      <c r="E17" s="79" t="s">
        <v>30</v>
      </c>
      <c r="F17" s="78">
        <v>5.5</v>
      </c>
      <c r="G17" s="79" t="s">
        <v>30</v>
      </c>
      <c r="H17" s="78">
        <v>1.5</v>
      </c>
      <c r="I17" s="79" t="s">
        <v>30</v>
      </c>
      <c r="J17" s="78"/>
      <c r="K17" s="79" t="s">
        <v>90</v>
      </c>
      <c r="L17" s="78">
        <v>0</v>
      </c>
      <c r="M17" s="79" t="s">
        <v>91</v>
      </c>
      <c r="N17" s="78"/>
      <c r="O17" s="80" t="s">
        <v>30</v>
      </c>
      <c r="P17" s="36"/>
    </row>
    <row r="18" spans="1:16" ht="15" thickBot="1" x14ac:dyDescent="0.25">
      <c r="A18" s="36"/>
      <c r="B18" s="36"/>
      <c r="C18" s="81"/>
      <c r="D18" s="36"/>
      <c r="E18" s="75"/>
      <c r="F18" s="36"/>
      <c r="G18" s="75"/>
      <c r="H18" s="36"/>
      <c r="I18" s="75"/>
      <c r="J18" s="36"/>
      <c r="K18" s="75"/>
      <c r="L18" s="36"/>
      <c r="M18" s="75"/>
      <c r="N18" s="36"/>
      <c r="O18" s="75"/>
      <c r="P18" s="36"/>
    </row>
    <row r="19" spans="1:16" ht="14.25" x14ac:dyDescent="0.2">
      <c r="A19" s="36"/>
      <c r="B19" s="45"/>
      <c r="C19" s="47" t="s">
        <v>93</v>
      </c>
      <c r="D19" s="82">
        <v>0.05</v>
      </c>
      <c r="E19" s="83">
        <v>0.1</v>
      </c>
      <c r="F19" s="83">
        <v>0.15</v>
      </c>
      <c r="G19" s="83">
        <v>0.2</v>
      </c>
      <c r="H19" s="83">
        <v>0.25</v>
      </c>
      <c r="I19" s="83">
        <v>0.3</v>
      </c>
      <c r="J19" s="83">
        <v>0.35</v>
      </c>
      <c r="K19" s="83">
        <v>0.4</v>
      </c>
      <c r="L19" s="83">
        <v>0.45</v>
      </c>
      <c r="M19" s="83">
        <v>0.5</v>
      </c>
      <c r="N19" s="84"/>
      <c r="O19" s="85"/>
      <c r="P19" s="36"/>
    </row>
    <row r="20" spans="1:16" ht="14.25" x14ac:dyDescent="0.2">
      <c r="A20" s="36"/>
      <c r="B20" s="51"/>
      <c r="C20" s="52" t="s">
        <v>94</v>
      </c>
      <c r="D20" s="86">
        <v>1.75</v>
      </c>
      <c r="E20" s="14">
        <f>D20+1.75</f>
        <v>3.5</v>
      </c>
      <c r="F20" s="14">
        <f t="shared" ref="F20:M20" si="0">E20+1.75</f>
        <v>5.25</v>
      </c>
      <c r="G20" s="14">
        <f t="shared" si="0"/>
        <v>7</v>
      </c>
      <c r="H20" s="14">
        <f t="shared" si="0"/>
        <v>8.75</v>
      </c>
      <c r="I20" s="14">
        <f t="shared" si="0"/>
        <v>10.5</v>
      </c>
      <c r="J20" s="14">
        <f t="shared" si="0"/>
        <v>12.25</v>
      </c>
      <c r="K20" s="14">
        <f t="shared" si="0"/>
        <v>14</v>
      </c>
      <c r="L20" s="14">
        <f t="shared" si="0"/>
        <v>15.75</v>
      </c>
      <c r="M20" s="14">
        <f t="shared" si="0"/>
        <v>17.5</v>
      </c>
      <c r="N20" s="87"/>
      <c r="O20" s="88"/>
      <c r="P20" s="36"/>
    </row>
    <row r="21" spans="1:16" ht="15" thickBot="1" x14ac:dyDescent="0.25">
      <c r="A21" s="36"/>
      <c r="B21" s="64"/>
      <c r="C21" s="65" t="s">
        <v>95</v>
      </c>
      <c r="D21" s="89">
        <v>1.5</v>
      </c>
      <c r="E21" s="78">
        <f>D21+1.5</f>
        <v>3</v>
      </c>
      <c r="F21" s="78">
        <f t="shared" ref="F21:M21" si="1">E21+1.5</f>
        <v>4.5</v>
      </c>
      <c r="G21" s="78">
        <f t="shared" si="1"/>
        <v>6</v>
      </c>
      <c r="H21" s="78">
        <f t="shared" si="1"/>
        <v>7.5</v>
      </c>
      <c r="I21" s="78">
        <f t="shared" si="1"/>
        <v>9</v>
      </c>
      <c r="J21" s="78">
        <f t="shared" si="1"/>
        <v>10.5</v>
      </c>
      <c r="K21" s="78">
        <f t="shared" si="1"/>
        <v>12</v>
      </c>
      <c r="L21" s="78">
        <f t="shared" si="1"/>
        <v>13.5</v>
      </c>
      <c r="M21" s="78">
        <f t="shared" si="1"/>
        <v>15</v>
      </c>
      <c r="N21" s="78"/>
      <c r="O21" s="90"/>
      <c r="P21" s="36"/>
    </row>
    <row r="22" spans="1:16" ht="13.5" thickBot="1" x14ac:dyDescent="0.25">
      <c r="A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  <row r="23" spans="1:16" ht="14.25" x14ac:dyDescent="0.2">
      <c r="A23" s="36"/>
      <c r="B23" s="45"/>
      <c r="C23" s="91" t="s">
        <v>96</v>
      </c>
      <c r="D23" s="92">
        <v>1</v>
      </c>
      <c r="E23" s="93">
        <v>2</v>
      </c>
      <c r="F23" s="93">
        <v>3</v>
      </c>
      <c r="G23" s="93">
        <v>4</v>
      </c>
      <c r="H23" s="93">
        <v>5</v>
      </c>
      <c r="I23" s="94">
        <v>6</v>
      </c>
      <c r="J23" s="74"/>
      <c r="K23" s="36"/>
      <c r="L23" s="36"/>
      <c r="M23" s="36"/>
      <c r="N23" s="36"/>
      <c r="O23" s="36"/>
      <c r="P23" s="36"/>
    </row>
    <row r="24" spans="1:16" x14ac:dyDescent="0.2">
      <c r="A24" s="36"/>
      <c r="B24" s="51"/>
      <c r="C24" s="95" t="s">
        <v>97</v>
      </c>
      <c r="D24" s="96">
        <v>16.5</v>
      </c>
      <c r="E24" s="97">
        <v>33.200000000000003</v>
      </c>
      <c r="F24" s="97">
        <v>69.7</v>
      </c>
      <c r="G24" s="97">
        <v>138.19999999999999</v>
      </c>
      <c r="H24" s="97">
        <v>207.8</v>
      </c>
      <c r="I24" s="98">
        <v>279.5</v>
      </c>
      <c r="J24" s="74"/>
      <c r="K24" s="36"/>
      <c r="L24" s="36"/>
      <c r="M24" s="36"/>
      <c r="N24" s="36"/>
      <c r="O24" s="36"/>
      <c r="P24" s="36"/>
    </row>
    <row r="25" spans="1:16" ht="13.5" thickBot="1" x14ac:dyDescent="0.25">
      <c r="A25" s="36"/>
      <c r="B25" s="64"/>
      <c r="C25" s="99" t="s">
        <v>98</v>
      </c>
      <c r="D25" s="100">
        <v>19.5</v>
      </c>
      <c r="E25" s="101">
        <v>37.1</v>
      </c>
      <c r="F25" s="101">
        <v>75</v>
      </c>
      <c r="G25" s="101">
        <v>148.5</v>
      </c>
      <c r="H25" s="101">
        <v>219.6</v>
      </c>
      <c r="I25" s="102">
        <v>284.60000000000002</v>
      </c>
      <c r="J25" s="74"/>
      <c r="K25" s="36"/>
      <c r="L25" s="36"/>
      <c r="M25" s="36"/>
      <c r="N25" s="36"/>
      <c r="O25" s="36"/>
      <c r="P25" s="36"/>
    </row>
    <row r="26" spans="1:16" ht="13.5" thickBot="1" x14ac:dyDescent="0.25">
      <c r="A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</row>
    <row r="27" spans="1:16" ht="14.25" x14ac:dyDescent="0.2">
      <c r="A27" s="36"/>
      <c r="B27" s="69"/>
      <c r="C27" s="70"/>
      <c r="D27" s="70"/>
      <c r="E27" s="70"/>
      <c r="F27" s="70"/>
      <c r="G27" s="70"/>
      <c r="H27" s="72" t="s">
        <v>99</v>
      </c>
      <c r="I27" s="70"/>
      <c r="J27" s="70"/>
      <c r="K27" s="70"/>
      <c r="L27" s="70"/>
      <c r="M27" s="70"/>
      <c r="N27" s="70"/>
      <c r="O27" s="73"/>
      <c r="P27" s="73"/>
    </row>
    <row r="28" spans="1:16" ht="14.25" x14ac:dyDescent="0.2">
      <c r="A28" s="36"/>
      <c r="B28" s="103">
        <v>1</v>
      </c>
      <c r="C28" s="104" t="s">
        <v>60</v>
      </c>
      <c r="D28" s="104">
        <v>1</v>
      </c>
      <c r="E28" s="104">
        <v>2</v>
      </c>
      <c r="F28" s="104">
        <v>3</v>
      </c>
      <c r="G28" s="104">
        <v>4</v>
      </c>
      <c r="H28" s="104">
        <v>5</v>
      </c>
      <c r="I28" s="104">
        <v>6</v>
      </c>
      <c r="J28" s="104">
        <v>7</v>
      </c>
      <c r="K28" s="104">
        <v>8</v>
      </c>
      <c r="L28" s="104">
        <v>9</v>
      </c>
      <c r="M28" s="104">
        <v>10</v>
      </c>
      <c r="N28" s="104">
        <v>11</v>
      </c>
      <c r="O28" s="105"/>
      <c r="P28" s="105"/>
    </row>
    <row r="29" spans="1:16" ht="14.25" x14ac:dyDescent="0.2">
      <c r="A29" s="36"/>
      <c r="B29" s="106">
        <v>2</v>
      </c>
      <c r="C29" s="107" t="s">
        <v>100</v>
      </c>
      <c r="D29" s="14">
        <v>25</v>
      </c>
      <c r="E29" s="14">
        <v>25</v>
      </c>
      <c r="F29" s="14">
        <v>25</v>
      </c>
      <c r="G29" s="14">
        <v>25</v>
      </c>
      <c r="H29" s="14">
        <v>25</v>
      </c>
      <c r="I29" s="14">
        <v>25</v>
      </c>
      <c r="J29" s="14">
        <v>25</v>
      </c>
      <c r="K29" s="14">
        <v>25</v>
      </c>
      <c r="L29" s="14">
        <v>25</v>
      </c>
      <c r="M29" s="14"/>
      <c r="N29" s="14"/>
      <c r="O29" s="108"/>
      <c r="P29" s="108"/>
    </row>
    <row r="30" spans="1:16" ht="14.25" x14ac:dyDescent="0.2">
      <c r="A30" s="36"/>
      <c r="B30" s="106">
        <v>3</v>
      </c>
      <c r="C30" s="107" t="s">
        <v>101</v>
      </c>
      <c r="D30" s="14">
        <v>1.75</v>
      </c>
      <c r="E30" s="14">
        <f>D30+1.75</f>
        <v>3.5</v>
      </c>
      <c r="F30" s="14">
        <f t="shared" ref="F30:L30" si="2">E30+1.75</f>
        <v>5.25</v>
      </c>
      <c r="G30" s="14">
        <f t="shared" si="2"/>
        <v>7</v>
      </c>
      <c r="H30" s="14">
        <f t="shared" si="2"/>
        <v>8.75</v>
      </c>
      <c r="I30" s="14">
        <f t="shared" si="2"/>
        <v>10.5</v>
      </c>
      <c r="J30" s="14">
        <f t="shared" si="2"/>
        <v>12.25</v>
      </c>
      <c r="K30" s="14">
        <f t="shared" si="2"/>
        <v>14</v>
      </c>
      <c r="L30" s="14">
        <f t="shared" si="2"/>
        <v>15.75</v>
      </c>
      <c r="M30" s="14"/>
      <c r="N30" s="14"/>
      <c r="O30" s="108"/>
      <c r="P30" s="108"/>
    </row>
    <row r="31" spans="1:16" ht="14.25" x14ac:dyDescent="0.2">
      <c r="A31" s="36"/>
      <c r="B31" s="106">
        <v>4</v>
      </c>
      <c r="C31" s="107" t="s">
        <v>102</v>
      </c>
      <c r="D31" s="14">
        <v>2</v>
      </c>
      <c r="E31" s="14">
        <v>3</v>
      </c>
      <c r="F31" s="14">
        <v>4</v>
      </c>
      <c r="G31" s="14">
        <v>4</v>
      </c>
      <c r="H31" s="14">
        <v>4</v>
      </c>
      <c r="I31" s="14">
        <v>4</v>
      </c>
      <c r="J31" s="14">
        <v>4</v>
      </c>
      <c r="K31" s="14">
        <v>4</v>
      </c>
      <c r="L31" s="14">
        <v>4</v>
      </c>
      <c r="M31" s="14"/>
      <c r="N31" s="14"/>
      <c r="O31" s="108"/>
      <c r="P31" s="108"/>
    </row>
    <row r="32" spans="1:16" ht="14.25" x14ac:dyDescent="0.2">
      <c r="A32" s="36"/>
      <c r="B32" s="106">
        <v>5</v>
      </c>
      <c r="C32" s="107" t="s">
        <v>103</v>
      </c>
      <c r="D32" s="14">
        <v>87</v>
      </c>
      <c r="E32" s="14">
        <v>74</v>
      </c>
      <c r="F32" s="14">
        <v>52</v>
      </c>
      <c r="G32" s="14">
        <v>64</v>
      </c>
      <c r="H32" s="14">
        <v>72</v>
      </c>
      <c r="I32" s="14">
        <v>77</v>
      </c>
      <c r="J32" s="14">
        <v>80.5</v>
      </c>
      <c r="K32" s="14">
        <v>84</v>
      </c>
      <c r="L32" s="14">
        <v>86</v>
      </c>
      <c r="M32" s="14"/>
      <c r="N32" s="14"/>
      <c r="O32" s="108"/>
      <c r="P32" s="108"/>
    </row>
    <row r="33" spans="1:16" ht="14.25" x14ac:dyDescent="0.2">
      <c r="A33" s="36"/>
      <c r="B33" s="106">
        <v>6</v>
      </c>
      <c r="C33" s="107" t="s">
        <v>104</v>
      </c>
      <c r="D33" s="14">
        <f>D32/100</f>
        <v>0.87</v>
      </c>
      <c r="E33" s="14">
        <f>E32/100</f>
        <v>0.74</v>
      </c>
      <c r="F33" s="14">
        <f t="shared" ref="F33:L33" si="3">F32/100</f>
        <v>0.52</v>
      </c>
      <c r="G33" s="14">
        <f t="shared" si="3"/>
        <v>0.64</v>
      </c>
      <c r="H33" s="14">
        <f t="shared" si="3"/>
        <v>0.72</v>
      </c>
      <c r="I33" s="14">
        <f t="shared" si="3"/>
        <v>0.77</v>
      </c>
      <c r="J33" s="14">
        <f t="shared" si="3"/>
        <v>0.80500000000000005</v>
      </c>
      <c r="K33" s="14">
        <f t="shared" si="3"/>
        <v>0.84</v>
      </c>
      <c r="L33" s="14">
        <f t="shared" si="3"/>
        <v>0.86</v>
      </c>
      <c r="M33" s="14"/>
      <c r="N33" s="14"/>
      <c r="O33" s="108"/>
      <c r="P33" s="108"/>
    </row>
    <row r="34" spans="1:16" ht="14.25" x14ac:dyDescent="0.2">
      <c r="A34" s="36"/>
      <c r="B34" s="106">
        <v>7</v>
      </c>
      <c r="C34" s="109" t="s">
        <v>105</v>
      </c>
      <c r="D34" s="14">
        <f>D33*E24</f>
        <v>28.884000000000004</v>
      </c>
      <c r="E34" s="14">
        <f>E33*F24</f>
        <v>51.578000000000003</v>
      </c>
      <c r="F34" s="14">
        <f>F33*$G$24</f>
        <v>71.86399999999999</v>
      </c>
      <c r="G34" s="14">
        <f t="shared" ref="G34:L34" si="4">G33*$G$24</f>
        <v>88.447999999999993</v>
      </c>
      <c r="H34" s="14">
        <f t="shared" si="4"/>
        <v>99.503999999999991</v>
      </c>
      <c r="I34" s="14">
        <f t="shared" si="4"/>
        <v>106.41399999999999</v>
      </c>
      <c r="J34" s="14">
        <f t="shared" si="4"/>
        <v>111.25099999999999</v>
      </c>
      <c r="K34" s="14">
        <f t="shared" si="4"/>
        <v>116.08799999999998</v>
      </c>
      <c r="L34" s="14">
        <f t="shared" si="4"/>
        <v>118.85199999999999</v>
      </c>
      <c r="M34" s="14"/>
      <c r="N34" s="14"/>
      <c r="O34" s="108"/>
      <c r="P34" s="108"/>
    </row>
    <row r="35" spans="1:16" ht="14.25" x14ac:dyDescent="0.2">
      <c r="A35" s="36"/>
      <c r="B35" s="106">
        <v>8</v>
      </c>
      <c r="C35" s="107" t="s">
        <v>106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/>
      <c r="N35" s="14"/>
      <c r="O35" s="108"/>
      <c r="P35" s="108"/>
    </row>
    <row r="36" spans="1:16" ht="14.25" x14ac:dyDescent="0.2">
      <c r="A36" s="36"/>
      <c r="B36" s="106">
        <v>9</v>
      </c>
      <c r="C36" s="107" t="s">
        <v>107</v>
      </c>
      <c r="D36" s="14">
        <f>D34-D35</f>
        <v>28.884000000000004</v>
      </c>
      <c r="E36" s="14">
        <f t="shared" ref="E36:L36" si="5">E34-E35</f>
        <v>51.578000000000003</v>
      </c>
      <c r="F36" s="14">
        <f t="shared" si="5"/>
        <v>71.86399999999999</v>
      </c>
      <c r="G36" s="14">
        <f t="shared" si="5"/>
        <v>88.447999999999993</v>
      </c>
      <c r="H36" s="14">
        <f t="shared" si="5"/>
        <v>99.503999999999991</v>
      </c>
      <c r="I36" s="14">
        <f t="shared" si="5"/>
        <v>106.41399999999999</v>
      </c>
      <c r="J36" s="14">
        <f t="shared" si="5"/>
        <v>111.25099999999999</v>
      </c>
      <c r="K36" s="14">
        <f t="shared" si="5"/>
        <v>116.08799999999998</v>
      </c>
      <c r="L36" s="14">
        <f t="shared" si="5"/>
        <v>118.85199999999999</v>
      </c>
      <c r="M36" s="14"/>
      <c r="N36" s="14"/>
      <c r="O36" s="108"/>
      <c r="P36" s="108"/>
    </row>
    <row r="37" spans="1:16" ht="15" thickBot="1" x14ac:dyDescent="0.25">
      <c r="A37" s="36"/>
      <c r="B37" s="110">
        <v>10</v>
      </c>
      <c r="C37" s="111" t="s">
        <v>108</v>
      </c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112"/>
      <c r="P37" s="108"/>
    </row>
    <row r="38" spans="1:16" ht="14.25" x14ac:dyDescent="0.2">
      <c r="A38" s="36"/>
      <c r="B38" s="36"/>
      <c r="C38" s="36"/>
      <c r="D38" s="36"/>
      <c r="E38" s="113" t="s">
        <v>109</v>
      </c>
      <c r="F38" s="114"/>
      <c r="G38" s="75" t="s">
        <v>110</v>
      </c>
      <c r="H38" s="36"/>
      <c r="I38" s="36"/>
      <c r="J38" s="36"/>
      <c r="K38" s="113" t="s">
        <v>111</v>
      </c>
      <c r="L38" s="114"/>
      <c r="M38" s="75" t="s">
        <v>110</v>
      </c>
      <c r="N38" s="36"/>
      <c r="O38" s="36"/>
      <c r="P38" s="36"/>
    </row>
    <row r="39" spans="1:16" ht="13.5" thickBot="1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</row>
    <row r="40" spans="1:16" ht="14.25" x14ac:dyDescent="0.2">
      <c r="A40" s="36"/>
      <c r="B40" s="69"/>
      <c r="C40" s="70"/>
      <c r="D40" s="70"/>
      <c r="E40" s="70"/>
      <c r="F40" s="70"/>
      <c r="G40" s="70"/>
      <c r="H40" s="72" t="s">
        <v>112</v>
      </c>
      <c r="I40" s="70"/>
      <c r="J40" s="70"/>
      <c r="K40" s="70"/>
      <c r="L40" s="70"/>
      <c r="M40" s="70"/>
      <c r="N40" s="70"/>
      <c r="O40" s="73"/>
      <c r="P40" s="36"/>
    </row>
    <row r="41" spans="1:16" ht="14.25" x14ac:dyDescent="0.2">
      <c r="A41" s="36"/>
      <c r="B41" s="103">
        <v>1</v>
      </c>
      <c r="C41" s="104" t="s">
        <v>60</v>
      </c>
      <c r="D41" s="104">
        <v>1</v>
      </c>
      <c r="E41" s="104">
        <v>2</v>
      </c>
      <c r="F41" s="104">
        <v>3</v>
      </c>
      <c r="G41" s="104">
        <v>4</v>
      </c>
      <c r="H41" s="104">
        <v>5</v>
      </c>
      <c r="I41" s="104">
        <v>6</v>
      </c>
      <c r="J41" s="104">
        <v>7</v>
      </c>
      <c r="K41" s="104">
        <v>8</v>
      </c>
      <c r="L41" s="104">
        <v>9</v>
      </c>
      <c r="M41" s="104">
        <v>10</v>
      </c>
      <c r="N41" s="104">
        <v>11</v>
      </c>
      <c r="O41" s="105"/>
      <c r="P41" s="36"/>
    </row>
    <row r="42" spans="1:16" ht="14.25" x14ac:dyDescent="0.2">
      <c r="A42" s="36"/>
      <c r="B42" s="106">
        <v>2</v>
      </c>
      <c r="C42" s="107" t="s">
        <v>100</v>
      </c>
      <c r="D42" s="14">
        <v>25</v>
      </c>
      <c r="E42" s="14">
        <v>25</v>
      </c>
      <c r="F42" s="14">
        <v>25</v>
      </c>
      <c r="G42" s="14">
        <v>25</v>
      </c>
      <c r="H42" s="14">
        <v>25</v>
      </c>
      <c r="I42" s="14">
        <v>25</v>
      </c>
      <c r="J42" s="14">
        <v>25</v>
      </c>
      <c r="K42" s="14">
        <v>25</v>
      </c>
      <c r="L42" s="14">
        <v>25</v>
      </c>
      <c r="M42" s="14">
        <v>25</v>
      </c>
      <c r="N42" s="14">
        <v>25</v>
      </c>
      <c r="O42" s="108"/>
      <c r="P42" s="36"/>
    </row>
    <row r="43" spans="1:16" ht="14.25" x14ac:dyDescent="0.2">
      <c r="A43" s="36"/>
      <c r="B43" s="106">
        <v>3</v>
      </c>
      <c r="C43" s="107" t="s">
        <v>101</v>
      </c>
      <c r="D43" s="14">
        <v>1.5</v>
      </c>
      <c r="E43" s="14">
        <f>D43+1.5</f>
        <v>3</v>
      </c>
      <c r="F43" s="14">
        <f t="shared" ref="F43:L43" si="6">E43+1.5</f>
        <v>4.5</v>
      </c>
      <c r="G43" s="14">
        <f t="shared" si="6"/>
        <v>6</v>
      </c>
      <c r="H43" s="14">
        <f t="shared" si="6"/>
        <v>7.5</v>
      </c>
      <c r="I43" s="14">
        <f t="shared" si="6"/>
        <v>9</v>
      </c>
      <c r="J43" s="14">
        <f t="shared" si="6"/>
        <v>10.5</v>
      </c>
      <c r="K43" s="14">
        <f t="shared" si="6"/>
        <v>12</v>
      </c>
      <c r="L43" s="14">
        <f t="shared" si="6"/>
        <v>13.5</v>
      </c>
      <c r="M43" s="14"/>
      <c r="N43" s="14"/>
      <c r="O43" s="108"/>
      <c r="P43" s="36"/>
    </row>
    <row r="44" spans="1:16" ht="14.25" x14ac:dyDescent="0.2">
      <c r="A44" s="36"/>
      <c r="B44" s="106">
        <v>4</v>
      </c>
      <c r="C44" s="107" t="s">
        <v>102</v>
      </c>
      <c r="D44" s="14">
        <v>2</v>
      </c>
      <c r="E44" s="14">
        <v>3</v>
      </c>
      <c r="F44" s="14">
        <v>3</v>
      </c>
      <c r="G44" s="14">
        <v>3</v>
      </c>
      <c r="H44" s="14">
        <v>3</v>
      </c>
      <c r="I44" s="14">
        <v>3</v>
      </c>
      <c r="J44" s="14">
        <v>3</v>
      </c>
      <c r="K44" s="14">
        <v>3</v>
      </c>
      <c r="L44" s="14">
        <v>3</v>
      </c>
      <c r="M44" s="14"/>
      <c r="N44" s="14"/>
      <c r="O44" s="108"/>
      <c r="P44" s="36"/>
    </row>
    <row r="45" spans="1:16" ht="14.25" x14ac:dyDescent="0.2">
      <c r="A45" s="36"/>
      <c r="B45" s="106">
        <v>5</v>
      </c>
      <c r="C45" s="107" t="s">
        <v>103</v>
      </c>
      <c r="D45" s="14">
        <v>51</v>
      </c>
      <c r="E45" s="14">
        <v>53.5</v>
      </c>
      <c r="F45" s="14">
        <v>74</v>
      </c>
      <c r="G45" s="14">
        <v>89</v>
      </c>
      <c r="H45" s="14">
        <v>91</v>
      </c>
      <c r="I45" s="14">
        <v>96</v>
      </c>
      <c r="J45" s="14">
        <v>97</v>
      </c>
      <c r="K45" s="14">
        <v>98</v>
      </c>
      <c r="L45" s="14">
        <v>99.5</v>
      </c>
      <c r="M45" s="14"/>
      <c r="N45" s="14"/>
      <c r="O45" s="108"/>
      <c r="P45" s="36"/>
    </row>
    <row r="46" spans="1:16" ht="14.25" x14ac:dyDescent="0.2">
      <c r="A46" s="36"/>
      <c r="B46" s="106">
        <v>6</v>
      </c>
      <c r="C46" s="107" t="s">
        <v>104</v>
      </c>
      <c r="D46" s="14">
        <f>D45/100</f>
        <v>0.51</v>
      </c>
      <c r="E46" s="14">
        <f t="shared" ref="E46:L46" si="7">E45/100</f>
        <v>0.53500000000000003</v>
      </c>
      <c r="F46" s="14">
        <f t="shared" si="7"/>
        <v>0.74</v>
      </c>
      <c r="G46" s="14">
        <f t="shared" si="7"/>
        <v>0.89</v>
      </c>
      <c r="H46" s="14">
        <f t="shared" si="7"/>
        <v>0.91</v>
      </c>
      <c r="I46" s="14">
        <f t="shared" si="7"/>
        <v>0.96</v>
      </c>
      <c r="J46" s="14">
        <f t="shared" si="7"/>
        <v>0.97</v>
      </c>
      <c r="K46" s="14">
        <f t="shared" si="7"/>
        <v>0.98</v>
      </c>
      <c r="L46" s="14">
        <f t="shared" si="7"/>
        <v>0.995</v>
      </c>
      <c r="M46" s="14"/>
      <c r="N46" s="14"/>
      <c r="O46" s="108"/>
      <c r="P46" s="36"/>
    </row>
    <row r="47" spans="1:16" ht="14.25" x14ac:dyDescent="0.2">
      <c r="A47" s="36"/>
      <c r="B47" s="106">
        <v>7</v>
      </c>
      <c r="C47" s="109" t="s">
        <v>113</v>
      </c>
      <c r="D47" s="14">
        <f>D46*E25</f>
        <v>18.920999999999999</v>
      </c>
      <c r="E47" s="14">
        <f>E46*$F$25</f>
        <v>40.125</v>
      </c>
      <c r="F47" s="14">
        <f t="shared" ref="F47:L47" si="8">F46*$F$25</f>
        <v>55.5</v>
      </c>
      <c r="G47" s="14">
        <f t="shared" si="8"/>
        <v>66.75</v>
      </c>
      <c r="H47" s="14">
        <f t="shared" si="8"/>
        <v>68.25</v>
      </c>
      <c r="I47" s="14">
        <f t="shared" si="8"/>
        <v>72</v>
      </c>
      <c r="J47" s="14">
        <f t="shared" si="8"/>
        <v>72.75</v>
      </c>
      <c r="K47" s="14">
        <f t="shared" si="8"/>
        <v>73.5</v>
      </c>
      <c r="L47" s="14">
        <f t="shared" si="8"/>
        <v>74.625</v>
      </c>
      <c r="M47" s="14"/>
      <c r="N47" s="14"/>
      <c r="O47" s="108"/>
      <c r="P47" s="36"/>
    </row>
    <row r="48" spans="1:16" ht="14.25" x14ac:dyDescent="0.2">
      <c r="A48" s="36"/>
      <c r="B48" s="106">
        <v>8</v>
      </c>
      <c r="C48" s="107" t="s">
        <v>106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/>
      <c r="N48" s="14"/>
      <c r="O48" s="108"/>
      <c r="P48" s="36"/>
    </row>
    <row r="49" spans="1:16" ht="14.25" x14ac:dyDescent="0.2">
      <c r="A49" s="36"/>
      <c r="B49" s="106">
        <v>9</v>
      </c>
      <c r="C49" s="107" t="s">
        <v>107</v>
      </c>
      <c r="D49" s="14">
        <f>D47-D48</f>
        <v>18.920999999999999</v>
      </c>
      <c r="E49" s="14">
        <f t="shared" ref="E49:L49" si="9">E47-E48</f>
        <v>40.125</v>
      </c>
      <c r="F49" s="14">
        <f t="shared" si="9"/>
        <v>55.5</v>
      </c>
      <c r="G49" s="14">
        <f t="shared" si="9"/>
        <v>66.75</v>
      </c>
      <c r="H49" s="14">
        <f t="shared" si="9"/>
        <v>68.25</v>
      </c>
      <c r="I49" s="14">
        <f t="shared" si="9"/>
        <v>72</v>
      </c>
      <c r="J49" s="14">
        <f t="shared" si="9"/>
        <v>72.75</v>
      </c>
      <c r="K49" s="14">
        <f t="shared" si="9"/>
        <v>73.5</v>
      </c>
      <c r="L49" s="14">
        <f t="shared" si="9"/>
        <v>74.625</v>
      </c>
      <c r="M49" s="14"/>
      <c r="N49" s="14"/>
      <c r="O49" s="108"/>
      <c r="P49" s="36"/>
    </row>
    <row r="50" spans="1:16" ht="15" thickBot="1" x14ac:dyDescent="0.25">
      <c r="A50" s="36"/>
      <c r="B50" s="110">
        <v>10</v>
      </c>
      <c r="C50" s="111" t="s">
        <v>108</v>
      </c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112"/>
      <c r="P50" s="36"/>
    </row>
    <row r="51" spans="1:16" ht="14.25" x14ac:dyDescent="0.2">
      <c r="A51" s="36"/>
      <c r="B51" s="36"/>
      <c r="C51" s="36"/>
      <c r="D51" s="36"/>
      <c r="E51" s="113" t="s">
        <v>109</v>
      </c>
      <c r="F51" s="114"/>
      <c r="G51" s="75" t="s">
        <v>110</v>
      </c>
      <c r="H51" s="36"/>
      <c r="I51" s="36"/>
      <c r="J51" s="36"/>
      <c r="K51" s="113" t="s">
        <v>111</v>
      </c>
      <c r="L51" s="114"/>
      <c r="M51" s="75" t="s">
        <v>110</v>
      </c>
      <c r="N51" s="36"/>
      <c r="O51" s="36"/>
      <c r="P51" s="36"/>
    </row>
    <row r="52" spans="1:16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</row>
    <row r="53" spans="1:16" ht="14.25" x14ac:dyDescent="0.2">
      <c r="A53" s="36"/>
      <c r="B53" s="36"/>
      <c r="C53" s="36"/>
      <c r="D53" s="75"/>
      <c r="E53" s="81" t="s">
        <v>114</v>
      </c>
      <c r="F53" s="114"/>
      <c r="G53" s="75"/>
      <c r="H53" s="75"/>
      <c r="I53" s="75"/>
      <c r="J53" s="81" t="s">
        <v>115</v>
      </c>
      <c r="K53" s="114"/>
      <c r="L53" s="75"/>
      <c r="M53" s="75"/>
      <c r="N53" s="75"/>
      <c r="O53" s="75"/>
      <c r="P53" s="36"/>
    </row>
    <row r="54" spans="1:16" ht="14.25" x14ac:dyDescent="0.2">
      <c r="A54" s="36"/>
      <c r="B54" s="36"/>
      <c r="C54" s="36"/>
      <c r="D54" s="75"/>
      <c r="E54" s="81" t="s">
        <v>116</v>
      </c>
      <c r="F54" s="114"/>
      <c r="G54" s="75"/>
      <c r="H54" s="75"/>
      <c r="I54" s="75"/>
      <c r="J54" s="81" t="s">
        <v>117</v>
      </c>
      <c r="K54" s="115"/>
      <c r="L54" s="75" t="s">
        <v>118</v>
      </c>
      <c r="M54" s="75"/>
      <c r="N54" s="75"/>
      <c r="O54" s="75"/>
      <c r="P54" s="36"/>
    </row>
    <row r="55" spans="1:16" ht="14.25" x14ac:dyDescent="0.2">
      <c r="A55" s="36"/>
      <c r="B55" s="36"/>
      <c r="C55" s="36"/>
      <c r="D55" s="75"/>
      <c r="E55" s="81" t="s">
        <v>119</v>
      </c>
      <c r="F55" s="114"/>
      <c r="G55" s="75"/>
      <c r="H55" s="75"/>
      <c r="I55" s="75"/>
      <c r="J55" s="81" t="s">
        <v>120</v>
      </c>
      <c r="K55" s="114"/>
      <c r="L55" s="114"/>
      <c r="M55" s="114"/>
      <c r="N55" s="114"/>
      <c r="O55" s="75" t="s">
        <v>121</v>
      </c>
      <c r="P55" s="36"/>
    </row>
    <row r="56" spans="1:16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</row>
    <row r="57" spans="1:16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</row>
    <row r="58" spans="1:16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</row>
    <row r="59" spans="1:16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</row>
    <row r="60" spans="1:16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</row>
    <row r="63" spans="1:16" x14ac:dyDescent="0.2">
      <c r="C63" t="s">
        <v>122</v>
      </c>
    </row>
  </sheetData>
  <mergeCells count="18">
    <mergeCell ref="D10:J10"/>
    <mergeCell ref="K10:L10"/>
    <mergeCell ref="D11:J11"/>
    <mergeCell ref="K11:L11"/>
    <mergeCell ref="D12:J12"/>
    <mergeCell ref="K12:L12"/>
    <mergeCell ref="D7:J7"/>
    <mergeCell ref="K7:L7"/>
    <mergeCell ref="D8:J8"/>
    <mergeCell ref="K8:L8"/>
    <mergeCell ref="D9:J9"/>
    <mergeCell ref="K9:L9"/>
    <mergeCell ref="D4:J4"/>
    <mergeCell ref="K4:L4"/>
    <mergeCell ref="D5:J5"/>
    <mergeCell ref="K5:L5"/>
    <mergeCell ref="D6:J6"/>
    <mergeCell ref="K6:L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CamShafts </vt:lpstr>
      <vt:lpstr>SuperFlow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Ry Williams (2400990)</cp:lastModifiedBy>
  <cp:revision/>
  <dcterms:created xsi:type="dcterms:W3CDTF">2025-12-11T12:53:49Z</dcterms:created>
  <dcterms:modified xsi:type="dcterms:W3CDTF">2025-12-13T22:30:21Z</dcterms:modified>
  <cp:category/>
  <cp:contentStatus/>
</cp:coreProperties>
</file>