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3.Vikram\02.UK\05.MSc_Industry4.0\05.Financial Planning\AS02_FP\"/>
    </mc:Choice>
  </mc:AlternateContent>
  <xr:revisionPtr revIDLastSave="0" documentId="13_ncr:1_{1E12A2C1-13C6-40ED-9A1B-A7030D748EF1}" xr6:coauthVersionLast="47" xr6:coauthVersionMax="47" xr10:uidLastSave="{00000000-0000-0000-0000-000000000000}"/>
  <bookViews>
    <workbookView xWindow="-108" yWindow="-108" windowWidth="23256" windowHeight="12576" xr2:uid="{907FBB75-BD2E-4ECC-A264-7976519016F2}"/>
  </bookViews>
  <sheets>
    <sheet name="Calculations" sheetId="7" r:id="rId1"/>
    <sheet name="Background" sheetId="9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9" l="1"/>
  <c r="H12" i="7" l="1"/>
  <c r="H10" i="7"/>
  <c r="L8" i="7"/>
  <c r="K8" i="7"/>
  <c r="J8" i="7"/>
  <c r="I8" i="7"/>
  <c r="H8" i="7"/>
  <c r="H39" i="7"/>
  <c r="H38" i="7"/>
  <c r="L36" i="7"/>
  <c r="K36" i="7"/>
  <c r="J36" i="7"/>
  <c r="I36" i="7"/>
  <c r="H36" i="7"/>
  <c r="H14" i="7" l="1"/>
  <c r="H16" i="7"/>
  <c r="H37" i="7"/>
</calcChain>
</file>

<file path=xl/sharedStrings.xml><?xml version="1.0" encoding="utf-8"?>
<sst xmlns="http://schemas.openxmlformats.org/spreadsheetml/2006/main" count="94" uniqueCount="74">
  <si>
    <t>Sr. No.</t>
  </si>
  <si>
    <t>Payback period</t>
  </si>
  <si>
    <t>IRR</t>
  </si>
  <si>
    <t>Internal rate of return</t>
  </si>
  <si>
    <t>Profitability index</t>
  </si>
  <si>
    <t>Net Present Value (Discounted cash flow)</t>
  </si>
  <si>
    <t>PI</t>
  </si>
  <si>
    <t>NPV</t>
  </si>
  <si>
    <t>PP</t>
  </si>
  <si>
    <t>Finacial appraisal tools</t>
  </si>
  <si>
    <t>Project Investment</t>
  </si>
  <si>
    <t>Net Cash flow per year</t>
  </si>
  <si>
    <t>Project A</t>
  </si>
  <si>
    <t>Investment</t>
  </si>
  <si>
    <t>Yr 1</t>
  </si>
  <si>
    <t>Yr 2</t>
  </si>
  <si>
    <t>Yr 3</t>
  </si>
  <si>
    <t>Yr 4</t>
  </si>
  <si>
    <t>Present Value</t>
  </si>
  <si>
    <t>3 Years</t>
  </si>
  <si>
    <t>Discount Rate (WACC)</t>
  </si>
  <si>
    <t>Denominator</t>
  </si>
  <si>
    <t>Future Value</t>
  </si>
  <si>
    <t>NPV Excel</t>
  </si>
  <si>
    <t>Scope</t>
  </si>
  <si>
    <t>Time</t>
  </si>
  <si>
    <t>Cost</t>
  </si>
  <si>
    <t>People / Skills</t>
  </si>
  <si>
    <t>Risk assessments</t>
  </si>
  <si>
    <t>Communications</t>
  </si>
  <si>
    <t>Procurement</t>
  </si>
  <si>
    <t>Quality</t>
  </si>
  <si>
    <t>Supplier delivery dates, Shipping time</t>
  </si>
  <si>
    <t>After initial investment only running cost</t>
  </si>
  <si>
    <t>Internally skilled resources are available</t>
  </si>
  <si>
    <t>Witin in team  &amp; quick</t>
  </si>
  <si>
    <t>Need to procure raw material</t>
  </si>
  <si>
    <t>quality satisfies current use of prototyping material</t>
  </si>
  <si>
    <t>Application</t>
  </si>
  <si>
    <t>Trials, prototypes</t>
  </si>
  <si>
    <t>Future application of production parts</t>
  </si>
  <si>
    <t>Trained resource is needed to operate machine</t>
  </si>
  <si>
    <t>This machine will be initially used for prototyping part</t>
  </si>
  <si>
    <t>Only ultem material approved for aerospace application
Flam testing is needed for different material combinations</t>
  </si>
  <si>
    <t>Year 01</t>
  </si>
  <si>
    <t>Year 02</t>
  </si>
  <si>
    <t>Year 03</t>
  </si>
  <si>
    <t>Year 04</t>
  </si>
  <si>
    <t>Metal 3D printing head</t>
  </si>
  <si>
    <t>BCN3D Epsilon W50 3D Printer</t>
  </si>
  <si>
    <t>BCN3D Smart Cabinet Reconditioned</t>
  </si>
  <si>
    <t>BCN3D W50 3 Year Extended Warranty</t>
  </si>
  <si>
    <t>Expert Training Packages</t>
  </si>
  <si>
    <t>Remarks</t>
  </si>
  <si>
    <t>Price</t>
  </si>
  <si>
    <t>In Phane 1 only Plastic prinintg proposed</t>
  </si>
  <si>
    <t>Initial Investment</t>
  </si>
  <si>
    <t>Total</t>
  </si>
  <si>
    <t>Initial investment for first year</t>
  </si>
  <si>
    <t>Training + support for 12 months</t>
  </si>
  <si>
    <t>BCR</t>
  </si>
  <si>
    <t>Benefit to Cost Ratio</t>
  </si>
  <si>
    <t>total present value of all cashflows</t>
  </si>
  <si>
    <t>total present value of all cashflows except investment</t>
  </si>
  <si>
    <t>NPV = (Investment + NPV(Discount Rate,YR1 to YR4))</t>
  </si>
  <si>
    <t>WACC</t>
  </si>
  <si>
    <t xml:space="preserve"> Weighted Average cost of Capital</t>
  </si>
  <si>
    <t xml:space="preserve"> WACC Discount rate is defined by company</t>
  </si>
  <si>
    <t>R1 +[ (NPV1 x (R2- R1)% ÷ (NPV1- NPV2) ]</t>
  </si>
  <si>
    <t xml:space="preserve">Resources </t>
  </si>
  <si>
    <t xml:space="preserve">Project </t>
  </si>
  <si>
    <t>3D Printing Machine</t>
  </si>
  <si>
    <t>Calculation</t>
  </si>
  <si>
    <t>Big price every time from Supplier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</si>
</sst>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[$£-809]#,##0"/>
  </numFmts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Frutiger 55 Roman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9" fontId="0" fillId="0" borderId="1" xfId="0" applyNumberFormat="1" applyBorder="1"/>
    <xf numFmtId="2" fontId="0" fillId="2" borderId="1" xfId="0" applyNumberFormat="1" applyFill="1" applyBorder="1"/>
    <xf numFmtId="9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4" borderId="1" xfId="0" applyFill="1" applyBorder="1"/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9" xfId="0" applyBorder="1" applyAlignment="1">
      <alignment horizontal="left"/>
    </xf>
    <xf numFmtId="0" fontId="0" fillId="0" borderId="8" xfId="0" applyBorder="1" applyAlignment="1">
      <alignment vertical="center"/>
    </xf>
    <xf numFmtId="0" fontId="0" fillId="0" borderId="9" xfId="0" applyBorder="1"/>
    <xf numFmtId="0" fontId="0" fillId="0" borderId="1" xfId="0" applyBorder="1" applyAlignment="1">
      <alignment vertical="center"/>
    </xf>
    <xf numFmtId="2" fontId="0" fillId="2" borderId="9" xfId="0" applyNumberForma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4" borderId="1" xfId="0" applyFont="1" applyFill="1" applyBorder="1"/>
    <xf numFmtId="0" fontId="3" fillId="0" borderId="0" xfId="0" applyFont="1"/>
    <xf numFmtId="0" fontId="3" fillId="4" borderId="7" xfId="0" applyFont="1" applyFill="1" applyBorder="1"/>
    <xf numFmtId="165" fontId="0" fillId="0" borderId="0" xfId="0" applyNumberFormat="1"/>
    <xf numFmtId="164" fontId="0" fillId="0" borderId="0" xfId="0" applyNumberFormat="1"/>
    <xf numFmtId="0" fontId="4" fillId="0" borderId="1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Normal 8" xfId="1" xr:uid="{A15D4559-DCCB-44AA-B393-02C9745BC8C6}"/>
  </cellStyles>
  <dxfs count="0"/>
  <tableStyles count="0" defaultTableStyle="TableStyleMedium2" defaultPivotStyle="PivotStyleLight16"/>
  <colors>
    <mruColors>
      <color rgb="FFFFFF66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8A367-4055-415A-B78B-DADF60D96173}">
  <dimension ref="B2:M39"/>
  <sheetViews>
    <sheetView tabSelected="1" zoomScale="110" zoomScaleNormal="110" workbookViewId="0">
      <selection activeCell="H18" sqref="H18"/>
    </sheetView>
  </sheetViews>
  <sheetFormatPr defaultRowHeight="14.4"/>
  <cols>
    <col min="1" max="1" width="5" customWidth="1"/>
    <col min="2" max="2" width="6.5546875" bestFit="1" customWidth="1"/>
    <col min="3" max="3" width="6.109375" bestFit="1" customWidth="1"/>
    <col min="4" max="4" width="35.109375" bestFit="1" customWidth="1"/>
    <col min="5" max="5" width="47.33203125" bestFit="1" customWidth="1"/>
    <col min="6" max="6" width="4.77734375" customWidth="1"/>
    <col min="7" max="7" width="19.21875" bestFit="1" customWidth="1"/>
    <col min="8" max="8" width="10.88671875" customWidth="1"/>
    <col min="9" max="10" width="8" bestFit="1" customWidth="1"/>
    <col min="11" max="12" width="9" bestFit="1" customWidth="1"/>
  </cols>
  <sheetData>
    <row r="2" spans="2:13" ht="18">
      <c r="B2" s="11" t="s">
        <v>0</v>
      </c>
      <c r="C2" s="34" t="s">
        <v>9</v>
      </c>
      <c r="D2" s="34"/>
      <c r="E2" s="11" t="s">
        <v>72</v>
      </c>
      <c r="G2" s="33" t="s">
        <v>71</v>
      </c>
      <c r="H2" s="33"/>
      <c r="I2" s="33"/>
      <c r="J2" s="33"/>
      <c r="K2" s="33"/>
      <c r="L2" s="33"/>
    </row>
    <row r="3" spans="2:13">
      <c r="G3" s="28" t="s">
        <v>70</v>
      </c>
      <c r="H3" s="11" t="s">
        <v>13</v>
      </c>
      <c r="I3" s="11" t="s">
        <v>44</v>
      </c>
      <c r="J3" s="11" t="s">
        <v>45</v>
      </c>
      <c r="K3" s="11" t="s">
        <v>46</v>
      </c>
      <c r="L3" s="11" t="s">
        <v>47</v>
      </c>
    </row>
    <row r="4" spans="2:13" ht="15" thickBot="1">
      <c r="B4" s="35">
        <v>1</v>
      </c>
      <c r="C4" s="35" t="s">
        <v>8</v>
      </c>
      <c r="D4" s="36" t="s">
        <v>1</v>
      </c>
      <c r="E4" s="16" t="s">
        <v>10</v>
      </c>
      <c r="G4" s="28" t="s">
        <v>18</v>
      </c>
      <c r="H4" s="25">
        <v>-24000</v>
      </c>
      <c r="I4" s="25">
        <v>6000</v>
      </c>
      <c r="J4" s="25">
        <v>8000</v>
      </c>
      <c r="K4" s="25">
        <v>10000</v>
      </c>
      <c r="L4" s="25">
        <v>10000</v>
      </c>
    </row>
    <row r="5" spans="2:13" ht="12" customHeight="1">
      <c r="B5" s="35"/>
      <c r="C5" s="35"/>
      <c r="D5" s="37"/>
      <c r="E5" s="17" t="s">
        <v>11</v>
      </c>
      <c r="G5" s="28" t="s">
        <v>1</v>
      </c>
      <c r="H5" s="5" t="s">
        <v>19</v>
      </c>
      <c r="I5" s="10"/>
      <c r="J5" s="10"/>
      <c r="K5" s="10"/>
      <c r="L5" s="10"/>
    </row>
    <row r="6" spans="2:13" ht="12" customHeight="1">
      <c r="G6" s="28" t="s">
        <v>20</v>
      </c>
      <c r="H6" s="24">
        <v>0.04</v>
      </c>
      <c r="I6" s="10"/>
      <c r="J6" s="10"/>
      <c r="K6" s="10"/>
      <c r="L6" s="10"/>
    </row>
    <row r="7" spans="2:13" ht="12" customHeight="1">
      <c r="B7" s="35">
        <v>2</v>
      </c>
      <c r="C7" s="35" t="s">
        <v>7</v>
      </c>
      <c r="D7" s="36" t="s">
        <v>5</v>
      </c>
      <c r="E7" s="38" t="s">
        <v>64</v>
      </c>
      <c r="G7" s="28" t="s">
        <v>21</v>
      </c>
      <c r="H7" s="10">
        <v>1</v>
      </c>
      <c r="I7" s="10">
        <v>0.96199999999999997</v>
      </c>
      <c r="J7" s="10">
        <v>0.92500000000000004</v>
      </c>
      <c r="K7" s="10">
        <v>0.88900000000000001</v>
      </c>
      <c r="L7" s="10">
        <v>0.85499999999999998</v>
      </c>
    </row>
    <row r="8" spans="2:13">
      <c r="B8" s="35"/>
      <c r="C8" s="35"/>
      <c r="D8" s="37"/>
      <c r="E8" s="39"/>
      <c r="G8" s="28" t="s">
        <v>22</v>
      </c>
      <c r="H8" s="25">
        <f>H4*H7</f>
        <v>-24000</v>
      </c>
      <c r="I8" s="25">
        <f t="shared" ref="I8:L8" si="0">I4*I7</f>
        <v>5772</v>
      </c>
      <c r="J8" s="25">
        <f t="shared" si="0"/>
        <v>7400</v>
      </c>
      <c r="K8" s="25">
        <f t="shared" si="0"/>
        <v>8890</v>
      </c>
      <c r="L8" s="25">
        <f t="shared" si="0"/>
        <v>8550</v>
      </c>
    </row>
    <row r="9" spans="2:13">
      <c r="D9" s="13"/>
      <c r="G9" s="29"/>
    </row>
    <row r="10" spans="2:13">
      <c r="B10" s="5">
        <v>3</v>
      </c>
      <c r="C10" s="4" t="s">
        <v>65</v>
      </c>
      <c r="D10" s="18" t="s">
        <v>66</v>
      </c>
      <c r="E10" s="19" t="s">
        <v>67</v>
      </c>
      <c r="G10" s="28" t="s">
        <v>23</v>
      </c>
      <c r="H10" s="26">
        <f>NPV(H6,I4:L4)+H4</f>
        <v>6603.6859703791852</v>
      </c>
    </row>
    <row r="11" spans="2:13">
      <c r="G11" s="29"/>
    </row>
    <row r="12" spans="2:13">
      <c r="B12" s="27">
        <v>4</v>
      </c>
      <c r="C12" s="27" t="s">
        <v>2</v>
      </c>
      <c r="D12" s="20" t="s">
        <v>3</v>
      </c>
      <c r="E12" s="21" t="s">
        <v>68</v>
      </c>
      <c r="G12" s="28" t="s">
        <v>2</v>
      </c>
      <c r="H12" s="24">
        <f>IRR(H4:L4)</f>
        <v>0.14166213099222946</v>
      </c>
    </row>
    <row r="13" spans="2:13">
      <c r="G13" s="29"/>
      <c r="H13" s="15"/>
    </row>
    <row r="14" spans="2:13" ht="15" thickBot="1">
      <c r="B14" s="35">
        <v>5</v>
      </c>
      <c r="C14" s="35" t="s">
        <v>6</v>
      </c>
      <c r="D14" s="36" t="s">
        <v>4</v>
      </c>
      <c r="E14" s="16" t="s">
        <v>63</v>
      </c>
      <c r="G14" s="30" t="s">
        <v>6</v>
      </c>
      <c r="H14" s="23">
        <f>(SUM(I8:L8)+24000)/24000</f>
        <v>2.2755000000000001</v>
      </c>
      <c r="J14" s="31"/>
      <c r="L14" s="31"/>
      <c r="M14" s="32"/>
    </row>
    <row r="15" spans="2:13">
      <c r="B15" s="35"/>
      <c r="C15" s="35"/>
      <c r="D15" s="37"/>
      <c r="E15" s="17" t="s">
        <v>13</v>
      </c>
      <c r="M15" s="32"/>
    </row>
    <row r="16" spans="2:13">
      <c r="G16" s="30" t="s">
        <v>60</v>
      </c>
      <c r="H16" s="23">
        <f>SUM(I8:L8)/-H4</f>
        <v>1.2755000000000001</v>
      </c>
    </row>
    <row r="17" spans="2:12" ht="15" thickBot="1">
      <c r="B17" s="35">
        <v>6</v>
      </c>
      <c r="C17" s="35" t="s">
        <v>60</v>
      </c>
      <c r="D17" s="36" t="s">
        <v>61</v>
      </c>
      <c r="E17" s="16" t="s">
        <v>62</v>
      </c>
    </row>
    <row r="18" spans="2:12">
      <c r="B18" s="35"/>
      <c r="C18" s="35"/>
      <c r="D18" s="37"/>
      <c r="E18" s="17" t="s">
        <v>13</v>
      </c>
    </row>
    <row r="20" spans="2:12">
      <c r="B20" s="15"/>
    </row>
    <row r="31" spans="2:12">
      <c r="G31" s="2" t="s">
        <v>12</v>
      </c>
      <c r="H31" s="3" t="s">
        <v>13</v>
      </c>
      <c r="I31" s="3" t="s">
        <v>14</v>
      </c>
      <c r="J31" s="3" t="s">
        <v>15</v>
      </c>
      <c r="K31" s="3" t="s">
        <v>16</v>
      </c>
      <c r="L31" s="3" t="s">
        <v>17</v>
      </c>
    </row>
    <row r="32" spans="2:12">
      <c r="G32" s="3" t="s">
        <v>18</v>
      </c>
      <c r="H32" s="3">
        <v>-30000</v>
      </c>
      <c r="I32" s="3">
        <v>10000</v>
      </c>
      <c r="J32" s="3">
        <v>10000</v>
      </c>
      <c r="K32" s="3">
        <v>10000</v>
      </c>
      <c r="L32" s="3">
        <v>10000</v>
      </c>
    </row>
    <row r="33" spans="7:12">
      <c r="G33" s="4" t="s">
        <v>1</v>
      </c>
      <c r="H33" s="5" t="s">
        <v>19</v>
      </c>
    </row>
    <row r="34" spans="7:12">
      <c r="G34" s="40" t="s">
        <v>20</v>
      </c>
      <c r="H34" s="40"/>
      <c r="I34" s="6">
        <v>0.15</v>
      </c>
    </row>
    <row r="35" spans="7:12">
      <c r="G35" s="3" t="s">
        <v>21</v>
      </c>
      <c r="H35" s="3">
        <v>1</v>
      </c>
      <c r="I35" s="3">
        <v>0.87</v>
      </c>
      <c r="J35" s="3">
        <v>0.75600000000000001</v>
      </c>
      <c r="K35" s="3">
        <v>0.65800000000000003</v>
      </c>
      <c r="L35" s="3">
        <v>0.57199999999999995</v>
      </c>
    </row>
    <row r="36" spans="7:12">
      <c r="G36" s="3" t="s">
        <v>22</v>
      </c>
      <c r="H36" s="3">
        <f>H32*H35</f>
        <v>-30000</v>
      </c>
      <c r="I36" s="3">
        <f t="shared" ref="I36:L36" si="1">I32*I35</f>
        <v>8700</v>
      </c>
      <c r="J36" s="3">
        <f t="shared" si="1"/>
        <v>7560</v>
      </c>
      <c r="K36" s="3">
        <f t="shared" si="1"/>
        <v>6580</v>
      </c>
      <c r="L36" s="3">
        <f t="shared" si="1"/>
        <v>5719.9999999999991</v>
      </c>
    </row>
    <row r="37" spans="7:12">
      <c r="G37" s="4" t="s">
        <v>7</v>
      </c>
      <c r="H37" s="4">
        <f>SUM(I36:L36)+H36</f>
        <v>-1440</v>
      </c>
    </row>
    <row r="38" spans="7:12">
      <c r="G38" s="4" t="s">
        <v>23</v>
      </c>
      <c r="H38" s="7">
        <f>NPV(I34,I32:L32)+H32</f>
        <v>-1450.2163728688756</v>
      </c>
    </row>
    <row r="39" spans="7:12">
      <c r="G39" s="1" t="s">
        <v>2</v>
      </c>
      <c r="H39" s="8">
        <f>IRR(H32:L32)</f>
        <v>0.12589832496236419</v>
      </c>
    </row>
  </sheetData>
  <mergeCells count="16">
    <mergeCell ref="G34:H34"/>
    <mergeCell ref="D17:D18"/>
    <mergeCell ref="C17:C18"/>
    <mergeCell ref="B17:B18"/>
    <mergeCell ref="D4:D5"/>
    <mergeCell ref="C4:C5"/>
    <mergeCell ref="B4:B5"/>
    <mergeCell ref="B14:B15"/>
    <mergeCell ref="C14:C15"/>
    <mergeCell ref="D14:D15"/>
    <mergeCell ref="G2:L2"/>
    <mergeCell ref="C2:D2"/>
    <mergeCell ref="B7:B8"/>
    <mergeCell ref="C7:C8"/>
    <mergeCell ref="D7:D8"/>
    <mergeCell ref="E7:E8"/>
  </mergeCells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F79DB-C4A3-4038-87AD-78475011F140}">
  <dimension ref="B2:J11"/>
  <sheetViews>
    <sheetView topLeftCell="B1" workbookViewId="0">
      <selection activeCell="I19" sqref="I19"/>
    </sheetView>
  </sheetViews>
  <sheetFormatPr defaultRowHeight="14.4"/>
  <cols>
    <col min="1" max="1" width="4.77734375" customWidth="1"/>
    <col min="2" max="2" width="6.5546875" bestFit="1" customWidth="1"/>
    <col min="3" max="3" width="33.21875" bestFit="1" customWidth="1"/>
    <col min="4" max="4" width="10" bestFit="1" customWidth="1"/>
    <col min="5" max="5" width="34.33203125" bestFit="1" customWidth="1"/>
    <col min="6" max="6" width="4.77734375" customWidth="1"/>
    <col min="7" max="7" width="6.5546875" bestFit="1" customWidth="1"/>
    <col min="8" max="8" width="14.88671875" bestFit="1" customWidth="1"/>
    <col min="9" max="9" width="45.109375" bestFit="1" customWidth="1"/>
    <col min="10" max="10" width="49.21875" customWidth="1"/>
  </cols>
  <sheetData>
    <row r="2" spans="2:10">
      <c r="B2" s="11" t="s">
        <v>0</v>
      </c>
      <c r="C2" s="11" t="s">
        <v>56</v>
      </c>
      <c r="D2" s="11" t="s">
        <v>54</v>
      </c>
      <c r="E2" s="11" t="s">
        <v>53</v>
      </c>
      <c r="G2" s="11" t="s">
        <v>0</v>
      </c>
      <c r="H2" s="11" t="s">
        <v>69</v>
      </c>
      <c r="I2" s="11" t="s">
        <v>53</v>
      </c>
      <c r="J2" s="11" t="s">
        <v>53</v>
      </c>
    </row>
    <row r="3" spans="2:10">
      <c r="B3" s="42">
        <v>1</v>
      </c>
      <c r="C3" s="3" t="s">
        <v>49</v>
      </c>
      <c r="D3" s="41">
        <v>22800</v>
      </c>
      <c r="E3" s="3"/>
      <c r="G3" s="10">
        <v>1</v>
      </c>
      <c r="H3" s="3" t="s">
        <v>24</v>
      </c>
      <c r="I3" s="3" t="s">
        <v>42</v>
      </c>
      <c r="J3" s="3" t="s">
        <v>40</v>
      </c>
    </row>
    <row r="4" spans="2:10">
      <c r="B4" s="42"/>
      <c r="C4" s="3" t="s">
        <v>50</v>
      </c>
      <c r="D4" s="41"/>
      <c r="E4" s="3"/>
      <c r="G4" s="10">
        <v>2</v>
      </c>
      <c r="H4" s="3" t="s">
        <v>25</v>
      </c>
      <c r="I4" s="3" t="s">
        <v>41</v>
      </c>
      <c r="J4" s="3" t="s">
        <v>32</v>
      </c>
    </row>
    <row r="5" spans="2:10">
      <c r="B5" s="42"/>
      <c r="C5" s="3" t="s">
        <v>51</v>
      </c>
      <c r="D5" s="41"/>
      <c r="E5" s="3"/>
      <c r="G5" s="10">
        <v>3</v>
      </c>
      <c r="H5" s="3" t="s">
        <v>26</v>
      </c>
      <c r="I5" s="3" t="s">
        <v>33</v>
      </c>
      <c r="J5" s="3" t="s">
        <v>73</v>
      </c>
    </row>
    <row r="6" spans="2:10">
      <c r="B6" s="10">
        <v>2</v>
      </c>
      <c r="C6" s="3" t="s">
        <v>52</v>
      </c>
      <c r="D6" s="12">
        <v>1200</v>
      </c>
      <c r="E6" s="3" t="s">
        <v>59</v>
      </c>
      <c r="G6" s="10">
        <v>4</v>
      </c>
      <c r="H6" s="3" t="s">
        <v>27</v>
      </c>
      <c r="I6" s="3" t="s">
        <v>34</v>
      </c>
      <c r="J6" s="3"/>
    </row>
    <row r="7" spans="2:10" ht="28.8">
      <c r="B7" s="10">
        <v>3</v>
      </c>
      <c r="C7" s="3" t="s">
        <v>48</v>
      </c>
      <c r="D7" s="12">
        <v>0</v>
      </c>
      <c r="E7" s="3" t="s">
        <v>55</v>
      </c>
      <c r="G7" s="14">
        <v>5</v>
      </c>
      <c r="H7" s="22" t="s">
        <v>28</v>
      </c>
      <c r="I7" s="22"/>
      <c r="J7" s="9" t="s">
        <v>43</v>
      </c>
    </row>
    <row r="8" spans="2:10">
      <c r="B8" s="10"/>
      <c r="C8" s="3" t="s">
        <v>57</v>
      </c>
      <c r="D8" s="12">
        <f>SUM(D3:D7)</f>
        <v>24000</v>
      </c>
      <c r="E8" s="3" t="s">
        <v>58</v>
      </c>
      <c r="G8" s="10">
        <v>6</v>
      </c>
      <c r="H8" s="3" t="s">
        <v>29</v>
      </c>
      <c r="I8" s="3" t="s">
        <v>35</v>
      </c>
      <c r="J8" s="3"/>
    </row>
    <row r="9" spans="2:10">
      <c r="G9" s="10">
        <v>7</v>
      </c>
      <c r="H9" s="3" t="s">
        <v>30</v>
      </c>
      <c r="I9" s="3" t="s">
        <v>36</v>
      </c>
      <c r="J9" s="3"/>
    </row>
    <row r="10" spans="2:10">
      <c r="G10" s="10">
        <v>8</v>
      </c>
      <c r="H10" s="3" t="s">
        <v>31</v>
      </c>
      <c r="I10" s="3" t="s">
        <v>37</v>
      </c>
      <c r="J10" s="3"/>
    </row>
    <row r="11" spans="2:10">
      <c r="G11" s="10">
        <v>9</v>
      </c>
      <c r="H11" s="3" t="s">
        <v>38</v>
      </c>
      <c r="I11" s="3" t="s">
        <v>39</v>
      </c>
      <c r="J11" s="3"/>
    </row>
  </sheetData>
  <mergeCells count="2">
    <mergeCell ref="D3:D5"/>
    <mergeCell ref="B3: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Calculations</vt:lpstr>
      <vt:lpstr>Background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Manasvi</dc:creator>
  <cp:lastModifiedBy>Manasvi</cp:lastModifiedBy>
  <dcterms:created xsi:type="dcterms:W3CDTF">2022-10-08T17:42:18Z</dcterms:created>
  <dcterms:modified xsi:type="dcterms:W3CDTF">2023-05-29T18:12:18Z</dcterms:modified>
</cp:coreProperties>
</file>