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S:\Uni\1st Year\Powertrain (Andrew Harrison)\"/>
    </mc:Choice>
  </mc:AlternateContent>
  <xr:revisionPtr revIDLastSave="0" documentId="13_ncr:1_{7D378EBE-8ED1-486D-B154-D385B4ABDB48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GrE HnD BsC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6" i="1" l="1"/>
  <c r="L6" i="1" s="1"/>
  <c r="K6" i="1" s="1"/>
  <c r="K7" i="1"/>
  <c r="K8" i="1"/>
  <c r="I6" i="1"/>
  <c r="E6" i="1"/>
  <c r="L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L33" i="1" s="1"/>
  <c r="K33" i="1" s="1"/>
  <c r="E34" i="1"/>
  <c r="L34" i="1" s="1"/>
  <c r="K34" i="1" s="1"/>
  <c r="E35" i="1"/>
  <c r="L35" i="1" s="1"/>
  <c r="K35" i="1" s="1"/>
  <c r="E36" i="1"/>
  <c r="E37" i="1"/>
  <c r="E38" i="1"/>
  <c r="E39" i="1"/>
  <c r="E40" i="1"/>
  <c r="E41" i="1"/>
  <c r="E42" i="1"/>
  <c r="E43" i="1"/>
  <c r="E44" i="1"/>
  <c r="L44" i="1" s="1"/>
  <c r="K44" i="1" s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L61" i="1" s="1"/>
  <c r="K61" i="1" s="1"/>
  <c r="E62" i="1"/>
  <c r="L62" i="1" s="1"/>
  <c r="K62" i="1" s="1"/>
  <c r="E63" i="1"/>
  <c r="L63" i="1" s="1"/>
  <c r="K63" i="1" s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L89" i="1" s="1"/>
  <c r="K89" i="1" s="1"/>
  <c r="E90" i="1"/>
  <c r="L90" i="1" s="1"/>
  <c r="K90" i="1" s="1"/>
  <c r="E91" i="1"/>
  <c r="L91" i="1" s="1"/>
  <c r="K91" i="1" s="1"/>
  <c r="E92" i="1"/>
  <c r="E93" i="1"/>
  <c r="E94" i="1"/>
  <c r="E95" i="1"/>
  <c r="E96" i="1"/>
  <c r="E7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6" i="1"/>
  <c r="H6" i="1"/>
  <c r="K9" i="1"/>
  <c r="K10" i="1"/>
  <c r="K11" i="1"/>
  <c r="K12" i="1"/>
  <c r="K13" i="1"/>
  <c r="K14" i="1"/>
  <c r="K15" i="1"/>
  <c r="K16" i="1"/>
  <c r="K17" i="1"/>
  <c r="K18" i="1"/>
  <c r="K36" i="1"/>
  <c r="K37" i="1"/>
  <c r="K38" i="1"/>
  <c r="K39" i="1"/>
  <c r="K40" i="1"/>
  <c r="K41" i="1"/>
  <c r="K42" i="1"/>
  <c r="K43" i="1"/>
  <c r="K45" i="1"/>
  <c r="K46" i="1"/>
  <c r="K64" i="1"/>
  <c r="K65" i="1"/>
  <c r="K66" i="1"/>
  <c r="K67" i="1"/>
  <c r="K68" i="1"/>
  <c r="K69" i="1"/>
  <c r="K70" i="1"/>
  <c r="K71" i="1"/>
  <c r="K72" i="1"/>
  <c r="K73" i="1"/>
  <c r="K74" i="1"/>
  <c r="K92" i="1"/>
  <c r="K93" i="1"/>
  <c r="K94" i="1"/>
  <c r="K95" i="1"/>
  <c r="K96" i="1"/>
  <c r="H39" i="1"/>
  <c r="H28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L8" i="1"/>
  <c r="L9" i="1"/>
  <c r="L10" i="1"/>
  <c r="L11" i="1"/>
  <c r="L12" i="1"/>
  <c r="L13" i="1"/>
  <c r="L14" i="1"/>
  <c r="L15" i="1"/>
  <c r="L16" i="1"/>
  <c r="L17" i="1"/>
  <c r="L18" i="1"/>
  <c r="L19" i="1"/>
  <c r="K19" i="1" s="1"/>
  <c r="L20" i="1"/>
  <c r="K20" i="1" s="1"/>
  <c r="L21" i="1"/>
  <c r="K21" i="1" s="1"/>
  <c r="L22" i="1"/>
  <c r="K22" i="1" s="1"/>
  <c r="L23" i="1"/>
  <c r="K23" i="1" s="1"/>
  <c r="L24" i="1"/>
  <c r="K24" i="1" s="1"/>
  <c r="L25" i="1"/>
  <c r="K25" i="1" s="1"/>
  <c r="L26" i="1"/>
  <c r="K26" i="1" s="1"/>
  <c r="L27" i="1"/>
  <c r="K27" i="1" s="1"/>
  <c r="L28" i="1"/>
  <c r="K28" i="1" s="1"/>
  <c r="L29" i="1"/>
  <c r="K29" i="1" s="1"/>
  <c r="L30" i="1"/>
  <c r="K30" i="1" s="1"/>
  <c r="L31" i="1"/>
  <c r="K31" i="1" s="1"/>
  <c r="L32" i="1"/>
  <c r="K32" i="1" s="1"/>
  <c r="L36" i="1"/>
  <c r="L37" i="1"/>
  <c r="L38" i="1"/>
  <c r="L39" i="1"/>
  <c r="L40" i="1"/>
  <c r="L41" i="1"/>
  <c r="L42" i="1"/>
  <c r="L43" i="1"/>
  <c r="L45" i="1"/>
  <c r="L46" i="1"/>
  <c r="L47" i="1"/>
  <c r="K47" i="1" s="1"/>
  <c r="L48" i="1"/>
  <c r="K48" i="1" s="1"/>
  <c r="L49" i="1"/>
  <c r="K49" i="1" s="1"/>
  <c r="L50" i="1"/>
  <c r="K50" i="1" s="1"/>
  <c r="L51" i="1"/>
  <c r="K51" i="1" s="1"/>
  <c r="L52" i="1"/>
  <c r="K52" i="1" s="1"/>
  <c r="L53" i="1"/>
  <c r="K53" i="1" s="1"/>
  <c r="L54" i="1"/>
  <c r="K54" i="1" s="1"/>
  <c r="L55" i="1"/>
  <c r="K55" i="1" s="1"/>
  <c r="L56" i="1"/>
  <c r="K56" i="1" s="1"/>
  <c r="L57" i="1"/>
  <c r="K57" i="1" s="1"/>
  <c r="L58" i="1"/>
  <c r="K58" i="1" s="1"/>
  <c r="L59" i="1"/>
  <c r="K59" i="1" s="1"/>
  <c r="L60" i="1"/>
  <c r="K60" i="1" s="1"/>
  <c r="L64" i="1"/>
  <c r="L65" i="1"/>
  <c r="L66" i="1"/>
  <c r="L67" i="1"/>
  <c r="L68" i="1"/>
  <c r="L69" i="1"/>
  <c r="L70" i="1"/>
  <c r="L71" i="1"/>
  <c r="L72" i="1"/>
  <c r="L73" i="1"/>
  <c r="L74" i="1"/>
  <c r="L75" i="1"/>
  <c r="K75" i="1" s="1"/>
  <c r="L76" i="1"/>
  <c r="K76" i="1" s="1"/>
  <c r="L77" i="1"/>
  <c r="K77" i="1" s="1"/>
  <c r="L78" i="1"/>
  <c r="K78" i="1" s="1"/>
  <c r="L79" i="1"/>
  <c r="K79" i="1" s="1"/>
  <c r="L80" i="1"/>
  <c r="K80" i="1" s="1"/>
  <c r="L81" i="1"/>
  <c r="K81" i="1" s="1"/>
  <c r="L82" i="1"/>
  <c r="K82" i="1" s="1"/>
  <c r="L83" i="1"/>
  <c r="K83" i="1" s="1"/>
  <c r="L84" i="1"/>
  <c r="K84" i="1" s="1"/>
  <c r="L85" i="1"/>
  <c r="K85" i="1" s="1"/>
  <c r="L86" i="1"/>
  <c r="K86" i="1" s="1"/>
  <c r="L87" i="1"/>
  <c r="K87" i="1" s="1"/>
  <c r="L88" i="1"/>
  <c r="K88" i="1" s="1"/>
  <c r="L92" i="1"/>
  <c r="L93" i="1"/>
  <c r="L94" i="1"/>
  <c r="L95" i="1"/>
  <c r="L96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7" i="1"/>
  <c r="G8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9" i="1"/>
  <c r="H30" i="1"/>
  <c r="H31" i="1"/>
  <c r="H32" i="1"/>
  <c r="H33" i="1"/>
  <c r="H34" i="1"/>
  <c r="H35" i="1"/>
  <c r="H36" i="1"/>
  <c r="H37" i="1"/>
  <c r="H38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B7" i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40" i="1" s="1"/>
  <c r="B41" i="1" s="1"/>
  <c r="B42" i="1" s="1"/>
  <c r="B43" i="1" s="1"/>
  <c r="B44" i="1" s="1"/>
  <c r="B45" i="1" s="1"/>
  <c r="B46" i="1" s="1"/>
  <c r="B47" i="1" s="1"/>
  <c r="B48" i="1" s="1"/>
  <c r="B49" i="1" s="1"/>
  <c r="B50" i="1" s="1"/>
  <c r="B51" i="1" s="1"/>
  <c r="B52" i="1" s="1"/>
  <c r="B53" i="1" s="1"/>
  <c r="B54" i="1" s="1"/>
  <c r="B55" i="1" s="1"/>
  <c r="B56" i="1" s="1"/>
  <c r="B57" i="1" s="1"/>
  <c r="B58" i="1" s="1"/>
  <c r="B59" i="1" s="1"/>
  <c r="B60" i="1" s="1"/>
  <c r="B61" i="1" s="1"/>
  <c r="B62" i="1" s="1"/>
  <c r="B63" i="1" s="1"/>
  <c r="B64" i="1" s="1"/>
  <c r="B65" i="1" s="1"/>
  <c r="B66" i="1" s="1"/>
  <c r="B67" i="1" s="1"/>
  <c r="B68" i="1" s="1"/>
  <c r="B69" i="1" s="1"/>
  <c r="B70" i="1" s="1"/>
  <c r="B71" i="1" s="1"/>
  <c r="B72" i="1" s="1"/>
  <c r="B73" i="1" s="1"/>
  <c r="B74" i="1" s="1"/>
  <c r="B75" i="1" s="1"/>
  <c r="B76" i="1" s="1"/>
  <c r="B77" i="1" s="1"/>
  <c r="B78" i="1" s="1"/>
  <c r="B79" i="1" s="1"/>
  <c r="B80" i="1" s="1"/>
  <c r="B81" i="1" s="1"/>
  <c r="B82" i="1" s="1"/>
  <c r="B83" i="1" s="1"/>
  <c r="B84" i="1" s="1"/>
  <c r="B85" i="1" s="1"/>
  <c r="B86" i="1" s="1"/>
  <c r="B87" i="1" s="1"/>
  <c r="B88" i="1" s="1"/>
  <c r="B89" i="1" s="1"/>
  <c r="B90" i="1" s="1"/>
  <c r="B91" i="1" s="1"/>
  <c r="B92" i="1" s="1"/>
  <c r="B93" i="1" s="1"/>
  <c r="B94" i="1" s="1"/>
  <c r="B95" i="1" s="1"/>
  <c r="B96" i="1" s="1"/>
</calcChain>
</file>

<file path=xl/sharedStrings.xml><?xml version="1.0" encoding="utf-8"?>
<sst xmlns="http://schemas.openxmlformats.org/spreadsheetml/2006/main" count="28" uniqueCount="24">
  <si>
    <t>Baro</t>
  </si>
  <si>
    <t>Humidity</t>
  </si>
  <si>
    <t>Ambient temp</t>
  </si>
  <si>
    <t>mBar</t>
  </si>
  <si>
    <t>%</t>
  </si>
  <si>
    <t>Deg C</t>
  </si>
  <si>
    <t>Load</t>
  </si>
  <si>
    <t>Dyno Speed</t>
  </si>
  <si>
    <t>Fuel Flow Rate</t>
  </si>
  <si>
    <t>Lambda</t>
  </si>
  <si>
    <t>Newtons</t>
  </si>
  <si>
    <t>rpm</t>
  </si>
  <si>
    <t>l/min</t>
  </si>
  <si>
    <t>Torque</t>
  </si>
  <si>
    <t>BMEP</t>
  </si>
  <si>
    <t>Corrected Power</t>
  </si>
  <si>
    <t>Power</t>
  </si>
  <si>
    <t>N/m</t>
  </si>
  <si>
    <t>kW</t>
  </si>
  <si>
    <t>kg/h</t>
  </si>
  <si>
    <t>kg/kWh</t>
  </si>
  <si>
    <t>bar</t>
  </si>
  <si>
    <t xml:space="preserve"> SFC</t>
  </si>
  <si>
    <t>Overall Thermal efficiency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</si>
</sst>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0.0000"/>
    <numFmt numFmtId="166" formatCode="0.000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/>
    <xf numFmtId="165" fontId="0" fillId="0" borderId="0" xfId="0" applyNumberFormat="1"/>
    <xf numFmtId="166" fontId="0" fillId="0" borderId="0" xfId="0" applyNumberFormat="1"/>
    <xf numFmtId="0" fontId="1" fillId="0" borderId="0" xfId="0" applyFont="1" applyAlignment="1">
      <alignment horizontal="center" vertical="center"/>
    </xf>
    <xf numFmtId="0" fontId="2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 applyAlignment="1">
      <alignment horizontal="left" indent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Specific Fuel</a:t>
            </a:r>
            <a:r>
              <a:rPr lang="en-US" baseline="0"/>
              <a:t> </a:t>
            </a:r>
            <a:r>
              <a:rPr lang="en-US"/>
              <a:t>Consumption vs Engine Speed 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SFC vs Engine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BsC'!$L$6:$L$96</c:f>
              <c:numCache>
                <c:formatCode>0.000</c:formatCode>
                <c:ptCount val="91"/>
                <c:pt idx="0">
                  <c:v>0.36259026726403704</c:v>
                </c:pt>
                <c:pt idx="1">
                  <c:v>0.35347202552110363</c:v>
                </c:pt>
                <c:pt idx="2">
                  <c:v>0.34037298876228228</c:v>
                </c:pt>
                <c:pt idx="3">
                  <c:v>0.31999359243958114</c:v>
                </c:pt>
                <c:pt idx="4">
                  <c:v>0.30865537349541744</c:v>
                </c:pt>
                <c:pt idx="5">
                  <c:v>0.30946121832120271</c:v>
                </c:pt>
                <c:pt idx="6">
                  <c:v>0.29236823626761427</c:v>
                </c:pt>
                <c:pt idx="7">
                  <c:v>0.27781911341973303</c:v>
                </c:pt>
                <c:pt idx="8">
                  <c:v>0.27494560709643073</c:v>
                </c:pt>
                <c:pt idx="9">
                  <c:v>0.26575630780182197</c:v>
                </c:pt>
                <c:pt idx="10">
                  <c:v>0.26611556253324253</c:v>
                </c:pt>
                <c:pt idx="11">
                  <c:v>0.26890330375764965</c:v>
                </c:pt>
                <c:pt idx="12">
                  <c:v>0.26650142877453997</c:v>
                </c:pt>
                <c:pt idx="13">
                  <c:v>0.26543125591411398</c:v>
                </c:pt>
                <c:pt idx="14">
                  <c:v>0.26127113944830166</c:v>
                </c:pt>
                <c:pt idx="15">
                  <c:v>0.26096576583284564</c:v>
                </c:pt>
                <c:pt idx="16">
                  <c:v>0.26747768279903716</c:v>
                </c:pt>
                <c:pt idx="17">
                  <c:v>0.27100346302788758</c:v>
                </c:pt>
                <c:pt idx="18">
                  <c:v>0.27095342620242691</c:v>
                </c:pt>
                <c:pt idx="19">
                  <c:v>0.26924452672655946</c:v>
                </c:pt>
                <c:pt idx="20">
                  <c:v>0.27069568585087356</c:v>
                </c:pt>
                <c:pt idx="21">
                  <c:v>0.26742521778731954</c:v>
                </c:pt>
                <c:pt idx="22">
                  <c:v>0.26523248299929064</c:v>
                </c:pt>
                <c:pt idx="23">
                  <c:v>0.26376579576546422</c:v>
                </c:pt>
                <c:pt idx="24">
                  <c:v>0.26347444104030199</c:v>
                </c:pt>
                <c:pt idx="25">
                  <c:v>0.26202124122047382</c:v>
                </c:pt>
                <c:pt idx="26">
                  <c:v>0.26209809928512207</c:v>
                </c:pt>
                <c:pt idx="27">
                  <c:v>0.26485444055868851</c:v>
                </c:pt>
                <c:pt idx="28">
                  <c:v>0.26627675830941788</c:v>
                </c:pt>
                <c:pt idx="29">
                  <c:v>0.26443990904827491</c:v>
                </c:pt>
                <c:pt idx="30">
                  <c:v>0.26596729252474671</c:v>
                </c:pt>
                <c:pt idx="31">
                  <c:v>0.26607237530528849</c:v>
                </c:pt>
                <c:pt idx="32">
                  <c:v>0.26986901109017619</c:v>
                </c:pt>
                <c:pt idx="33">
                  <c:v>0.27080814350291832</c:v>
                </c:pt>
                <c:pt idx="34">
                  <c:v>0.27278288115130367</c:v>
                </c:pt>
                <c:pt idx="35">
                  <c:v>0.27574598093264829</c:v>
                </c:pt>
                <c:pt idx="36">
                  <c:v>0.27385267502024341</c:v>
                </c:pt>
                <c:pt idx="37">
                  <c:v>0.27427107660453853</c:v>
                </c:pt>
                <c:pt idx="38">
                  <c:v>0.27857254397804404</c:v>
                </c:pt>
                <c:pt idx="39">
                  <c:v>0.28219887734068311</c:v>
                </c:pt>
                <c:pt idx="40">
                  <c:v>0.28709266653130933</c:v>
                </c:pt>
                <c:pt idx="41">
                  <c:v>0.29380496594028321</c:v>
                </c:pt>
                <c:pt idx="42">
                  <c:v>0.29467531673409858</c:v>
                </c:pt>
                <c:pt idx="43">
                  <c:v>0.29895542583246981</c:v>
                </c:pt>
                <c:pt idx="44">
                  <c:v>0.29749999545884059</c:v>
                </c:pt>
                <c:pt idx="45">
                  <c:v>0.29917212175418101</c:v>
                </c:pt>
                <c:pt idx="46">
                  <c:v>0.29593351963364051</c:v>
                </c:pt>
                <c:pt idx="47">
                  <c:v>0.29406998103739312</c:v>
                </c:pt>
                <c:pt idx="48">
                  <c:v>0.29515657702783121</c:v>
                </c:pt>
                <c:pt idx="49">
                  <c:v>0.29188975120663657</c:v>
                </c:pt>
                <c:pt idx="50">
                  <c:v>0.29502367038830635</c:v>
                </c:pt>
                <c:pt idx="51">
                  <c:v>0.29323011839286961</c:v>
                </c:pt>
                <c:pt idx="52">
                  <c:v>0.30080359213006491</c:v>
                </c:pt>
                <c:pt idx="53">
                  <c:v>0.29983033490414185</c:v>
                </c:pt>
                <c:pt idx="54">
                  <c:v>0.30407558910629878</c:v>
                </c:pt>
                <c:pt idx="55">
                  <c:v>0.30087532149952073</c:v>
                </c:pt>
                <c:pt idx="56">
                  <c:v>0.30225056604626255</c:v>
                </c:pt>
                <c:pt idx="57">
                  <c:v>0.30532398633705321</c:v>
                </c:pt>
                <c:pt idx="58">
                  <c:v>0.30505749972431451</c:v>
                </c:pt>
                <c:pt idx="59">
                  <c:v>0.31126248152078745</c:v>
                </c:pt>
                <c:pt idx="60">
                  <c:v>0.31225963507624394</c:v>
                </c:pt>
                <c:pt idx="61">
                  <c:v>0.31449666316106351</c:v>
                </c:pt>
                <c:pt idx="62">
                  <c:v>0.31610282348979968</c:v>
                </c:pt>
                <c:pt idx="63">
                  <c:v>0.3192865874603672</c:v>
                </c:pt>
                <c:pt idx="64">
                  <c:v>0.31903539766046196</c:v>
                </c:pt>
                <c:pt idx="65">
                  <c:v>0.32016477947699751</c:v>
                </c:pt>
                <c:pt idx="66">
                  <c:v>0.32362876754601999</c:v>
                </c:pt>
                <c:pt idx="67">
                  <c:v>0.3250500953086794</c:v>
                </c:pt>
                <c:pt idx="68">
                  <c:v>0.3250773012833546</c:v>
                </c:pt>
                <c:pt idx="69">
                  <c:v>0.32183022820858265</c:v>
                </c:pt>
                <c:pt idx="70">
                  <c:v>0.32486217579869925</c:v>
                </c:pt>
                <c:pt idx="71">
                  <c:v>0.3246646923940758</c:v>
                </c:pt>
                <c:pt idx="72">
                  <c:v>0.32599921081791527</c:v>
                </c:pt>
                <c:pt idx="73">
                  <c:v>0.32695969551958659</c:v>
                </c:pt>
                <c:pt idx="74">
                  <c:v>0.32683458085412886</c:v>
                </c:pt>
                <c:pt idx="75">
                  <c:v>0.33155571168345799</c:v>
                </c:pt>
                <c:pt idx="76">
                  <c:v>0.33262984127618805</c:v>
                </c:pt>
                <c:pt idx="77">
                  <c:v>0.33613067842990768</c:v>
                </c:pt>
                <c:pt idx="78">
                  <c:v>0.33993779508429828</c:v>
                </c:pt>
                <c:pt idx="79">
                  <c:v>0.34154886374644905</c:v>
                </c:pt>
                <c:pt idx="80">
                  <c:v>0.34250407446488257</c:v>
                </c:pt>
                <c:pt idx="81">
                  <c:v>0.34643652379044337</c:v>
                </c:pt>
                <c:pt idx="82">
                  <c:v>0.34897494931708029</c:v>
                </c:pt>
                <c:pt idx="83">
                  <c:v>0.35316881982771409</c:v>
                </c:pt>
                <c:pt idx="84">
                  <c:v>0.35667486480148036</c:v>
                </c:pt>
                <c:pt idx="85">
                  <c:v>0.35705623292584182</c:v>
                </c:pt>
                <c:pt idx="86">
                  <c:v>0.35992281029205797</c:v>
                </c:pt>
                <c:pt idx="87">
                  <c:v>0.35952261474745667</c:v>
                </c:pt>
                <c:pt idx="88">
                  <c:v>0.36870019078525013</c:v>
                </c:pt>
                <c:pt idx="89">
                  <c:v>0.37367628567617989</c:v>
                </c:pt>
                <c:pt idx="90">
                  <c:v>0.3768432632362777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913-49FE-B1F9-AF3AB062239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982784"/>
        <c:axId val="55978944"/>
      </c:scatterChart>
      <c:valAx>
        <c:axId val="55982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</a:t>
                </a:r>
                <a:r>
                  <a:rPr lang="en-GB" b="1" baseline="0"/>
                  <a:t> Speed (RPM)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78944"/>
        <c:crosses val="autoZero"/>
        <c:crossBetween val="midCat"/>
      </c:valAx>
      <c:valAx>
        <c:axId val="5597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SFC (kg/kWh)</a:t>
                </a:r>
              </a:p>
            </c:rich>
          </c:tx>
          <c:layout>
            <c:manualLayout>
              <c:xMode val="edge"/>
              <c:yMode val="edge"/>
              <c:x val="2.2222222222222223E-2"/>
              <c:y val="0.4292629046369204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2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Torque vs Engine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BsC'!$H$6:$H$96</c:f>
              <c:numCache>
                <c:formatCode>0.00</c:formatCode>
                <c:ptCount val="91"/>
                <c:pt idx="0">
                  <c:v>83.433490399999997</c:v>
                </c:pt>
                <c:pt idx="1">
                  <c:v>83.825878656</c:v>
                </c:pt>
                <c:pt idx="2">
                  <c:v>84.586997663999995</c:v>
                </c:pt>
                <c:pt idx="3">
                  <c:v>85.011201184000001</c:v>
                </c:pt>
                <c:pt idx="4">
                  <c:v>86.318074335999995</c:v>
                </c:pt>
                <c:pt idx="5">
                  <c:v>87.704077760000004</c:v>
                </c:pt>
                <c:pt idx="6">
                  <c:v>89.317682687999991</c:v>
                </c:pt>
                <c:pt idx="7">
                  <c:v>91.201309471999991</c:v>
                </c:pt>
                <c:pt idx="8">
                  <c:v>93.217091967999991</c:v>
                </c:pt>
                <c:pt idx="9">
                  <c:v>94.452992607999988</c:v>
                </c:pt>
                <c:pt idx="10">
                  <c:v>95.43355536</c:v>
                </c:pt>
                <c:pt idx="11">
                  <c:v>96.088623487999996</c:v>
                </c:pt>
                <c:pt idx="12">
                  <c:v>96.645798495999998</c:v>
                </c:pt>
                <c:pt idx="13">
                  <c:v>96.891347072000002</c:v>
                </c:pt>
                <c:pt idx="14">
                  <c:v>96.796717055999991</c:v>
                </c:pt>
                <c:pt idx="15">
                  <c:v>96.963951135999991</c:v>
                </c:pt>
                <c:pt idx="16">
                  <c:v>97.553757183999991</c:v>
                </c:pt>
                <c:pt idx="17">
                  <c:v>97.839278783999987</c:v>
                </c:pt>
                <c:pt idx="18">
                  <c:v>98.036696575999997</c:v>
                </c:pt>
                <c:pt idx="19">
                  <c:v>98.666475647999988</c:v>
                </c:pt>
                <c:pt idx="20">
                  <c:v>99.652748831999986</c:v>
                </c:pt>
                <c:pt idx="21">
                  <c:v>100.21400272</c:v>
                </c:pt>
                <c:pt idx="22">
                  <c:v>100.989805696</c:v>
                </c:pt>
                <c:pt idx="23">
                  <c:v>101.80395014399998</c:v>
                </c:pt>
                <c:pt idx="24">
                  <c:v>102.08376131199999</c:v>
                </c:pt>
                <c:pt idx="25">
                  <c:v>102.810617728</c:v>
                </c:pt>
                <c:pt idx="26">
                  <c:v>103.32618815999999</c:v>
                </c:pt>
                <c:pt idx="27">
                  <c:v>103.458343872</c:v>
                </c:pt>
                <c:pt idx="28">
                  <c:v>103.35066144</c:v>
                </c:pt>
                <c:pt idx="29">
                  <c:v>103.238084352</c:v>
                </c:pt>
                <c:pt idx="30">
                  <c:v>103.145085888</c:v>
                </c:pt>
                <c:pt idx="31">
                  <c:v>102.982746464</c:v>
                </c:pt>
                <c:pt idx="32">
                  <c:v>102.919115936</c:v>
                </c:pt>
                <c:pt idx="33">
                  <c:v>102.66296227199999</c:v>
                </c:pt>
                <c:pt idx="34">
                  <c:v>101.89939593599999</c:v>
                </c:pt>
                <c:pt idx="35">
                  <c:v>101.096672352</c:v>
                </c:pt>
                <c:pt idx="36">
                  <c:v>100.90251766399999</c:v>
                </c:pt>
                <c:pt idx="37">
                  <c:v>100.65778486399999</c:v>
                </c:pt>
                <c:pt idx="38">
                  <c:v>99.948059743999991</c:v>
                </c:pt>
                <c:pt idx="39">
                  <c:v>99.391700512</c:v>
                </c:pt>
                <c:pt idx="40">
                  <c:v>99.287281183999994</c:v>
                </c:pt>
                <c:pt idx="41">
                  <c:v>98.809236447999993</c:v>
                </c:pt>
                <c:pt idx="42">
                  <c:v>98.810052223999989</c:v>
                </c:pt>
                <c:pt idx="43">
                  <c:v>98.587345375999988</c:v>
                </c:pt>
                <c:pt idx="44">
                  <c:v>98.379322496</c:v>
                </c:pt>
                <c:pt idx="45">
                  <c:v>98.578371840000003</c:v>
                </c:pt>
                <c:pt idx="46">
                  <c:v>99.225282207999996</c:v>
                </c:pt>
                <c:pt idx="47">
                  <c:v>99.672327455999991</c:v>
                </c:pt>
                <c:pt idx="48">
                  <c:v>100.285791008</c:v>
                </c:pt>
                <c:pt idx="49">
                  <c:v>100.72794159999999</c:v>
                </c:pt>
                <c:pt idx="50">
                  <c:v>100.689600128</c:v>
                </c:pt>
                <c:pt idx="51">
                  <c:v>101.32345807999999</c:v>
                </c:pt>
                <c:pt idx="52">
                  <c:v>101.21006521599999</c:v>
                </c:pt>
                <c:pt idx="53">
                  <c:v>101.129303392</c:v>
                </c:pt>
                <c:pt idx="54">
                  <c:v>101.00530543999999</c:v>
                </c:pt>
                <c:pt idx="55">
                  <c:v>100.96614819199999</c:v>
                </c:pt>
                <c:pt idx="56">
                  <c:v>100.75567798399999</c:v>
                </c:pt>
                <c:pt idx="57">
                  <c:v>100.072873472</c:v>
                </c:pt>
                <c:pt idx="58">
                  <c:v>99.652748831999986</c:v>
                </c:pt>
                <c:pt idx="59">
                  <c:v>98.858998783999994</c:v>
                </c:pt>
                <c:pt idx="60">
                  <c:v>97.896383103999995</c:v>
                </c:pt>
                <c:pt idx="61">
                  <c:v>96.860347583999996</c:v>
                </c:pt>
                <c:pt idx="62">
                  <c:v>95.806364991999985</c:v>
                </c:pt>
                <c:pt idx="63">
                  <c:v>95.037903999999997</c:v>
                </c:pt>
                <c:pt idx="64">
                  <c:v>94.573727455999986</c:v>
                </c:pt>
                <c:pt idx="65">
                  <c:v>93.841976383999992</c:v>
                </c:pt>
                <c:pt idx="66">
                  <c:v>93.317432416000003</c:v>
                </c:pt>
                <c:pt idx="67">
                  <c:v>93.011516415999992</c:v>
                </c:pt>
                <c:pt idx="68">
                  <c:v>92.893228895999997</c:v>
                </c:pt>
                <c:pt idx="69">
                  <c:v>92.986227359999987</c:v>
                </c:pt>
                <c:pt idx="70">
                  <c:v>92.432315455999998</c:v>
                </c:pt>
                <c:pt idx="71">
                  <c:v>92.243055423999991</c:v>
                </c:pt>
                <c:pt idx="72">
                  <c:v>91.525988319999982</c:v>
                </c:pt>
                <c:pt idx="73">
                  <c:v>90.600898336</c:v>
                </c:pt>
                <c:pt idx="74">
                  <c:v>89.713334047999993</c:v>
                </c:pt>
                <c:pt idx="75">
                  <c:v>88.637325503999989</c:v>
                </c:pt>
                <c:pt idx="76">
                  <c:v>87.350030975999985</c:v>
                </c:pt>
                <c:pt idx="77">
                  <c:v>85.852266239999992</c:v>
                </c:pt>
                <c:pt idx="78">
                  <c:v>84.540498431999993</c:v>
                </c:pt>
                <c:pt idx="79">
                  <c:v>83.482436959999987</c:v>
                </c:pt>
                <c:pt idx="80">
                  <c:v>82.479848255999997</c:v>
                </c:pt>
                <c:pt idx="81">
                  <c:v>81.018711862399996</c:v>
                </c:pt>
                <c:pt idx="82">
                  <c:v>79.604645743999995</c:v>
                </c:pt>
                <c:pt idx="83">
                  <c:v>78.190987513599993</c:v>
                </c:pt>
                <c:pt idx="84">
                  <c:v>77.338256860799987</c:v>
                </c:pt>
                <c:pt idx="85">
                  <c:v>75.94678773759999</c:v>
                </c:pt>
                <c:pt idx="86">
                  <c:v>74.878936953600004</c:v>
                </c:pt>
                <c:pt idx="87">
                  <c:v>73.904247788799992</c:v>
                </c:pt>
                <c:pt idx="88">
                  <c:v>73.124039622399991</c:v>
                </c:pt>
                <c:pt idx="89">
                  <c:v>72.543370265600004</c:v>
                </c:pt>
                <c:pt idx="90">
                  <c:v>72.316421382399994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05-4D39-8D68-84CA4728DA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982784"/>
        <c:axId val="55978944"/>
      </c:scatterChart>
      <c:valAx>
        <c:axId val="55982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 Speed (RPM)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78944"/>
        <c:crosses val="autoZero"/>
        <c:crossBetween val="midCat"/>
      </c:valAx>
      <c:valAx>
        <c:axId val="5597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Torque</a:t>
                </a:r>
                <a:r>
                  <a:rPr lang="en-GB" b="1" baseline="0"/>
                  <a:t> (Nm)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2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Brake power vs Engine Speed 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'GrE HnD BsC'!$B$6:$B$96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xVal>
          <c:yVal>
            <c:numRef>
              <c:f>'GrE HnD BsC'!$G$6:$G$96</c:f>
              <c:numCache>
                <c:formatCode>0.00</c:formatCode>
                <c:ptCount val="91"/>
                <c:pt idx="0">
                  <c:v>8.7371346834664845</c:v>
                </c:pt>
                <c:pt idx="1">
                  <c:v>9.2171367598239673</c:v>
                </c:pt>
                <c:pt idx="2">
                  <c:v>9.7437226498494454</c:v>
                </c:pt>
                <c:pt idx="3">
                  <c:v>10.237704995979101</c:v>
                </c:pt>
                <c:pt idx="4">
                  <c:v>10.847049128239808</c:v>
                </c:pt>
                <c:pt idx="5">
                  <c:v>11.480436932528498</c:v>
                </c:pt>
                <c:pt idx="6">
                  <c:v>12.159323616625683</c:v>
                </c:pt>
                <c:pt idx="7">
                  <c:v>12.893281372575199</c:v>
                </c:pt>
                <c:pt idx="8">
                  <c:v>13.666339461398067</c:v>
                </c:pt>
                <c:pt idx="9">
                  <c:v>14.342086671531749</c:v>
                </c:pt>
                <c:pt idx="10">
                  <c:v>14.990667821246541</c:v>
                </c:pt>
                <c:pt idx="11">
                  <c:v>15.596684538245251</c:v>
                </c:pt>
                <c:pt idx="12">
                  <c:v>16.193158962952165</c:v>
                </c:pt>
                <c:pt idx="13">
                  <c:v>16.741622928679778</c:v>
                </c:pt>
                <c:pt idx="14">
                  <c:v>17.232098461035232</c:v>
                </c:pt>
                <c:pt idx="15">
                  <c:v>17.769572132194007</c:v>
                </c:pt>
                <c:pt idx="16">
                  <c:v>18.38845001396021</c:v>
                </c:pt>
                <c:pt idx="17">
                  <c:v>18.954554833387512</c:v>
                </c:pt>
                <c:pt idx="18">
                  <c:v>19.506119830540307</c:v>
                </c:pt>
                <c:pt idx="19">
                  <c:v>20.148041878337946</c:v>
                </c:pt>
                <c:pt idx="20">
                  <c:v>20.871222909375998</c:v>
                </c:pt>
                <c:pt idx="21">
                  <c:v>21.513490940018599</c:v>
                </c:pt>
                <c:pt idx="22">
                  <c:v>22.208818216340998</c:v>
                </c:pt>
                <c:pt idx="23">
                  <c:v>22.920902167981524</c:v>
                </c:pt>
                <c:pt idx="24">
                  <c:v>23.518410269830163</c:v>
                </c:pt>
                <c:pt idx="25">
                  <c:v>24.2241811023985</c:v>
                </c:pt>
                <c:pt idx="26">
                  <c:v>24.886674179595097</c:v>
                </c:pt>
                <c:pt idx="27">
                  <c:v>25.460211223099272</c:v>
                </c:pt>
                <c:pt idx="28">
                  <c:v>25.97485429788399</c:v>
                </c:pt>
                <c:pt idx="29">
                  <c:v>26.487113935292339</c:v>
                </c:pt>
                <c:pt idx="30">
                  <c:v>27.003320339969086</c:v>
                </c:pt>
                <c:pt idx="31">
                  <c:v>27.500036377713226</c:v>
                </c:pt>
                <c:pt idx="32">
                  <c:v>28.021928006669459</c:v>
                </c:pt>
                <c:pt idx="33">
                  <c:v>28.489726712804178</c:v>
                </c:pt>
                <c:pt idx="34">
                  <c:v>28.811375430999771</c:v>
                </c:pt>
                <c:pt idx="35">
                  <c:v>29.113751623313274</c:v>
                </c:pt>
                <c:pt idx="36">
                  <c:v>29.586163434047425</c:v>
                </c:pt>
                <c:pt idx="37">
                  <c:v>30.041446958259602</c:v>
                </c:pt>
                <c:pt idx="38">
                  <c:v>30.35295538912273</c:v>
                </c:pt>
                <c:pt idx="39">
                  <c:v>30.704409888702447</c:v>
                </c:pt>
                <c:pt idx="40">
                  <c:v>31.192019316255848</c:v>
                </c:pt>
                <c:pt idx="41">
                  <c:v>31.559201085405117</c:v>
                </c:pt>
                <c:pt idx="42">
                  <c:v>32.076829864000025</c:v>
                </c:pt>
                <c:pt idx="43">
                  <c:v>32.520734396866928</c:v>
                </c:pt>
                <c:pt idx="44">
                  <c:v>32.967227393981297</c:v>
                </c:pt>
                <c:pt idx="45">
                  <c:v>33.550084617333589</c:v>
                </c:pt>
                <c:pt idx="46">
                  <c:v>34.289795939852951</c:v>
                </c:pt>
                <c:pt idx="47">
                  <c:v>34.966166773386185</c:v>
                </c:pt>
                <c:pt idx="48">
                  <c:v>35.706471819553066</c:v>
                </c:pt>
                <c:pt idx="49">
                  <c:v>36.391308554304892</c:v>
                </c:pt>
                <c:pt idx="50">
                  <c:v>36.904665939752171</c:v>
                </c:pt>
                <c:pt idx="51">
                  <c:v>37.667515398952226</c:v>
                </c:pt>
                <c:pt idx="52">
                  <c:v>38.155295682231532</c:v>
                </c:pt>
                <c:pt idx="53">
                  <c:v>38.654360986206868</c:v>
                </c:pt>
                <c:pt idx="54">
                  <c:v>39.135828150413971</c:v>
                </c:pt>
                <c:pt idx="55">
                  <c:v>39.649313677655691</c:v>
                </c:pt>
                <c:pt idx="56">
                  <c:v>40.09421771651914</c:v>
                </c:pt>
                <c:pt idx="57">
                  <c:v>40.346486195817867</c:v>
                </c:pt>
                <c:pt idx="58">
                  <c:v>40.698884673283203</c:v>
                </c:pt>
                <c:pt idx="59">
                  <c:v>40.892336068939137</c:v>
                </c:pt>
                <c:pt idx="60">
                  <c:v>41.006741063005101</c:v>
                </c:pt>
                <c:pt idx="61">
                  <c:v>41.079927113196504</c:v>
                </c:pt>
                <c:pt idx="62">
                  <c:v>41.134558231554628</c:v>
                </c:pt>
                <c:pt idx="63">
                  <c:v>41.302236040957787</c:v>
                </c:pt>
                <c:pt idx="64">
                  <c:v>41.595697835772199</c:v>
                </c:pt>
                <c:pt idx="65">
                  <c:v>41.765212344228843</c:v>
                </c:pt>
                <c:pt idx="66">
                  <c:v>42.020368285295355</c:v>
                </c:pt>
                <c:pt idx="67">
                  <c:v>42.369623017404038</c:v>
                </c:pt>
                <c:pt idx="68">
                  <c:v>42.802127201959941</c:v>
                </c:pt>
                <c:pt idx="69">
                  <c:v>43.331852565948921</c:v>
                </c:pt>
                <c:pt idx="70">
                  <c:v>43.557702478629579</c:v>
                </c:pt>
                <c:pt idx="71">
                  <c:v>43.9514992984817</c:v>
                </c:pt>
                <c:pt idx="72">
                  <c:v>44.089063786194089</c:v>
                </c:pt>
                <c:pt idx="73">
                  <c:v>44.117823076257061</c:v>
                </c:pt>
                <c:pt idx="74">
                  <c:v>44.15536435063153</c:v>
                </c:pt>
                <c:pt idx="75">
                  <c:v>44.08987535089215</c:v>
                </c:pt>
                <c:pt idx="76">
                  <c:v>43.906914496806785</c:v>
                </c:pt>
                <c:pt idx="77">
                  <c:v>43.603577241035069</c:v>
                </c:pt>
                <c:pt idx="78">
                  <c:v>43.379995438115792</c:v>
                </c:pt>
                <c:pt idx="79">
                  <c:v>43.274188758455985</c:v>
                </c:pt>
                <c:pt idx="80">
                  <c:v>43.186347558375083</c:v>
                </c:pt>
                <c:pt idx="81">
                  <c:v>42.845511315021049</c:v>
                </c:pt>
                <c:pt idx="82">
                  <c:v>42.514512944364625</c:v>
                </c:pt>
                <c:pt idx="83">
                  <c:v>42.16892648469112</c:v>
                </c:pt>
                <c:pt idx="84">
                  <c:v>42.113985263190472</c:v>
                </c:pt>
                <c:pt idx="85">
                  <c:v>41.753927323532807</c:v>
                </c:pt>
                <c:pt idx="86">
                  <c:v>41.558910889427615</c:v>
                </c:pt>
                <c:pt idx="87">
                  <c:v>41.404905809489989</c:v>
                </c:pt>
                <c:pt idx="88">
                  <c:v>41.350670222137339</c:v>
                </c:pt>
                <c:pt idx="89">
                  <c:v>41.402145635238007</c:v>
                </c:pt>
                <c:pt idx="90">
                  <c:v>41.651268660622797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EA6-4B10-B3B1-D31B21C15D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5982784"/>
        <c:axId val="55978944"/>
      </c:scatterChart>
      <c:valAx>
        <c:axId val="559827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Engine</a:t>
                </a:r>
                <a:r>
                  <a:rPr lang="en-GB" b="1" baseline="0"/>
                  <a:t> Speed (RPM)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78944"/>
        <c:crosses val="autoZero"/>
        <c:crossBetween val="midCat"/>
      </c:valAx>
      <c:valAx>
        <c:axId val="5597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="1"/>
                  <a:t>Brake</a:t>
                </a:r>
                <a:r>
                  <a:rPr lang="en-GB" b="1" baseline="0"/>
                  <a:t> power (kW)</a:t>
                </a:r>
                <a:endParaRPr lang="en-GB" b="1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GB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982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537323</xdr:colOff>
      <xdr:row>7</xdr:row>
      <xdr:rowOff>129707</xdr:rowOff>
    </xdr:from>
    <xdr:to>
      <xdr:col>21</xdr:col>
      <xdr:colOff>237006</xdr:colOff>
      <xdr:row>22</xdr:row>
      <xdr:rowOff>15407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B95F77C5-9840-B5AE-84C3-02D77862197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551328</xdr:colOff>
      <xdr:row>23</xdr:row>
      <xdr:rowOff>7844</xdr:rowOff>
    </xdr:from>
    <xdr:to>
      <xdr:col>21</xdr:col>
      <xdr:colOff>235323</xdr:colOff>
      <xdr:row>38</xdr:row>
      <xdr:rowOff>0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E9D0126E-F17C-453F-ABCC-94EF889BA07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563096</xdr:colOff>
      <xdr:row>38</xdr:row>
      <xdr:rowOff>173691</xdr:rowOff>
    </xdr:from>
    <xdr:to>
      <xdr:col>21</xdr:col>
      <xdr:colOff>258296</xdr:colOff>
      <xdr:row>53</xdr:row>
      <xdr:rowOff>59391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D735E9E3-BC6B-4821-8038-E629A9B5B2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96"/>
  <sheetViews>
    <sheetView tabSelected="1" zoomScale="85" zoomScaleNormal="85" workbookViewId="0">
      <selection activeCell="F4" sqref="F4"/>
    </sheetView>
  </sheetViews>
  <sheetFormatPr defaultRowHeight="15" x14ac:dyDescent="0.25"/>
  <cols>
    <col min="1" max="1" width="9.140625" style="1"/>
    <col min="2" max="2" width="13.42578125" style="1" customWidth="1"/>
    <col min="3" max="3" width="14.5703125" customWidth="1"/>
    <col min="4" max="4" width="10.5703125" style="1" customWidth="1"/>
    <col min="5" max="5" width="14.140625" bestFit="1" customWidth="1"/>
    <col min="6" max="6" width="17.7109375" bestFit="1" customWidth="1"/>
    <col min="7" max="7" width="12.5703125" style="1" bestFit="1" customWidth="1"/>
    <col min="8" max="8" width="11.7109375" style="1" bestFit="1" customWidth="1"/>
    <col min="9" max="9" width="15.28515625" style="1" customWidth="1"/>
    <col min="10" max="10" width="17.7109375" bestFit="1" customWidth="1"/>
    <col min="11" max="11" width="27" bestFit="1" customWidth="1"/>
    <col min="12" max="12" width="10.42578125" bestFit="1" customWidth="1"/>
  </cols>
  <sheetData>
    <row r="1" spans="1:16" x14ac:dyDescent="0.25">
      <c r="A1"/>
      <c r="B1"/>
      <c r="G1" s="2" t="s">
        <v>0</v>
      </c>
      <c r="H1" s="2" t="s">
        <v>1</v>
      </c>
      <c r="I1" s="2" t="s">
        <v>2</v>
      </c>
    </row>
    <row r="2" spans="1:16" x14ac:dyDescent="0.25">
      <c r="C2" s="1"/>
      <c r="G2" s="2" t="s">
        <v>3</v>
      </c>
      <c r="H2" s="2" t="s">
        <v>4</v>
      </c>
      <c r="I2" s="2" t="s">
        <v>5</v>
      </c>
    </row>
    <row r="3" spans="1:16" x14ac:dyDescent="0.25">
      <c r="C3" s="1"/>
      <c r="G3" s="3">
        <v>1018.9</v>
      </c>
      <c r="H3" s="3">
        <v>46</v>
      </c>
      <c r="I3" s="3">
        <v>27</v>
      </c>
    </row>
    <row r="4" spans="1:16" ht="15.75" x14ac:dyDescent="0.25">
      <c r="A4" s="2" t="s">
        <v>6</v>
      </c>
      <c r="B4" s="2" t="s">
        <v>7</v>
      </c>
      <c r="C4" s="2" t="s">
        <v>8</v>
      </c>
      <c r="D4" s="2" t="s">
        <v>9</v>
      </c>
      <c r="E4" s="2" t="s">
        <v>8</v>
      </c>
      <c r="G4" s="4" t="s">
        <v>16</v>
      </c>
      <c r="H4" s="4" t="s">
        <v>13</v>
      </c>
      <c r="I4" s="4" t="s">
        <v>14</v>
      </c>
      <c r="J4" s="4" t="s">
        <v>15</v>
      </c>
      <c r="K4" s="9" t="s">
        <v>23</v>
      </c>
      <c r="L4" s="4" t="s">
        <v>22</v>
      </c>
    </row>
    <row r="5" spans="1:16" x14ac:dyDescent="0.25">
      <c r="A5" s="2" t="s">
        <v>10</v>
      </c>
      <c r="B5" s="2" t="s">
        <v>11</v>
      </c>
      <c r="C5" s="2" t="s">
        <v>12</v>
      </c>
      <c r="D5" s="2" t="s">
        <v>9</v>
      </c>
      <c r="E5" s="2" t="s">
        <v>19</v>
      </c>
      <c r="G5" s="2" t="s">
        <v>18</v>
      </c>
      <c r="H5" s="2" t="s">
        <v>17</v>
      </c>
      <c r="I5" s="2" t="s">
        <v>21</v>
      </c>
      <c r="J5" s="2" t="s">
        <v>18</v>
      </c>
      <c r="K5" s="8" t="s">
        <v>4</v>
      </c>
      <c r="L5" s="2" t="s">
        <v>20</v>
      </c>
      <c r="P5" s="5"/>
    </row>
    <row r="6" spans="1:16" x14ac:dyDescent="0.25">
      <c r="A6" s="1">
        <v>102.27500000000001</v>
      </c>
      <c r="B6" s="1">
        <v>1000</v>
      </c>
      <c r="C6" s="1">
        <v>7.0400000000000004E-2</v>
      </c>
      <c r="D6" s="1">
        <v>1.2658</v>
      </c>
      <c r="E6" s="6">
        <f>C6*0.75*60</f>
        <v>3.1680000000000001</v>
      </c>
      <c r="G6" s="11">
        <f>(2*PI()*B6*H6)/60/1000</f>
        <v>8.7371346834664845</v>
      </c>
      <c r="H6" s="10">
        <f t="shared" ref="H6:H37" si="0">A6*$P$6</f>
        <v>83.433490399999997</v>
      </c>
      <c r="I6" s="1">
        <f>4*PI()*H6/(0.0016*100000)</f>
        <v>6.5528510125998638</v>
      </c>
      <c r="J6">
        <f>G6*(1.01325/($G$3/1000))*SQRT((($I$3+273)/293))</f>
        <v>8.7918627117276724</v>
      </c>
      <c r="K6">
        <f>3.6/(L6*43)*100</f>
        <v>23.089679396053075</v>
      </c>
      <c r="L6" s="7">
        <f>E6/G6</f>
        <v>0.36259026726403704</v>
      </c>
      <c r="P6">
        <v>0.81577599999999995</v>
      </c>
    </row>
    <row r="7" spans="1:16" x14ac:dyDescent="0.25">
      <c r="A7" s="1">
        <v>102.756</v>
      </c>
      <c r="B7" s="1">
        <f t="shared" ref="B7:B38" si="1">B6+50</f>
        <v>1050</v>
      </c>
      <c r="C7" s="1">
        <v>7.2400000000000006E-2</v>
      </c>
      <c r="D7" s="1">
        <v>1.26783</v>
      </c>
      <c r="E7" s="6">
        <f>C7*0.75*60</f>
        <v>3.258</v>
      </c>
      <c r="G7" s="11">
        <f t="shared" ref="G7:G70" si="2">(2*PI()*B7*H7)/60/1000</f>
        <v>9.2171367598239673</v>
      </c>
      <c r="H7" s="10">
        <f t="shared" si="0"/>
        <v>83.825878656</v>
      </c>
      <c r="I7" s="1">
        <f t="shared" ref="I7:I70" si="3">4*PI()*H7/(0.0016*100000)</f>
        <v>6.5836691141599761</v>
      </c>
      <c r="J7">
        <f t="shared" ref="J7:J70" si="4">G7*(1.01325/($G$3/1000))*SQRT((($I$3+273)/293))</f>
        <v>9.2748714450902305</v>
      </c>
      <c r="K7">
        <f t="shared" ref="K7:K70" si="5">3.6/(L7*43)*100</f>
        <v>23.685305819925397</v>
      </c>
      <c r="L7" s="7">
        <f t="shared" ref="L7:L70" si="6">E7/G7</f>
        <v>0.35347202552110363</v>
      </c>
    </row>
    <row r="8" spans="1:16" x14ac:dyDescent="0.25">
      <c r="A8" s="1">
        <v>103.68899999999999</v>
      </c>
      <c r="B8" s="1">
        <f t="shared" si="1"/>
        <v>1100</v>
      </c>
      <c r="C8" s="1">
        <v>7.3700000000000002E-2</v>
      </c>
      <c r="D8" s="1">
        <v>1.2734399999999999</v>
      </c>
      <c r="E8" s="6">
        <f t="shared" ref="E8:E71" si="7">C8*0.75*60</f>
        <v>3.3165000000000004</v>
      </c>
      <c r="G8" s="11">
        <f t="shared" si="2"/>
        <v>9.7437226498494454</v>
      </c>
      <c r="H8" s="10">
        <f t="shared" si="0"/>
        <v>84.586997663999995</v>
      </c>
      <c r="I8" s="1">
        <f t="shared" si="3"/>
        <v>6.6434472612609836</v>
      </c>
      <c r="J8">
        <f t="shared" si="4"/>
        <v>9.8047557857537413</v>
      </c>
      <c r="K8">
        <f t="shared" si="5"/>
        <v>24.596819664509027</v>
      </c>
      <c r="L8" s="7">
        <f t="shared" si="6"/>
        <v>0.34037298876228228</v>
      </c>
    </row>
    <row r="9" spans="1:16" x14ac:dyDescent="0.25">
      <c r="A9" s="1">
        <v>104.209</v>
      </c>
      <c r="B9" s="1">
        <f t="shared" si="1"/>
        <v>1150</v>
      </c>
      <c r="C9" s="1">
        <v>7.2800000000000004E-2</v>
      </c>
      <c r="D9" s="1">
        <v>1.2847599999999999</v>
      </c>
      <c r="E9" s="6">
        <f t="shared" si="7"/>
        <v>3.2760000000000002</v>
      </c>
      <c r="G9" s="11">
        <f t="shared" si="2"/>
        <v>10.237704995979101</v>
      </c>
      <c r="H9" s="10">
        <f t="shared" si="0"/>
        <v>85.011201184000001</v>
      </c>
      <c r="I9" s="1">
        <f t="shared" si="3"/>
        <v>6.6767641278124588</v>
      </c>
      <c r="J9">
        <f t="shared" si="4"/>
        <v>10.301832359084756</v>
      </c>
      <c r="K9">
        <f t="shared" si="5"/>
        <v>26.163314582108612</v>
      </c>
      <c r="L9" s="7">
        <f t="shared" si="6"/>
        <v>0.31999359243958114</v>
      </c>
    </row>
    <row r="10" spans="1:16" x14ac:dyDescent="0.25">
      <c r="A10" s="1">
        <v>105.81100000000001</v>
      </c>
      <c r="B10" s="1">
        <f t="shared" si="1"/>
        <v>1200</v>
      </c>
      <c r="C10" s="1">
        <v>7.4399999999999994E-2</v>
      </c>
      <c r="D10" s="1">
        <v>1.2918099999999999</v>
      </c>
      <c r="E10" s="6">
        <f t="shared" si="7"/>
        <v>3.3479999999999999</v>
      </c>
      <c r="G10" s="11">
        <f t="shared" si="2"/>
        <v>10.847049128239808</v>
      </c>
      <c r="H10" s="10">
        <f t="shared" si="0"/>
        <v>86.318074335999995</v>
      </c>
      <c r="I10" s="1">
        <f t="shared" si="3"/>
        <v>6.7794057051498813</v>
      </c>
      <c r="J10">
        <f t="shared" si="4"/>
        <v>10.914993326509313</v>
      </c>
      <c r="K10">
        <f t="shared" si="5"/>
        <v>27.124403921579916</v>
      </c>
      <c r="L10" s="7">
        <f t="shared" si="6"/>
        <v>0.30865537349541744</v>
      </c>
    </row>
    <row r="11" spans="1:16" x14ac:dyDescent="0.25">
      <c r="A11" s="1">
        <v>107.51</v>
      </c>
      <c r="B11" s="1">
        <f t="shared" si="1"/>
        <v>1250</v>
      </c>
      <c r="C11" s="1">
        <v>7.8950000000000006E-2</v>
      </c>
      <c r="D11" s="1">
        <v>1.2972900000000001</v>
      </c>
      <c r="E11" s="6">
        <f t="shared" si="7"/>
        <v>3.5527500000000001</v>
      </c>
      <c r="G11" s="11">
        <f t="shared" si="2"/>
        <v>11.480436932528498</v>
      </c>
      <c r="H11" s="10">
        <f t="shared" si="0"/>
        <v>87.704077760000004</v>
      </c>
      <c r="I11" s="1">
        <f t="shared" si="3"/>
        <v>6.8882621595170992</v>
      </c>
      <c r="J11">
        <f t="shared" si="4"/>
        <v>11.552348571716477</v>
      </c>
      <c r="K11">
        <f t="shared" si="5"/>
        <v>27.053771288931166</v>
      </c>
      <c r="L11" s="7">
        <f t="shared" si="6"/>
        <v>0.30946121832120271</v>
      </c>
    </row>
    <row r="12" spans="1:16" x14ac:dyDescent="0.25">
      <c r="A12" s="1">
        <v>109.488</v>
      </c>
      <c r="B12" s="1">
        <f t="shared" si="1"/>
        <v>1300</v>
      </c>
      <c r="C12" s="1">
        <v>7.9000000000000001E-2</v>
      </c>
      <c r="D12" s="1">
        <v>1.29895</v>
      </c>
      <c r="E12" s="6">
        <f t="shared" si="7"/>
        <v>3.5549999999999997</v>
      </c>
      <c r="G12" s="11">
        <f t="shared" si="2"/>
        <v>12.159323616625683</v>
      </c>
      <c r="H12" s="10">
        <f t="shared" si="0"/>
        <v>89.317682687999991</v>
      </c>
      <c r="I12" s="1">
        <f t="shared" si="3"/>
        <v>7.0149943942071262</v>
      </c>
      <c r="J12">
        <f t="shared" si="4"/>
        <v>12.235487694511182</v>
      </c>
      <c r="K12">
        <f t="shared" si="5"/>
        <v>28.635439780101695</v>
      </c>
      <c r="L12" s="7">
        <f t="shared" si="6"/>
        <v>0.29236823626761427</v>
      </c>
    </row>
    <row r="13" spans="1:16" x14ac:dyDescent="0.25">
      <c r="A13" s="1">
        <v>111.797</v>
      </c>
      <c r="B13" s="1">
        <f t="shared" si="1"/>
        <v>1350</v>
      </c>
      <c r="C13" s="1">
        <v>7.9600000000000004E-2</v>
      </c>
      <c r="D13" s="1">
        <v>1.2946899999999999</v>
      </c>
      <c r="E13" s="6">
        <f t="shared" si="7"/>
        <v>3.5820000000000003</v>
      </c>
      <c r="G13" s="11">
        <f t="shared" si="2"/>
        <v>12.893281372575199</v>
      </c>
      <c r="H13" s="10">
        <f t="shared" si="0"/>
        <v>91.201309471999991</v>
      </c>
      <c r="I13" s="1">
        <f t="shared" si="3"/>
        <v>7.1629340958751104</v>
      </c>
      <c r="J13">
        <f t="shared" si="4"/>
        <v>12.974042845632612</v>
      </c>
      <c r="K13">
        <f t="shared" si="5"/>
        <v>30.135050537747336</v>
      </c>
      <c r="L13" s="7">
        <f t="shared" si="6"/>
        <v>0.27781911341973303</v>
      </c>
    </row>
    <row r="14" spans="1:16" x14ac:dyDescent="0.25">
      <c r="A14" s="1">
        <v>114.268</v>
      </c>
      <c r="B14" s="1">
        <f t="shared" si="1"/>
        <v>1400</v>
      </c>
      <c r="C14" s="1">
        <v>8.3500000000000005E-2</v>
      </c>
      <c r="D14" s="1">
        <v>1.2855000000000001</v>
      </c>
      <c r="E14" s="6">
        <f t="shared" si="7"/>
        <v>3.7574999999999998</v>
      </c>
      <c r="G14" s="11">
        <f t="shared" si="2"/>
        <v>13.666339461398067</v>
      </c>
      <c r="H14" s="10">
        <f t="shared" si="0"/>
        <v>93.217091967999991</v>
      </c>
      <c r="I14" s="1">
        <f t="shared" si="3"/>
        <v>7.3212532828918215</v>
      </c>
      <c r="J14">
        <f t="shared" si="4"/>
        <v>13.751943247921552</v>
      </c>
      <c r="K14">
        <f t="shared" si="5"/>
        <v>30.449997407376284</v>
      </c>
      <c r="L14" s="7">
        <f t="shared" si="6"/>
        <v>0.27494560709643073</v>
      </c>
    </row>
    <row r="15" spans="1:16" x14ac:dyDescent="0.25">
      <c r="A15" s="1">
        <v>115.783</v>
      </c>
      <c r="B15" s="1">
        <f t="shared" si="1"/>
        <v>1450</v>
      </c>
      <c r="C15" s="1">
        <v>8.4699999999999998E-2</v>
      </c>
      <c r="D15" s="1">
        <v>1.2781800000000001</v>
      </c>
      <c r="E15" s="6">
        <f t="shared" si="7"/>
        <v>3.8114999999999997</v>
      </c>
      <c r="G15" s="11">
        <f t="shared" si="2"/>
        <v>14.342086671531749</v>
      </c>
      <c r="H15" s="10">
        <f t="shared" si="0"/>
        <v>94.452992607999988</v>
      </c>
      <c r="I15" s="1">
        <f t="shared" si="3"/>
        <v>7.4183206921715952</v>
      </c>
      <c r="J15">
        <f t="shared" si="4"/>
        <v>14.431923231584936</v>
      </c>
      <c r="K15">
        <f t="shared" si="5"/>
        <v>31.502894860727054</v>
      </c>
      <c r="L15" s="7">
        <f t="shared" si="6"/>
        <v>0.26575630780182197</v>
      </c>
    </row>
    <row r="16" spans="1:16" x14ac:dyDescent="0.25">
      <c r="A16" s="1">
        <v>116.985</v>
      </c>
      <c r="B16" s="1">
        <f t="shared" si="1"/>
        <v>1500</v>
      </c>
      <c r="C16" s="1">
        <v>8.8650000000000007E-2</v>
      </c>
      <c r="D16" s="1">
        <v>1.2795000000000001</v>
      </c>
      <c r="E16" s="6">
        <f t="shared" si="7"/>
        <v>3.9892500000000002</v>
      </c>
      <c r="G16" s="11">
        <f t="shared" si="2"/>
        <v>14.990667821246541</v>
      </c>
      <c r="H16" s="10">
        <f t="shared" si="0"/>
        <v>95.43355536</v>
      </c>
      <c r="I16" s="1">
        <f t="shared" si="3"/>
        <v>7.4953339106232706</v>
      </c>
      <c r="J16">
        <f t="shared" si="4"/>
        <v>15.084566990928309</v>
      </c>
      <c r="K16">
        <f t="shared" si="5"/>
        <v>31.460366103955277</v>
      </c>
      <c r="L16" s="7">
        <f t="shared" si="6"/>
        <v>0.26611556253324253</v>
      </c>
    </row>
    <row r="17" spans="1:12" x14ac:dyDescent="0.25">
      <c r="A17" s="1">
        <v>117.788</v>
      </c>
      <c r="B17" s="1">
        <f t="shared" si="1"/>
        <v>1550</v>
      </c>
      <c r="C17" s="1">
        <v>9.3200000000000005E-2</v>
      </c>
      <c r="D17" s="1">
        <v>1.27766</v>
      </c>
      <c r="E17" s="6">
        <f t="shared" si="7"/>
        <v>4.194</v>
      </c>
      <c r="G17" s="11">
        <f t="shared" si="2"/>
        <v>15.596684538245251</v>
      </c>
      <c r="H17" s="10">
        <f t="shared" si="0"/>
        <v>96.088623487999996</v>
      </c>
      <c r="I17" s="1">
        <f t="shared" si="3"/>
        <v>7.5467828410864097</v>
      </c>
      <c r="J17">
        <f t="shared" si="4"/>
        <v>15.694379700688515</v>
      </c>
      <c r="K17">
        <f t="shared" si="5"/>
        <v>31.134214069757959</v>
      </c>
      <c r="L17" s="7">
        <f t="shared" si="6"/>
        <v>0.26890330375764965</v>
      </c>
    </row>
    <row r="18" spans="1:12" x14ac:dyDescent="0.25">
      <c r="A18" s="1">
        <v>118.471</v>
      </c>
      <c r="B18" s="1">
        <f t="shared" si="1"/>
        <v>1600</v>
      </c>
      <c r="C18" s="1">
        <v>9.5899999999999999E-2</v>
      </c>
      <c r="D18" s="1">
        <v>1.2823500000000001</v>
      </c>
      <c r="E18" s="6">
        <f t="shared" si="7"/>
        <v>4.3155000000000001</v>
      </c>
      <c r="G18" s="11">
        <f t="shared" si="2"/>
        <v>16.193158962952165</v>
      </c>
      <c r="H18" s="10">
        <f t="shared" si="0"/>
        <v>96.645798495999998</v>
      </c>
      <c r="I18" s="1">
        <f t="shared" si="3"/>
        <v>7.5905432638838262</v>
      </c>
      <c r="J18">
        <f t="shared" si="4"/>
        <v>16.29459034674889</v>
      </c>
      <c r="K18">
        <f t="shared" si="5"/>
        <v>31.414814778867843</v>
      </c>
      <c r="L18" s="7">
        <f t="shared" si="6"/>
        <v>0.26650142877453997</v>
      </c>
    </row>
    <row r="19" spans="1:12" x14ac:dyDescent="0.25">
      <c r="A19" s="1">
        <v>118.77200000000001</v>
      </c>
      <c r="B19" s="1">
        <f t="shared" si="1"/>
        <v>1650</v>
      </c>
      <c r="C19" s="1">
        <v>9.8750000000000004E-2</v>
      </c>
      <c r="D19" s="1">
        <v>1.2902800000000001</v>
      </c>
      <c r="E19" s="6">
        <f t="shared" si="7"/>
        <v>4.4437500000000005</v>
      </c>
      <c r="G19" s="11">
        <f t="shared" si="2"/>
        <v>16.741622928679778</v>
      </c>
      <c r="H19" s="10">
        <f t="shared" si="0"/>
        <v>96.891347072000002</v>
      </c>
      <c r="I19" s="1">
        <f t="shared" si="3"/>
        <v>7.6098286039453527</v>
      </c>
      <c r="J19">
        <f t="shared" si="4"/>
        <v>16.846489803916665</v>
      </c>
      <c r="K19">
        <f t="shared" si="5"/>
        <v>31.541473872107911</v>
      </c>
      <c r="L19" s="7">
        <f t="shared" si="6"/>
        <v>0.26543125591411398</v>
      </c>
    </row>
    <row r="20" spans="1:12" x14ac:dyDescent="0.25">
      <c r="A20" s="1">
        <v>118.65600000000001</v>
      </c>
      <c r="B20" s="1">
        <f t="shared" si="1"/>
        <v>1700</v>
      </c>
      <c r="C20" s="1">
        <v>0.10005</v>
      </c>
      <c r="D20" s="1">
        <v>1.29942</v>
      </c>
      <c r="E20" s="6">
        <f t="shared" si="7"/>
        <v>4.5022500000000001</v>
      </c>
      <c r="G20" s="11">
        <f t="shared" si="2"/>
        <v>17.232098461035232</v>
      </c>
      <c r="H20" s="10">
        <f t="shared" si="0"/>
        <v>96.796717055999991</v>
      </c>
      <c r="I20" s="1">
        <f t="shared" si="3"/>
        <v>7.6023963798684848</v>
      </c>
      <c r="J20">
        <f t="shared" si="4"/>
        <v>17.340037597347248</v>
      </c>
      <c r="K20">
        <f t="shared" si="5"/>
        <v>32.043696218932823</v>
      </c>
      <c r="L20" s="7">
        <f t="shared" si="6"/>
        <v>0.26127113944830166</v>
      </c>
    </row>
    <row r="21" spans="1:12" x14ac:dyDescent="0.25">
      <c r="A21" s="1">
        <v>118.861</v>
      </c>
      <c r="B21" s="1">
        <f t="shared" si="1"/>
        <v>1750</v>
      </c>
      <c r="C21" s="1">
        <v>0.10305</v>
      </c>
      <c r="D21" s="1">
        <v>1.31053</v>
      </c>
      <c r="E21" s="6">
        <f t="shared" si="7"/>
        <v>4.6372500000000008</v>
      </c>
      <c r="G21" s="11">
        <f t="shared" si="2"/>
        <v>17.769572132194007</v>
      </c>
      <c r="H21" s="10">
        <f t="shared" si="0"/>
        <v>96.963951135999991</v>
      </c>
      <c r="I21" s="1">
        <f t="shared" si="3"/>
        <v>7.6155309137974312</v>
      </c>
      <c r="J21">
        <f t="shared" si="4"/>
        <v>17.880877918481154</v>
      </c>
      <c r="K21">
        <f t="shared" si="5"/>
        <v>32.081192705629924</v>
      </c>
      <c r="L21" s="7">
        <f t="shared" si="6"/>
        <v>0.26096576583284564</v>
      </c>
    </row>
    <row r="22" spans="1:12" x14ac:dyDescent="0.25">
      <c r="A22" s="1">
        <v>119.584</v>
      </c>
      <c r="B22" s="1">
        <f t="shared" si="1"/>
        <v>1800</v>
      </c>
      <c r="C22" s="1">
        <v>0.10929999999999999</v>
      </c>
      <c r="D22" s="1">
        <v>1.3149</v>
      </c>
      <c r="E22" s="6">
        <f t="shared" si="7"/>
        <v>4.9184999999999999</v>
      </c>
      <c r="G22" s="11">
        <f t="shared" si="2"/>
        <v>18.38845001396021</v>
      </c>
      <c r="H22" s="10">
        <f t="shared" si="0"/>
        <v>97.553757183999991</v>
      </c>
      <c r="I22" s="1">
        <f t="shared" si="3"/>
        <v>7.6618541724834213</v>
      </c>
      <c r="J22">
        <f t="shared" si="4"/>
        <v>18.503632353308582</v>
      </c>
      <c r="K22">
        <f t="shared" si="5"/>
        <v>31.300155346216236</v>
      </c>
      <c r="L22" s="7">
        <f t="shared" si="6"/>
        <v>0.26747768279903716</v>
      </c>
    </row>
    <row r="23" spans="1:12" x14ac:dyDescent="0.25">
      <c r="A23" s="1">
        <v>119.934</v>
      </c>
      <c r="B23" s="1">
        <f t="shared" si="1"/>
        <v>1850</v>
      </c>
      <c r="C23" s="1">
        <v>0.11415</v>
      </c>
      <c r="D23" s="1">
        <v>1.3184899999999999</v>
      </c>
      <c r="E23" s="6">
        <f t="shared" si="7"/>
        <v>5.1367500000000001</v>
      </c>
      <c r="G23" s="11">
        <f t="shared" si="2"/>
        <v>18.954554833387512</v>
      </c>
      <c r="H23" s="10">
        <f t="shared" si="0"/>
        <v>97.839278783999987</v>
      </c>
      <c r="I23" s="1">
        <f t="shared" si="3"/>
        <v>7.6842789865084509</v>
      </c>
      <c r="J23">
        <f t="shared" si="4"/>
        <v>19.073283163690451</v>
      </c>
      <c r="K23">
        <f t="shared" si="5"/>
        <v>30.892937417535087</v>
      </c>
      <c r="L23" s="7">
        <f t="shared" si="6"/>
        <v>0.27100346302788758</v>
      </c>
    </row>
    <row r="24" spans="1:12" x14ac:dyDescent="0.25">
      <c r="A24" s="1">
        <v>120.176</v>
      </c>
      <c r="B24" s="1">
        <f t="shared" si="1"/>
        <v>1900</v>
      </c>
      <c r="C24" s="1">
        <v>0.11745</v>
      </c>
      <c r="D24" s="1">
        <v>1.3189200000000001</v>
      </c>
      <c r="E24" s="6">
        <f t="shared" si="7"/>
        <v>5.2852499999999996</v>
      </c>
      <c r="G24" s="11">
        <f t="shared" si="2"/>
        <v>19.506119830540307</v>
      </c>
      <c r="H24" s="10">
        <f t="shared" si="0"/>
        <v>98.036696575999997</v>
      </c>
      <c r="I24" s="1">
        <f t="shared" si="3"/>
        <v>7.6997841436343304</v>
      </c>
      <c r="J24">
        <f t="shared" si="4"/>
        <v>19.628303076653253</v>
      </c>
      <c r="K24">
        <f t="shared" si="5"/>
        <v>30.898642399897529</v>
      </c>
      <c r="L24" s="7">
        <f t="shared" si="6"/>
        <v>0.27095342620242691</v>
      </c>
    </row>
    <row r="25" spans="1:12" x14ac:dyDescent="0.25">
      <c r="A25" s="1">
        <v>120.94799999999999</v>
      </c>
      <c r="B25" s="1">
        <f t="shared" si="1"/>
        <v>1950</v>
      </c>
      <c r="C25" s="1">
        <v>0.12055</v>
      </c>
      <c r="D25" s="1">
        <v>1.31484</v>
      </c>
      <c r="E25" s="6">
        <f t="shared" si="7"/>
        <v>5.4247500000000004</v>
      </c>
      <c r="G25" s="11">
        <f t="shared" si="2"/>
        <v>20.148041878337946</v>
      </c>
      <c r="H25" s="10">
        <f t="shared" si="0"/>
        <v>98.666475647999988</v>
      </c>
      <c r="I25" s="1">
        <f t="shared" si="3"/>
        <v>7.7492468762838245</v>
      </c>
      <c r="J25">
        <f t="shared" si="4"/>
        <v>20.274246022519435</v>
      </c>
      <c r="K25">
        <f t="shared" si="5"/>
        <v>31.094756595584883</v>
      </c>
      <c r="L25" s="7">
        <f t="shared" si="6"/>
        <v>0.26924452672655946</v>
      </c>
    </row>
    <row r="26" spans="1:12" x14ac:dyDescent="0.25">
      <c r="A26" s="1">
        <v>122.157</v>
      </c>
      <c r="B26" s="1">
        <f t="shared" si="1"/>
        <v>2000</v>
      </c>
      <c r="C26" s="1">
        <v>0.12554999999999999</v>
      </c>
      <c r="D26" s="1">
        <v>1.31653</v>
      </c>
      <c r="E26" s="6">
        <f t="shared" si="7"/>
        <v>5.64975</v>
      </c>
      <c r="G26" s="11">
        <f t="shared" si="2"/>
        <v>20.871222909375998</v>
      </c>
      <c r="H26" s="10">
        <f t="shared" si="0"/>
        <v>99.652748831999986</v>
      </c>
      <c r="I26" s="1">
        <f t="shared" si="3"/>
        <v>7.8267085910159988</v>
      </c>
      <c r="J26">
        <f t="shared" si="4"/>
        <v>21.001956945030891</v>
      </c>
      <c r="K26">
        <f t="shared" si="5"/>
        <v>30.928062251675509</v>
      </c>
      <c r="L26" s="7">
        <f t="shared" si="6"/>
        <v>0.27069568585087356</v>
      </c>
    </row>
    <row r="27" spans="1:12" x14ac:dyDescent="0.25">
      <c r="A27" s="1">
        <v>122.845</v>
      </c>
      <c r="B27" s="1">
        <f t="shared" si="1"/>
        <v>2050</v>
      </c>
      <c r="C27" s="1">
        <v>0.12784999999999999</v>
      </c>
      <c r="D27" s="1">
        <v>1.32098</v>
      </c>
      <c r="E27" s="6">
        <f t="shared" si="7"/>
        <v>5.7532499999999995</v>
      </c>
      <c r="G27" s="11">
        <f t="shared" si="2"/>
        <v>21.513490940018599</v>
      </c>
      <c r="H27" s="10">
        <f t="shared" si="0"/>
        <v>100.21400272</v>
      </c>
      <c r="I27" s="1">
        <f t="shared" si="3"/>
        <v>7.8707893682994881</v>
      </c>
      <c r="J27">
        <f t="shared" si="4"/>
        <v>21.648248040923793</v>
      </c>
      <c r="K27">
        <f t="shared" si="5"/>
        <v>31.306295990058992</v>
      </c>
      <c r="L27" s="7">
        <f t="shared" si="6"/>
        <v>0.26742521778731954</v>
      </c>
    </row>
    <row r="28" spans="1:12" x14ac:dyDescent="0.25">
      <c r="A28" s="1">
        <v>123.79600000000001</v>
      </c>
      <c r="B28" s="1">
        <f t="shared" si="1"/>
        <v>2100</v>
      </c>
      <c r="C28" s="1">
        <v>0.13089999999999999</v>
      </c>
      <c r="D28" s="1">
        <v>1.32287</v>
      </c>
      <c r="E28" s="6">
        <f t="shared" si="7"/>
        <v>5.8904999999999994</v>
      </c>
      <c r="G28" s="11">
        <f t="shared" si="2"/>
        <v>22.208818216340998</v>
      </c>
      <c r="H28" s="10">
        <f t="shared" si="0"/>
        <v>100.989805696</v>
      </c>
      <c r="I28" s="1">
        <f t="shared" si="3"/>
        <v>7.9317207915503563</v>
      </c>
      <c r="J28">
        <f t="shared" si="4"/>
        <v>22.347930737210287</v>
      </c>
      <c r="K28">
        <f t="shared" si="5"/>
        <v>31.565111967368658</v>
      </c>
      <c r="L28" s="7">
        <f t="shared" si="6"/>
        <v>0.26523248299929064</v>
      </c>
    </row>
    <row r="29" spans="1:12" x14ac:dyDescent="0.25">
      <c r="A29" s="1">
        <v>124.794</v>
      </c>
      <c r="B29" s="1">
        <f t="shared" si="1"/>
        <v>2150</v>
      </c>
      <c r="C29" s="1">
        <v>0.13435</v>
      </c>
      <c r="D29" s="1">
        <v>1.3216399999999999</v>
      </c>
      <c r="E29" s="6">
        <f t="shared" si="7"/>
        <v>6.04575</v>
      </c>
      <c r="G29" s="11">
        <f t="shared" si="2"/>
        <v>22.920902167981524</v>
      </c>
      <c r="H29" s="10">
        <f t="shared" si="0"/>
        <v>101.80395014399998</v>
      </c>
      <c r="I29" s="1">
        <f t="shared" si="3"/>
        <v>7.995663546970297</v>
      </c>
      <c r="J29">
        <f t="shared" si="4"/>
        <v>23.064475069975927</v>
      </c>
      <c r="K29">
        <f t="shared" si="5"/>
        <v>31.740631869873408</v>
      </c>
      <c r="L29" s="7">
        <f t="shared" si="6"/>
        <v>0.26376579576546422</v>
      </c>
    </row>
    <row r="30" spans="1:12" x14ac:dyDescent="0.25">
      <c r="A30" s="1">
        <v>125.137</v>
      </c>
      <c r="B30" s="1">
        <f t="shared" si="1"/>
        <v>2200</v>
      </c>
      <c r="C30" s="1">
        <v>0.13769999999999999</v>
      </c>
      <c r="D30" s="1">
        <v>1.3165199999999999</v>
      </c>
      <c r="E30" s="6">
        <f t="shared" si="7"/>
        <v>6.1964999999999995</v>
      </c>
      <c r="G30" s="11">
        <f t="shared" si="2"/>
        <v>23.518410269830163</v>
      </c>
      <c r="H30" s="10">
        <f t="shared" si="0"/>
        <v>102.08376131199999</v>
      </c>
      <c r="I30" s="1">
        <f t="shared" si="3"/>
        <v>8.0176398647148268</v>
      </c>
      <c r="J30">
        <f t="shared" si="4"/>
        <v>23.665725867967979</v>
      </c>
      <c r="K30">
        <f t="shared" si="5"/>
        <v>31.7757312253874</v>
      </c>
      <c r="L30" s="7">
        <f t="shared" si="6"/>
        <v>0.26347444104030199</v>
      </c>
    </row>
    <row r="31" spans="1:12" x14ac:dyDescent="0.25">
      <c r="A31" s="1">
        <v>126.02800000000001</v>
      </c>
      <c r="B31" s="1">
        <f t="shared" si="1"/>
        <v>2250</v>
      </c>
      <c r="C31" s="1">
        <v>0.14105000000000001</v>
      </c>
      <c r="D31" s="1">
        <v>1.3046500000000001</v>
      </c>
      <c r="E31" s="6">
        <f t="shared" si="7"/>
        <v>6.3472500000000007</v>
      </c>
      <c r="G31" s="11">
        <f t="shared" si="2"/>
        <v>24.2241811023985</v>
      </c>
      <c r="H31" s="10">
        <f t="shared" si="0"/>
        <v>102.810617728</v>
      </c>
      <c r="I31" s="1">
        <f t="shared" si="3"/>
        <v>8.0747270341328328</v>
      </c>
      <c r="J31">
        <f t="shared" si="4"/>
        <v>24.375917537283151</v>
      </c>
      <c r="K31">
        <f t="shared" si="5"/>
        <v>31.951963070853644</v>
      </c>
      <c r="L31" s="7">
        <f t="shared" si="6"/>
        <v>0.26202124122047382</v>
      </c>
    </row>
    <row r="32" spans="1:12" x14ac:dyDescent="0.25">
      <c r="A32" s="1">
        <v>126.66</v>
      </c>
      <c r="B32" s="1">
        <f t="shared" si="1"/>
        <v>2300</v>
      </c>
      <c r="C32" s="1">
        <v>0.14495</v>
      </c>
      <c r="D32" s="1">
        <v>1.2964599999999999</v>
      </c>
      <c r="E32" s="6">
        <f t="shared" si="7"/>
        <v>6.5227499999999994</v>
      </c>
      <c r="G32" s="11">
        <f t="shared" si="2"/>
        <v>24.886674179595097</v>
      </c>
      <c r="H32" s="10">
        <f t="shared" si="0"/>
        <v>103.32618815999999</v>
      </c>
      <c r="I32" s="1">
        <f t="shared" si="3"/>
        <v>8.1152198411723155</v>
      </c>
      <c r="J32">
        <f t="shared" si="4"/>
        <v>25.042560366219327</v>
      </c>
      <c r="K32">
        <f t="shared" si="5"/>
        <v>31.942593426243338</v>
      </c>
      <c r="L32" s="7">
        <f t="shared" si="6"/>
        <v>0.26209809928512207</v>
      </c>
    </row>
    <row r="33" spans="1:12" x14ac:dyDescent="0.25">
      <c r="A33" s="1">
        <v>126.822</v>
      </c>
      <c r="B33" s="1">
        <f t="shared" si="1"/>
        <v>2350</v>
      </c>
      <c r="C33" s="1">
        <v>0.14985000000000001</v>
      </c>
      <c r="D33" s="1">
        <v>1.2822899999999999</v>
      </c>
      <c r="E33" s="6">
        <f t="shared" si="7"/>
        <v>6.7432499999999997</v>
      </c>
      <c r="G33" s="11">
        <f t="shared" si="2"/>
        <v>25.460211223099272</v>
      </c>
      <c r="H33" s="10">
        <f t="shared" si="0"/>
        <v>103.458343872</v>
      </c>
      <c r="I33" s="1">
        <f t="shared" si="3"/>
        <v>8.1255993265210442</v>
      </c>
      <c r="J33">
        <f t="shared" si="4"/>
        <v>25.619689954952904</v>
      </c>
      <c r="K33">
        <f t="shared" si="5"/>
        <v>31.610166722504545</v>
      </c>
      <c r="L33" s="7">
        <f t="shared" si="6"/>
        <v>0.26485444055868851</v>
      </c>
    </row>
    <row r="34" spans="1:12" x14ac:dyDescent="0.25">
      <c r="A34" s="1">
        <v>126.69</v>
      </c>
      <c r="B34" s="1">
        <f t="shared" si="1"/>
        <v>2400</v>
      </c>
      <c r="C34" s="1">
        <v>0.1537</v>
      </c>
      <c r="D34" s="1">
        <v>1.2730399999999999</v>
      </c>
      <c r="E34" s="6">
        <f t="shared" si="7"/>
        <v>6.9165000000000001</v>
      </c>
      <c r="G34" s="11">
        <f t="shared" si="2"/>
        <v>25.97485429788399</v>
      </c>
      <c r="H34" s="10">
        <f t="shared" si="0"/>
        <v>103.35066144</v>
      </c>
      <c r="I34" s="1">
        <f t="shared" si="3"/>
        <v>8.1171419680887471</v>
      </c>
      <c r="J34">
        <f t="shared" si="4"/>
        <v>26.137556672471952</v>
      </c>
      <c r="K34">
        <f t="shared" si="5"/>
        <v>31.441320963984804</v>
      </c>
      <c r="L34" s="7">
        <f t="shared" si="6"/>
        <v>0.26627675830941788</v>
      </c>
    </row>
    <row r="35" spans="1:12" x14ac:dyDescent="0.25">
      <c r="A35" s="1">
        <v>126.55200000000001</v>
      </c>
      <c r="B35" s="1">
        <f t="shared" si="1"/>
        <v>2450</v>
      </c>
      <c r="C35" s="1">
        <v>0.15565000000000001</v>
      </c>
      <c r="D35" s="1">
        <v>1.2698400000000001</v>
      </c>
      <c r="E35" s="6">
        <f t="shared" si="7"/>
        <v>7.0042500000000008</v>
      </c>
      <c r="G35" s="11">
        <f t="shared" si="2"/>
        <v>26.487113935292339</v>
      </c>
      <c r="H35" s="10">
        <f t="shared" si="0"/>
        <v>103.238084352</v>
      </c>
      <c r="I35" s="1">
        <f t="shared" si="3"/>
        <v>8.1083001842731655</v>
      </c>
      <c r="J35">
        <f t="shared" si="4"/>
        <v>26.653025023140295</v>
      </c>
      <c r="K35">
        <f t="shared" si="5"/>
        <v>31.659718283019995</v>
      </c>
      <c r="L35" s="7">
        <f t="shared" si="6"/>
        <v>0.26443990904827491</v>
      </c>
    </row>
    <row r="36" spans="1:12" x14ac:dyDescent="0.25">
      <c r="A36" s="1">
        <v>126.438</v>
      </c>
      <c r="B36" s="1">
        <f t="shared" si="1"/>
        <v>2500</v>
      </c>
      <c r="C36" s="1">
        <v>0.15959999999999999</v>
      </c>
      <c r="D36" s="1">
        <v>1.2744599999999999</v>
      </c>
      <c r="E36" s="6">
        <f t="shared" si="7"/>
        <v>7.1820000000000004</v>
      </c>
      <c r="G36" s="11">
        <f t="shared" si="2"/>
        <v>27.003320339969086</v>
      </c>
      <c r="H36" s="10">
        <f t="shared" si="0"/>
        <v>103.145085888</v>
      </c>
      <c r="I36" s="1">
        <f t="shared" si="3"/>
        <v>8.1009961019907255</v>
      </c>
      <c r="J36">
        <f t="shared" si="4"/>
        <v>27.172464863002286</v>
      </c>
      <c r="K36">
        <f t="shared" si="5"/>
        <v>31.477904458785432</v>
      </c>
      <c r="L36" s="7">
        <f t="shared" si="6"/>
        <v>0.26596729252474671</v>
      </c>
    </row>
    <row r="37" spans="1:12" x14ac:dyDescent="0.25">
      <c r="A37" s="1">
        <v>126.239</v>
      </c>
      <c r="B37" s="1">
        <f t="shared" si="1"/>
        <v>2550</v>
      </c>
      <c r="C37" s="1">
        <v>0.16259999999999999</v>
      </c>
      <c r="D37" s="1">
        <v>1.2787599999999999</v>
      </c>
      <c r="E37" s="6">
        <f t="shared" si="7"/>
        <v>7.3170000000000002</v>
      </c>
      <c r="G37" s="11">
        <f t="shared" si="2"/>
        <v>27.500036377713226</v>
      </c>
      <c r="H37" s="10">
        <f t="shared" si="0"/>
        <v>102.982746464</v>
      </c>
      <c r="I37" s="1">
        <f t="shared" si="3"/>
        <v>8.0882459934450672</v>
      </c>
      <c r="J37">
        <f t="shared" si="4"/>
        <v>27.672292251359217</v>
      </c>
      <c r="K37">
        <f t="shared" si="5"/>
        <v>31.465472556667212</v>
      </c>
      <c r="L37" s="7">
        <f t="shared" si="6"/>
        <v>0.26607237530528849</v>
      </c>
    </row>
    <row r="38" spans="1:12" x14ac:dyDescent="0.25">
      <c r="A38" s="1">
        <v>126.161</v>
      </c>
      <c r="B38" s="1">
        <f t="shared" si="1"/>
        <v>2600</v>
      </c>
      <c r="C38" s="1">
        <v>0.16805</v>
      </c>
      <c r="D38" s="1">
        <v>1.27634</v>
      </c>
      <c r="E38" s="6">
        <f t="shared" si="7"/>
        <v>7.5622499999999997</v>
      </c>
      <c r="G38" s="11">
        <f t="shared" si="2"/>
        <v>28.021928006669459</v>
      </c>
      <c r="H38" s="10">
        <f t="shared" ref="H38:H69" si="8">A38*$P$6</f>
        <v>102.919115936</v>
      </c>
      <c r="I38" s="1">
        <f t="shared" si="3"/>
        <v>8.0832484634623452</v>
      </c>
      <c r="J38">
        <f t="shared" si="4"/>
        <v>28.197452926845411</v>
      </c>
      <c r="K38">
        <f t="shared" si="5"/>
        <v>31.022802467891715</v>
      </c>
      <c r="L38" s="7">
        <f t="shared" si="6"/>
        <v>0.26986901109017619</v>
      </c>
    </row>
    <row r="39" spans="1:12" x14ac:dyDescent="0.25">
      <c r="A39" s="1">
        <v>125.84699999999999</v>
      </c>
      <c r="B39" s="1">
        <f t="shared" ref="B39:B70" si="9">B38+50</f>
        <v>2650</v>
      </c>
      <c r="C39" s="1">
        <v>0.17144999999999999</v>
      </c>
      <c r="D39" s="1">
        <v>1.28027</v>
      </c>
      <c r="E39" s="6">
        <f t="shared" si="7"/>
        <v>7.7152499999999993</v>
      </c>
      <c r="G39" s="11">
        <f t="shared" si="2"/>
        <v>28.489726712804178</v>
      </c>
      <c r="H39" s="10">
        <f t="shared" si="8"/>
        <v>102.66296227199999</v>
      </c>
      <c r="I39" s="1">
        <f t="shared" si="3"/>
        <v>8.0631302017370317</v>
      </c>
      <c r="J39">
        <f t="shared" si="4"/>
        <v>28.668181850006352</v>
      </c>
      <c r="K39">
        <f t="shared" si="5"/>
        <v>30.915218851849609</v>
      </c>
      <c r="L39" s="7">
        <f t="shared" si="6"/>
        <v>0.27080814350291832</v>
      </c>
    </row>
    <row r="40" spans="1:12" x14ac:dyDescent="0.25">
      <c r="A40" s="1">
        <v>124.911</v>
      </c>
      <c r="B40" s="1">
        <f t="shared" si="9"/>
        <v>2700</v>
      </c>
      <c r="C40" s="1">
        <v>0.17465</v>
      </c>
      <c r="D40" s="1">
        <v>1.2837099999999999</v>
      </c>
      <c r="E40" s="6">
        <f t="shared" si="7"/>
        <v>7.8592500000000003</v>
      </c>
      <c r="G40" s="11">
        <f t="shared" si="2"/>
        <v>28.811375430999771</v>
      </c>
      <c r="H40" s="10">
        <f t="shared" si="8"/>
        <v>101.89939593599999</v>
      </c>
      <c r="I40" s="1">
        <f t="shared" si="3"/>
        <v>8.0031598419443792</v>
      </c>
      <c r="J40">
        <f t="shared" si="4"/>
        <v>28.991845324844409</v>
      </c>
      <c r="K40">
        <f t="shared" si="5"/>
        <v>30.691416513824741</v>
      </c>
      <c r="L40" s="7">
        <f t="shared" si="6"/>
        <v>0.27278288115130367</v>
      </c>
    </row>
    <row r="41" spans="1:12" x14ac:dyDescent="0.25">
      <c r="A41" s="1">
        <v>123.92700000000001</v>
      </c>
      <c r="B41" s="1">
        <f t="shared" si="9"/>
        <v>2750</v>
      </c>
      <c r="C41" s="1">
        <v>0.1784</v>
      </c>
      <c r="D41" s="1">
        <v>1.2811999999999999</v>
      </c>
      <c r="E41" s="6">
        <f t="shared" si="7"/>
        <v>8.0280000000000005</v>
      </c>
      <c r="G41" s="11">
        <f t="shared" si="2"/>
        <v>29.113751623313274</v>
      </c>
      <c r="H41" s="10">
        <f t="shared" si="8"/>
        <v>101.096672352</v>
      </c>
      <c r="I41" s="1">
        <f t="shared" si="3"/>
        <v>7.9401140790854381</v>
      </c>
      <c r="J41">
        <f t="shared" si="4"/>
        <v>29.296115553749765</v>
      </c>
      <c r="K41">
        <f t="shared" si="5"/>
        <v>30.361613956943657</v>
      </c>
      <c r="L41" s="7">
        <f t="shared" si="6"/>
        <v>0.27574598093264829</v>
      </c>
    </row>
    <row r="42" spans="1:12" x14ac:dyDescent="0.25">
      <c r="A42" s="1">
        <v>123.68899999999999</v>
      </c>
      <c r="B42" s="1">
        <f t="shared" si="9"/>
        <v>2800</v>
      </c>
      <c r="C42" s="1">
        <v>0.18004999999999999</v>
      </c>
      <c r="D42" s="1">
        <v>1.2744800000000001</v>
      </c>
      <c r="E42" s="6">
        <f t="shared" si="7"/>
        <v>8.102249999999998</v>
      </c>
      <c r="G42" s="11">
        <f t="shared" si="2"/>
        <v>29.586163434047425</v>
      </c>
      <c r="H42" s="10">
        <f t="shared" si="8"/>
        <v>100.90251766399999</v>
      </c>
      <c r="I42" s="1">
        <f t="shared" si="3"/>
        <v>7.924865205548417</v>
      </c>
      <c r="J42">
        <f t="shared" si="4"/>
        <v>29.771486477266929</v>
      </c>
      <c r="K42">
        <f t="shared" si="5"/>
        <v>30.571521795932583</v>
      </c>
      <c r="L42" s="7">
        <f t="shared" si="6"/>
        <v>0.27385267502024341</v>
      </c>
    </row>
    <row r="43" spans="1:12" x14ac:dyDescent="0.25">
      <c r="A43" s="1">
        <v>123.389</v>
      </c>
      <c r="B43" s="1">
        <f t="shared" si="9"/>
        <v>2850</v>
      </c>
      <c r="C43" s="1">
        <v>0.18310000000000001</v>
      </c>
      <c r="D43" s="1">
        <v>1.2603599999999999</v>
      </c>
      <c r="E43" s="6">
        <f t="shared" si="7"/>
        <v>8.2394999999999996</v>
      </c>
      <c r="G43" s="11">
        <f t="shared" si="2"/>
        <v>30.041446958259602</v>
      </c>
      <c r="H43" s="10">
        <f t="shared" si="8"/>
        <v>100.65778486399999</v>
      </c>
      <c r="I43" s="1">
        <f t="shared" si="3"/>
        <v>7.9056439363841067</v>
      </c>
      <c r="J43">
        <f t="shared" si="4"/>
        <v>30.229621825387358</v>
      </c>
      <c r="K43">
        <f t="shared" si="5"/>
        <v>30.524884821622038</v>
      </c>
      <c r="L43" s="7">
        <f t="shared" si="6"/>
        <v>0.27427107660453853</v>
      </c>
    </row>
    <row r="44" spans="1:12" x14ac:dyDescent="0.25">
      <c r="A44" s="1">
        <v>122.51900000000001</v>
      </c>
      <c r="B44" s="1">
        <f t="shared" si="9"/>
        <v>2900</v>
      </c>
      <c r="C44" s="1">
        <v>0.18790000000000001</v>
      </c>
      <c r="D44" s="1">
        <v>1.2531000000000001</v>
      </c>
      <c r="E44" s="6">
        <f t="shared" si="7"/>
        <v>8.4555000000000007</v>
      </c>
      <c r="G44" s="11">
        <f t="shared" si="2"/>
        <v>30.35295538912273</v>
      </c>
      <c r="H44" s="10">
        <f t="shared" si="8"/>
        <v>99.948059743999991</v>
      </c>
      <c r="I44" s="1">
        <f t="shared" si="3"/>
        <v>7.8499022558076019</v>
      </c>
      <c r="J44">
        <f t="shared" si="4"/>
        <v>30.543081495738662</v>
      </c>
      <c r="K44">
        <f t="shared" si="5"/>
        <v>30.053546927853986</v>
      </c>
      <c r="L44" s="7">
        <f t="shared" si="6"/>
        <v>0.27857254397804404</v>
      </c>
    </row>
    <row r="45" spans="1:12" x14ac:dyDescent="0.25">
      <c r="A45" s="1">
        <v>121.837</v>
      </c>
      <c r="B45" s="1">
        <f t="shared" si="9"/>
        <v>2950</v>
      </c>
      <c r="C45" s="1">
        <v>0.19255</v>
      </c>
      <c r="D45" s="1">
        <v>1.23943</v>
      </c>
      <c r="E45" s="6">
        <f t="shared" si="7"/>
        <v>8.6647499999999997</v>
      </c>
      <c r="G45" s="11">
        <f t="shared" si="2"/>
        <v>30.704409888702447</v>
      </c>
      <c r="H45" s="10">
        <f t="shared" si="8"/>
        <v>99.391700512</v>
      </c>
      <c r="I45" s="1">
        <f t="shared" si="3"/>
        <v>7.8062059039074017</v>
      </c>
      <c r="J45">
        <f t="shared" si="4"/>
        <v>30.896737450656126</v>
      </c>
      <c r="K45">
        <f t="shared" si="5"/>
        <v>29.667350565497287</v>
      </c>
      <c r="L45" s="7">
        <f t="shared" si="6"/>
        <v>0.28219887734068311</v>
      </c>
    </row>
    <row r="46" spans="1:12" x14ac:dyDescent="0.25">
      <c r="A46" s="1">
        <v>121.709</v>
      </c>
      <c r="B46" s="1">
        <f t="shared" si="9"/>
        <v>3000</v>
      </c>
      <c r="C46" s="1">
        <v>0.19900000000000001</v>
      </c>
      <c r="D46" s="1">
        <v>1.2273499999999999</v>
      </c>
      <c r="E46" s="6">
        <f t="shared" si="7"/>
        <v>8.9550000000000001</v>
      </c>
      <c r="G46" s="11">
        <f t="shared" si="2"/>
        <v>31.192019316255848</v>
      </c>
      <c r="H46" s="10">
        <f t="shared" si="8"/>
        <v>99.287281183999994</v>
      </c>
      <c r="I46" s="1">
        <f t="shared" si="3"/>
        <v>7.7980048290639612</v>
      </c>
      <c r="J46">
        <f t="shared" si="4"/>
        <v>31.387401186457982</v>
      </c>
      <c r="K46">
        <f t="shared" si="5"/>
        <v>29.161640122712029</v>
      </c>
      <c r="L46" s="7">
        <f t="shared" si="6"/>
        <v>0.28709266653130933</v>
      </c>
    </row>
    <row r="47" spans="1:12" x14ac:dyDescent="0.25">
      <c r="A47" s="1">
        <v>121.123</v>
      </c>
      <c r="B47" s="1">
        <f t="shared" si="9"/>
        <v>3050</v>
      </c>
      <c r="C47" s="1">
        <v>0.20605000000000001</v>
      </c>
      <c r="D47" s="1">
        <v>1.2193000000000001</v>
      </c>
      <c r="E47" s="6">
        <f t="shared" si="7"/>
        <v>9.2722499999999997</v>
      </c>
      <c r="G47" s="11">
        <f t="shared" si="2"/>
        <v>31.559201085405117</v>
      </c>
      <c r="H47" s="10">
        <f t="shared" si="8"/>
        <v>98.809236447999993</v>
      </c>
      <c r="I47" s="1">
        <f t="shared" si="3"/>
        <v>7.7604592832963402</v>
      </c>
      <c r="J47">
        <f t="shared" si="4"/>
        <v>31.756882924071398</v>
      </c>
      <c r="K47">
        <f t="shared" si="5"/>
        <v>28.495410199967374</v>
      </c>
      <c r="L47" s="7">
        <f t="shared" si="6"/>
        <v>0.29380496594028321</v>
      </c>
    </row>
    <row r="48" spans="1:12" x14ac:dyDescent="0.25">
      <c r="A48" s="1">
        <v>121.124</v>
      </c>
      <c r="B48" s="1">
        <f t="shared" si="9"/>
        <v>3100</v>
      </c>
      <c r="C48" s="1">
        <v>0.21004999999999999</v>
      </c>
      <c r="D48" s="1">
        <v>1.20692</v>
      </c>
      <c r="E48" s="6">
        <f t="shared" si="7"/>
        <v>9.4522499999999994</v>
      </c>
      <c r="G48" s="11">
        <f t="shared" si="2"/>
        <v>32.076829864000025</v>
      </c>
      <c r="H48" s="10">
        <f t="shared" si="8"/>
        <v>98.810052223999989</v>
      </c>
      <c r="I48" s="1">
        <f t="shared" si="3"/>
        <v>7.7605233541935545</v>
      </c>
      <c r="J48">
        <f t="shared" si="4"/>
        <v>32.277754047376568</v>
      </c>
      <c r="K48">
        <f t="shared" si="5"/>
        <v>28.411246371240534</v>
      </c>
      <c r="L48" s="7">
        <f t="shared" si="6"/>
        <v>0.29467531673409858</v>
      </c>
    </row>
    <row r="49" spans="1:12" x14ac:dyDescent="0.25">
      <c r="A49" s="1">
        <v>120.851</v>
      </c>
      <c r="B49" s="1">
        <f t="shared" si="9"/>
        <v>3150</v>
      </c>
      <c r="C49" s="1">
        <v>0.21604999999999999</v>
      </c>
      <c r="D49" s="1">
        <v>1.1927399999999999</v>
      </c>
      <c r="E49" s="6">
        <f t="shared" si="7"/>
        <v>9.7222500000000007</v>
      </c>
      <c r="G49" s="11">
        <f t="shared" si="2"/>
        <v>32.520734396866928</v>
      </c>
      <c r="H49" s="10">
        <f t="shared" si="8"/>
        <v>98.587345375999988</v>
      </c>
      <c r="I49" s="1">
        <f t="shared" si="3"/>
        <v>7.7430319992540309</v>
      </c>
      <c r="J49">
        <f t="shared" si="4"/>
        <v>32.724439127951626</v>
      </c>
      <c r="K49">
        <f t="shared" si="5"/>
        <v>28.004485952857106</v>
      </c>
      <c r="L49" s="7">
        <f t="shared" si="6"/>
        <v>0.29895542583246981</v>
      </c>
    </row>
    <row r="50" spans="1:12" x14ac:dyDescent="0.25">
      <c r="A50" s="1">
        <v>120.596</v>
      </c>
      <c r="B50" s="1">
        <f t="shared" si="9"/>
        <v>3200</v>
      </c>
      <c r="C50" s="1">
        <v>0.21795</v>
      </c>
      <c r="D50" s="1">
        <v>1.1848099999999999</v>
      </c>
      <c r="E50" s="6">
        <f t="shared" si="7"/>
        <v>9.8077500000000004</v>
      </c>
      <c r="G50" s="11">
        <f t="shared" si="2"/>
        <v>32.967227393981297</v>
      </c>
      <c r="H50" s="10">
        <f t="shared" si="8"/>
        <v>98.379322496</v>
      </c>
      <c r="I50" s="1">
        <f t="shared" si="3"/>
        <v>7.7266939204643661</v>
      </c>
      <c r="J50">
        <f t="shared" si="4"/>
        <v>33.173728886504357</v>
      </c>
      <c r="K50">
        <f t="shared" si="5"/>
        <v>28.141489583364049</v>
      </c>
      <c r="L50" s="7">
        <f t="shared" si="6"/>
        <v>0.29749999545884059</v>
      </c>
    </row>
    <row r="51" spans="1:12" x14ac:dyDescent="0.25">
      <c r="A51" s="1">
        <v>120.84</v>
      </c>
      <c r="B51" s="1">
        <f t="shared" si="9"/>
        <v>3250</v>
      </c>
      <c r="C51" s="1">
        <v>0.22305</v>
      </c>
      <c r="D51" s="1">
        <v>1.17378</v>
      </c>
      <c r="E51" s="6">
        <f t="shared" si="7"/>
        <v>10.03725</v>
      </c>
      <c r="G51" s="11">
        <f t="shared" si="2"/>
        <v>33.550084617333589</v>
      </c>
      <c r="H51" s="10">
        <f t="shared" si="8"/>
        <v>98.578371840000003</v>
      </c>
      <c r="I51" s="1">
        <f t="shared" si="3"/>
        <v>7.7423272193846744</v>
      </c>
      <c r="J51">
        <f t="shared" si="4"/>
        <v>33.76023703521691</v>
      </c>
      <c r="K51">
        <f t="shared" si="5"/>
        <v>27.984201783797431</v>
      </c>
      <c r="L51" s="7">
        <f t="shared" si="6"/>
        <v>0.29917212175418101</v>
      </c>
    </row>
    <row r="52" spans="1:12" x14ac:dyDescent="0.25">
      <c r="A52" s="1">
        <v>121.633</v>
      </c>
      <c r="B52" s="1">
        <f t="shared" si="9"/>
        <v>3300</v>
      </c>
      <c r="C52" s="1">
        <v>0.22550000000000001</v>
      </c>
      <c r="D52" s="1">
        <v>1.1611800000000001</v>
      </c>
      <c r="E52" s="6">
        <f t="shared" si="7"/>
        <v>10.147499999999999</v>
      </c>
      <c r="G52" s="11">
        <f t="shared" si="2"/>
        <v>34.289795939852951</v>
      </c>
      <c r="H52" s="10">
        <f t="shared" si="8"/>
        <v>99.225282207999996</v>
      </c>
      <c r="I52" s="1">
        <f t="shared" si="3"/>
        <v>7.7931354408756706</v>
      </c>
      <c r="J52">
        <f t="shared" si="4"/>
        <v>34.504581792338186</v>
      </c>
      <c r="K52">
        <f t="shared" si="5"/>
        <v>28.290451969145941</v>
      </c>
      <c r="L52" s="7">
        <f t="shared" si="6"/>
        <v>0.29593351963364051</v>
      </c>
    </row>
    <row r="53" spans="1:12" x14ac:dyDescent="0.25">
      <c r="A53" s="1">
        <v>122.181</v>
      </c>
      <c r="B53" s="1">
        <f t="shared" si="9"/>
        <v>3350</v>
      </c>
      <c r="C53" s="1">
        <v>0.22850000000000001</v>
      </c>
      <c r="D53" s="1">
        <v>1.1510400000000001</v>
      </c>
      <c r="E53" s="6">
        <f t="shared" si="7"/>
        <v>10.282500000000001</v>
      </c>
      <c r="G53" s="11">
        <f t="shared" si="2"/>
        <v>34.966166773386185</v>
      </c>
      <c r="H53" s="10">
        <f t="shared" si="8"/>
        <v>99.672327455999991</v>
      </c>
      <c r="I53" s="1">
        <f t="shared" si="3"/>
        <v>7.8282462925491441</v>
      </c>
      <c r="J53">
        <f t="shared" si="4"/>
        <v>35.185189305679351</v>
      </c>
      <c r="K53">
        <f t="shared" si="5"/>
        <v>28.469730210888962</v>
      </c>
      <c r="L53" s="7">
        <f t="shared" si="6"/>
        <v>0.29406998103739312</v>
      </c>
    </row>
    <row r="54" spans="1:12" x14ac:dyDescent="0.25">
      <c r="A54" s="1">
        <v>122.93300000000001</v>
      </c>
      <c r="B54" s="1">
        <f t="shared" si="9"/>
        <v>3400</v>
      </c>
      <c r="C54" s="1">
        <v>0.23419999999999999</v>
      </c>
      <c r="D54" s="1">
        <v>1.14117</v>
      </c>
      <c r="E54" s="6">
        <f t="shared" si="7"/>
        <v>10.539</v>
      </c>
      <c r="G54" s="11">
        <f t="shared" si="2"/>
        <v>35.706471819553066</v>
      </c>
      <c r="H54" s="10">
        <f t="shared" si="8"/>
        <v>100.285791008</v>
      </c>
      <c r="I54" s="1">
        <f t="shared" si="3"/>
        <v>7.876427607254354</v>
      </c>
      <c r="J54">
        <f t="shared" si="4"/>
        <v>35.930131505439071</v>
      </c>
      <c r="K54">
        <f t="shared" si="5"/>
        <v>28.364921112587588</v>
      </c>
      <c r="L54" s="7">
        <f t="shared" si="6"/>
        <v>0.29515657702783121</v>
      </c>
    </row>
    <row r="55" spans="1:12" x14ac:dyDescent="0.25">
      <c r="A55" s="1">
        <v>123.47499999999999</v>
      </c>
      <c r="B55" s="1">
        <f t="shared" si="9"/>
        <v>3450</v>
      </c>
      <c r="C55" s="1">
        <v>0.23605000000000001</v>
      </c>
      <c r="D55" s="1">
        <v>1.12669</v>
      </c>
      <c r="E55" s="6">
        <f t="shared" si="7"/>
        <v>10.622250000000001</v>
      </c>
      <c r="G55" s="11">
        <f t="shared" si="2"/>
        <v>36.391308554304892</v>
      </c>
      <c r="H55" s="10">
        <f t="shared" si="8"/>
        <v>100.72794159999999</v>
      </c>
      <c r="I55" s="1">
        <f t="shared" si="3"/>
        <v>7.9111540335445429</v>
      </c>
      <c r="J55">
        <f t="shared" si="4"/>
        <v>36.619257949063616</v>
      </c>
      <c r="K55">
        <f t="shared" si="5"/>
        <v>28.682380894315763</v>
      </c>
      <c r="L55" s="7">
        <f t="shared" si="6"/>
        <v>0.29188975120663657</v>
      </c>
    </row>
    <row r="56" spans="1:12" x14ac:dyDescent="0.25">
      <c r="A56" s="1">
        <v>123.428</v>
      </c>
      <c r="B56" s="1">
        <f t="shared" si="9"/>
        <v>3500</v>
      </c>
      <c r="C56" s="1">
        <v>0.24195</v>
      </c>
      <c r="D56" s="1">
        <v>1.11975</v>
      </c>
      <c r="E56" s="6">
        <f t="shared" si="7"/>
        <v>10.88775</v>
      </c>
      <c r="G56" s="11">
        <f t="shared" si="2"/>
        <v>36.904665939752171</v>
      </c>
      <c r="H56" s="10">
        <f t="shared" si="8"/>
        <v>100.689600128</v>
      </c>
      <c r="I56" s="1">
        <f t="shared" si="3"/>
        <v>7.9081427013754659</v>
      </c>
      <c r="J56">
        <f t="shared" si="4"/>
        <v>37.135830923890786</v>
      </c>
      <c r="K56">
        <f t="shared" si="5"/>
        <v>28.377699363025933</v>
      </c>
      <c r="L56" s="7">
        <f t="shared" si="6"/>
        <v>0.29502367038830635</v>
      </c>
    </row>
    <row r="57" spans="1:12" x14ac:dyDescent="0.25">
      <c r="A57" s="1">
        <v>124.205</v>
      </c>
      <c r="B57" s="1">
        <f t="shared" si="9"/>
        <v>3550</v>
      </c>
      <c r="C57" s="1">
        <v>0.24545</v>
      </c>
      <c r="D57" s="1">
        <v>1.10622</v>
      </c>
      <c r="E57" s="6">
        <f t="shared" si="7"/>
        <v>11.045250000000001</v>
      </c>
      <c r="G57" s="11">
        <f t="shared" si="2"/>
        <v>37.667515398952226</v>
      </c>
      <c r="H57" s="10">
        <f t="shared" si="8"/>
        <v>101.32345807999999</v>
      </c>
      <c r="I57" s="1">
        <f t="shared" si="3"/>
        <v>7.9579257885110337</v>
      </c>
      <c r="J57">
        <f t="shared" si="4"/>
        <v>37.903458751317345</v>
      </c>
      <c r="K57">
        <f t="shared" si="5"/>
        <v>28.551272526647097</v>
      </c>
      <c r="L57" s="7">
        <f t="shared" si="6"/>
        <v>0.29323011839286961</v>
      </c>
    </row>
    <row r="58" spans="1:12" x14ac:dyDescent="0.25">
      <c r="A58" s="1">
        <v>124.066</v>
      </c>
      <c r="B58" s="1">
        <f t="shared" si="9"/>
        <v>3600</v>
      </c>
      <c r="C58" s="1">
        <v>0.25505</v>
      </c>
      <c r="D58" s="1">
        <v>1.09697</v>
      </c>
      <c r="E58" s="6">
        <f t="shared" si="7"/>
        <v>11.47725</v>
      </c>
      <c r="G58" s="11">
        <f t="shared" si="2"/>
        <v>38.155295682231532</v>
      </c>
      <c r="H58" s="10">
        <f t="shared" si="8"/>
        <v>101.21006521599999</v>
      </c>
      <c r="I58" s="1">
        <f t="shared" si="3"/>
        <v>7.9490199337982359</v>
      </c>
      <c r="J58">
        <f t="shared" si="4"/>
        <v>38.394294413058319</v>
      </c>
      <c r="K58">
        <f t="shared" si="5"/>
        <v>27.83242368872973</v>
      </c>
      <c r="L58" s="7">
        <f t="shared" si="6"/>
        <v>0.30080359213006491</v>
      </c>
    </row>
    <row r="59" spans="1:12" x14ac:dyDescent="0.25">
      <c r="A59" s="1">
        <v>123.967</v>
      </c>
      <c r="B59" s="1">
        <f t="shared" si="9"/>
        <v>3650</v>
      </c>
      <c r="C59" s="1">
        <v>0.25755</v>
      </c>
      <c r="D59" s="1">
        <v>1.0940099999999999</v>
      </c>
      <c r="E59" s="6">
        <f t="shared" si="7"/>
        <v>11.58975</v>
      </c>
      <c r="G59" s="11">
        <f t="shared" si="2"/>
        <v>38.654360986206868</v>
      </c>
      <c r="H59" s="10">
        <f t="shared" si="8"/>
        <v>101.129303392</v>
      </c>
      <c r="I59" s="1">
        <f t="shared" si="3"/>
        <v>7.9426769149740135</v>
      </c>
      <c r="J59">
        <f t="shared" si="4"/>
        <v>38.896485783078148</v>
      </c>
      <c r="K59">
        <f t="shared" si="5"/>
        <v>27.922768474819065</v>
      </c>
      <c r="L59" s="7">
        <f t="shared" si="6"/>
        <v>0.29983033490414185</v>
      </c>
    </row>
    <row r="60" spans="1:12" x14ac:dyDescent="0.25">
      <c r="A60" s="1">
        <v>123.815</v>
      </c>
      <c r="B60" s="1">
        <f t="shared" si="9"/>
        <v>3700</v>
      </c>
      <c r="C60" s="1">
        <v>0.26445000000000002</v>
      </c>
      <c r="D60" s="1">
        <v>1.09659</v>
      </c>
      <c r="E60" s="6">
        <f t="shared" si="7"/>
        <v>11.90025</v>
      </c>
      <c r="G60" s="11">
        <f t="shared" si="2"/>
        <v>39.135828150413971</v>
      </c>
      <c r="H60" s="10">
        <f t="shared" si="8"/>
        <v>101.00530543999999</v>
      </c>
      <c r="I60" s="1">
        <f t="shared" si="3"/>
        <v>7.9329381385974287</v>
      </c>
      <c r="J60">
        <f t="shared" si="4"/>
        <v>39.380968781368637</v>
      </c>
      <c r="K60">
        <f t="shared" si="5"/>
        <v>27.532933662521319</v>
      </c>
      <c r="L60" s="7">
        <f t="shared" si="6"/>
        <v>0.30407558910629878</v>
      </c>
    </row>
    <row r="61" spans="1:12" x14ac:dyDescent="0.25">
      <c r="A61" s="1">
        <v>123.767</v>
      </c>
      <c r="B61" s="1">
        <f t="shared" si="9"/>
        <v>3750</v>
      </c>
      <c r="C61" s="1">
        <v>0.2651</v>
      </c>
      <c r="D61" s="1">
        <v>1.0980799999999999</v>
      </c>
      <c r="E61" s="6">
        <f t="shared" si="7"/>
        <v>11.929500000000001</v>
      </c>
      <c r="G61" s="11">
        <f t="shared" si="2"/>
        <v>39.649313677655691</v>
      </c>
      <c r="H61" s="10">
        <f t="shared" si="8"/>
        <v>100.96614819199999</v>
      </c>
      <c r="I61" s="1">
        <f t="shared" si="3"/>
        <v>7.9298627355311382</v>
      </c>
      <c r="J61">
        <f t="shared" si="4"/>
        <v>39.897670700650167</v>
      </c>
      <c r="K61">
        <f t="shared" si="5"/>
        <v>27.825788374834026</v>
      </c>
      <c r="L61" s="7">
        <f t="shared" si="6"/>
        <v>0.30087532149952073</v>
      </c>
    </row>
    <row r="62" spans="1:12" x14ac:dyDescent="0.25">
      <c r="A62" s="1">
        <v>123.509</v>
      </c>
      <c r="B62" s="1">
        <f t="shared" si="9"/>
        <v>3800</v>
      </c>
      <c r="C62" s="1">
        <v>0.26929999999999998</v>
      </c>
      <c r="D62" s="1">
        <v>1.09907</v>
      </c>
      <c r="E62" s="6">
        <f t="shared" si="7"/>
        <v>12.118499999999999</v>
      </c>
      <c r="G62" s="11">
        <f t="shared" si="2"/>
        <v>40.09421771651914</v>
      </c>
      <c r="H62" s="10">
        <f t="shared" si="8"/>
        <v>100.75567798399999</v>
      </c>
      <c r="I62" s="1">
        <f t="shared" si="3"/>
        <v>7.9133324440498303</v>
      </c>
      <c r="J62">
        <f t="shared" si="4"/>
        <v>40.345361547969077</v>
      </c>
      <c r="K62">
        <f t="shared" si="5"/>
        <v>27.69918062609808</v>
      </c>
      <c r="L62" s="7">
        <f t="shared" si="6"/>
        <v>0.30225056604626255</v>
      </c>
    </row>
    <row r="63" spans="1:12" x14ac:dyDescent="0.25">
      <c r="A63" s="1">
        <v>122.672</v>
      </c>
      <c r="B63" s="1">
        <f t="shared" si="9"/>
        <v>3850</v>
      </c>
      <c r="C63" s="1">
        <v>0.27374999999999999</v>
      </c>
      <c r="D63" s="1">
        <v>1.1053299999999999</v>
      </c>
      <c r="E63" s="6">
        <f t="shared" si="7"/>
        <v>12.318750000000001</v>
      </c>
      <c r="G63" s="11">
        <f t="shared" si="2"/>
        <v>40.346486195817867</v>
      </c>
      <c r="H63" s="10">
        <f t="shared" si="8"/>
        <v>100.072873472</v>
      </c>
      <c r="I63" s="1">
        <f t="shared" si="3"/>
        <v>7.8597051030814011</v>
      </c>
      <c r="J63">
        <f t="shared" si="4"/>
        <v>40.599210197079152</v>
      </c>
      <c r="K63">
        <f t="shared" si="5"/>
        <v>27.420358038996962</v>
      </c>
      <c r="L63" s="7">
        <f t="shared" si="6"/>
        <v>0.30532398633705321</v>
      </c>
    </row>
    <row r="64" spans="1:12" x14ac:dyDescent="0.25">
      <c r="A64" s="1">
        <v>122.157</v>
      </c>
      <c r="B64" s="1">
        <f t="shared" si="9"/>
        <v>3900</v>
      </c>
      <c r="C64" s="1">
        <v>0.27589999999999998</v>
      </c>
      <c r="D64" s="1">
        <v>1.11704</v>
      </c>
      <c r="E64" s="6">
        <f t="shared" si="7"/>
        <v>12.415499999999998</v>
      </c>
      <c r="G64" s="11">
        <f t="shared" si="2"/>
        <v>40.698884673283203</v>
      </c>
      <c r="H64" s="10">
        <f t="shared" si="8"/>
        <v>99.652748831999986</v>
      </c>
      <c r="I64" s="1">
        <f t="shared" si="3"/>
        <v>7.8267085910159988</v>
      </c>
      <c r="J64">
        <f t="shared" si="4"/>
        <v>40.953816042810246</v>
      </c>
      <c r="K64">
        <f t="shared" si="5"/>
        <v>27.44431141939409</v>
      </c>
      <c r="L64" s="7">
        <f t="shared" si="6"/>
        <v>0.30505749972431451</v>
      </c>
    </row>
    <row r="65" spans="1:12" x14ac:dyDescent="0.25">
      <c r="A65" s="1">
        <v>121.184</v>
      </c>
      <c r="B65" s="1">
        <f t="shared" si="9"/>
        <v>3950</v>
      </c>
      <c r="C65" s="1">
        <v>0.28284999999999999</v>
      </c>
      <c r="D65" s="1">
        <v>1.12259</v>
      </c>
      <c r="E65" s="6">
        <f t="shared" si="7"/>
        <v>12.728249999999999</v>
      </c>
      <c r="G65" s="11">
        <f t="shared" si="2"/>
        <v>40.892336068939137</v>
      </c>
      <c r="H65" s="10">
        <f t="shared" si="8"/>
        <v>98.858998783999994</v>
      </c>
      <c r="I65" s="1">
        <f t="shared" si="3"/>
        <v>7.7643676080264168</v>
      </c>
      <c r="J65">
        <f t="shared" si="4"/>
        <v>41.148479187378399</v>
      </c>
      <c r="K65">
        <f t="shared" si="5"/>
        <v>26.897212225356782</v>
      </c>
      <c r="L65" s="7">
        <f t="shared" si="6"/>
        <v>0.31126248152078745</v>
      </c>
    </row>
    <row r="66" spans="1:12" x14ac:dyDescent="0.25">
      <c r="A66" s="1">
        <v>120.004</v>
      </c>
      <c r="B66" s="1">
        <f t="shared" si="9"/>
        <v>4000</v>
      </c>
      <c r="C66" s="1">
        <v>0.28455000000000003</v>
      </c>
      <c r="D66" s="1">
        <v>1.1246100000000001</v>
      </c>
      <c r="E66" s="6">
        <f t="shared" si="7"/>
        <v>12.80475</v>
      </c>
      <c r="G66" s="11">
        <f t="shared" si="2"/>
        <v>41.006741063005101</v>
      </c>
      <c r="H66" s="10">
        <f t="shared" si="8"/>
        <v>97.896383103999995</v>
      </c>
      <c r="I66" s="1">
        <f t="shared" si="3"/>
        <v>7.6887639493134587</v>
      </c>
      <c r="J66">
        <f t="shared" si="4"/>
        <v>41.263600796212849</v>
      </c>
      <c r="K66">
        <f t="shared" si="5"/>
        <v>26.811320077318396</v>
      </c>
      <c r="L66" s="7">
        <f t="shared" si="6"/>
        <v>0.31225963507624394</v>
      </c>
    </row>
    <row r="67" spans="1:12" x14ac:dyDescent="0.25">
      <c r="A67" s="1">
        <v>118.73399999999999</v>
      </c>
      <c r="B67" s="1">
        <f t="shared" si="9"/>
        <v>4050</v>
      </c>
      <c r="C67" s="1">
        <v>0.28710000000000002</v>
      </c>
      <c r="D67" s="1">
        <v>1.1222000000000001</v>
      </c>
      <c r="E67" s="6">
        <f t="shared" si="7"/>
        <v>12.919500000000001</v>
      </c>
      <c r="G67" s="11">
        <f t="shared" si="2"/>
        <v>41.079927113196504</v>
      </c>
      <c r="H67" s="10">
        <f t="shared" si="8"/>
        <v>96.860347583999996</v>
      </c>
      <c r="I67" s="1">
        <f t="shared" si="3"/>
        <v>7.607393909851206</v>
      </c>
      <c r="J67">
        <f t="shared" si="4"/>
        <v>41.337245272234732</v>
      </c>
      <c r="K67">
        <f t="shared" si="5"/>
        <v>26.62061002207901</v>
      </c>
      <c r="L67" s="7">
        <f t="shared" si="6"/>
        <v>0.31449666316106351</v>
      </c>
    </row>
    <row r="68" spans="1:12" x14ac:dyDescent="0.25">
      <c r="A68" s="1">
        <v>117.44199999999999</v>
      </c>
      <c r="B68" s="1">
        <f t="shared" si="9"/>
        <v>4100</v>
      </c>
      <c r="C68" s="1">
        <v>0.28894999999999998</v>
      </c>
      <c r="D68" s="1">
        <v>1.1239399999999999</v>
      </c>
      <c r="E68" s="6">
        <f t="shared" si="7"/>
        <v>13.002749999999999</v>
      </c>
      <c r="G68" s="11">
        <f t="shared" si="2"/>
        <v>41.134558231554628</v>
      </c>
      <c r="H68" s="10">
        <f t="shared" si="8"/>
        <v>95.806364991999985</v>
      </c>
      <c r="I68" s="1">
        <f t="shared" si="3"/>
        <v>7.5246143106502377</v>
      </c>
      <c r="J68">
        <f t="shared" si="4"/>
        <v>41.392218591268218</v>
      </c>
      <c r="K68">
        <f t="shared" si="5"/>
        <v>26.485347175413555</v>
      </c>
      <c r="L68" s="7">
        <f t="shared" si="6"/>
        <v>0.31610282348979968</v>
      </c>
    </row>
    <row r="69" spans="1:12" x14ac:dyDescent="0.25">
      <c r="A69" s="1">
        <v>116.5</v>
      </c>
      <c r="B69" s="1">
        <f t="shared" si="9"/>
        <v>4150</v>
      </c>
      <c r="C69" s="1">
        <v>0.29304999999999998</v>
      </c>
      <c r="D69" s="1">
        <v>1.12233</v>
      </c>
      <c r="E69" s="6">
        <f t="shared" si="7"/>
        <v>13.187249999999999</v>
      </c>
      <c r="G69" s="11">
        <f t="shared" si="2"/>
        <v>41.302236040957787</v>
      </c>
      <c r="H69" s="10">
        <f t="shared" si="8"/>
        <v>95.037903999999997</v>
      </c>
      <c r="I69" s="1">
        <f t="shared" si="3"/>
        <v>7.4642595254742998</v>
      </c>
      <c r="J69">
        <f t="shared" si="4"/>
        <v>41.560946707920174</v>
      </c>
      <c r="K69">
        <f t="shared" si="5"/>
        <v>26.221248721558137</v>
      </c>
      <c r="L69" s="7">
        <f t="shared" si="6"/>
        <v>0.3192865874603672</v>
      </c>
    </row>
    <row r="70" spans="1:12" x14ac:dyDescent="0.25">
      <c r="A70" s="1">
        <v>115.931</v>
      </c>
      <c r="B70" s="1">
        <f t="shared" si="9"/>
        <v>4200</v>
      </c>
      <c r="C70" s="1">
        <v>0.2949</v>
      </c>
      <c r="D70" s="1">
        <v>1.1217900000000001</v>
      </c>
      <c r="E70" s="6">
        <f t="shared" si="7"/>
        <v>13.2705</v>
      </c>
      <c r="G70" s="11">
        <f t="shared" si="2"/>
        <v>41.595697835772199</v>
      </c>
      <c r="H70" s="10">
        <f t="shared" ref="H70:H96" si="10">A70*$P$6</f>
        <v>94.573727455999986</v>
      </c>
      <c r="I70" s="1">
        <f t="shared" si="3"/>
        <v>7.4278031849593216</v>
      </c>
      <c r="J70">
        <f t="shared" si="4"/>
        <v>41.856246700951971</v>
      </c>
      <c r="K70">
        <f t="shared" si="5"/>
        <v>26.241893798148176</v>
      </c>
      <c r="L70" s="7">
        <f t="shared" si="6"/>
        <v>0.31903539766046196</v>
      </c>
    </row>
    <row r="71" spans="1:12" x14ac:dyDescent="0.25">
      <c r="A71" s="1">
        <v>115.03400000000001</v>
      </c>
      <c r="B71" s="1">
        <f t="shared" ref="B71:B96" si="11">B70+50</f>
        <v>4250</v>
      </c>
      <c r="C71" s="1">
        <v>0.29715000000000003</v>
      </c>
      <c r="D71" s="1">
        <v>1.12456</v>
      </c>
      <c r="E71" s="6">
        <f t="shared" si="7"/>
        <v>13.37175</v>
      </c>
      <c r="G71" s="11">
        <f t="shared" ref="G71:G96" si="12">(2*PI()*B71*H71)/60/1000</f>
        <v>41.765212344228843</v>
      </c>
      <c r="H71" s="10">
        <f t="shared" si="10"/>
        <v>93.841976383999992</v>
      </c>
      <c r="I71" s="1">
        <f t="shared" ref="I71:I96" si="13">4*PI()*H71/(0.0016*100000)</f>
        <v>7.3703315901580311</v>
      </c>
      <c r="J71">
        <f t="shared" ref="J71:J96" si="14">G71*(1.01325/($G$3/1000))*SQRT((($I$3+273)/293))</f>
        <v>42.026823021449466</v>
      </c>
      <c r="K71">
        <f t="shared" ref="K71:K96" si="15">3.6/(L71*43)*100</f>
        <v>26.149325472127121</v>
      </c>
      <c r="L71" s="7">
        <f t="shared" ref="L71:L96" si="16">E71/G71</f>
        <v>0.32016477947699751</v>
      </c>
    </row>
    <row r="72" spans="1:12" x14ac:dyDescent="0.25">
      <c r="A72" s="1">
        <v>114.39100000000001</v>
      </c>
      <c r="B72" s="1">
        <f t="shared" si="11"/>
        <v>4300</v>
      </c>
      <c r="C72" s="1">
        <v>0.30220000000000002</v>
      </c>
      <c r="D72" s="1">
        <v>1.1227799999999999</v>
      </c>
      <c r="E72" s="6">
        <f t="shared" ref="E72:E96" si="17">C72*0.75*60</f>
        <v>13.599</v>
      </c>
      <c r="G72" s="11">
        <f t="shared" si="12"/>
        <v>42.020368285295355</v>
      </c>
      <c r="H72" s="10">
        <f t="shared" si="10"/>
        <v>93.317432416000003</v>
      </c>
      <c r="I72" s="1">
        <f t="shared" si="13"/>
        <v>7.3291340032491901</v>
      </c>
      <c r="J72">
        <f t="shared" si="14"/>
        <v>42.28357721893066</v>
      </c>
      <c r="K72">
        <f t="shared" si="15"/>
        <v>25.86943394043394</v>
      </c>
      <c r="L72" s="7">
        <f t="shared" si="16"/>
        <v>0.32362876754601999</v>
      </c>
    </row>
    <row r="73" spans="1:12" x14ac:dyDescent="0.25">
      <c r="A73" s="1">
        <v>114.01600000000001</v>
      </c>
      <c r="B73" s="1">
        <f t="shared" si="11"/>
        <v>4350</v>
      </c>
      <c r="C73" s="1">
        <v>0.30604999999999999</v>
      </c>
      <c r="D73" s="1">
        <v>1.1194299999999999</v>
      </c>
      <c r="E73" s="6">
        <f t="shared" si="17"/>
        <v>13.77225</v>
      </c>
      <c r="G73" s="11">
        <f t="shared" si="12"/>
        <v>42.369623017404038</v>
      </c>
      <c r="H73" s="10">
        <f t="shared" si="10"/>
        <v>93.011516415999992</v>
      </c>
      <c r="I73" s="1">
        <f t="shared" si="13"/>
        <v>7.3051074167938008</v>
      </c>
      <c r="J73">
        <f t="shared" si="14"/>
        <v>42.635019627381944</v>
      </c>
      <c r="K73">
        <f t="shared" si="15"/>
        <v>25.756316161991492</v>
      </c>
      <c r="L73" s="7">
        <f t="shared" si="16"/>
        <v>0.3250500953086794</v>
      </c>
    </row>
    <row r="74" spans="1:12" x14ac:dyDescent="0.25">
      <c r="A74" s="1">
        <v>113.871</v>
      </c>
      <c r="B74" s="1">
        <f t="shared" si="11"/>
        <v>4400</v>
      </c>
      <c r="C74" s="1">
        <v>0.30919999999999997</v>
      </c>
      <c r="D74" s="1">
        <v>1.1198600000000001</v>
      </c>
      <c r="E74" s="6">
        <f t="shared" si="17"/>
        <v>13.914</v>
      </c>
      <c r="G74" s="11">
        <f t="shared" si="12"/>
        <v>42.802127201959941</v>
      </c>
      <c r="H74" s="10">
        <f t="shared" si="10"/>
        <v>92.893228895999997</v>
      </c>
      <c r="I74" s="1">
        <f t="shared" si="13"/>
        <v>7.2958171366977167</v>
      </c>
      <c r="J74">
        <f t="shared" si="14"/>
        <v>43.070232949669268</v>
      </c>
      <c r="K74">
        <f t="shared" si="15"/>
        <v>25.754160595661691</v>
      </c>
      <c r="L74" s="7">
        <f t="shared" si="16"/>
        <v>0.3250773012833546</v>
      </c>
    </row>
    <row r="75" spans="1:12" x14ac:dyDescent="0.25">
      <c r="A75" s="1">
        <v>113.985</v>
      </c>
      <c r="B75" s="1">
        <f t="shared" si="11"/>
        <v>4450</v>
      </c>
      <c r="C75" s="1">
        <v>0.30990000000000001</v>
      </c>
      <c r="D75" s="1">
        <v>1.11873</v>
      </c>
      <c r="E75" s="6">
        <f t="shared" si="17"/>
        <v>13.945499999999999</v>
      </c>
      <c r="G75" s="11">
        <f t="shared" si="12"/>
        <v>43.331852565948921</v>
      </c>
      <c r="H75" s="10">
        <f t="shared" si="10"/>
        <v>92.986227359999987</v>
      </c>
      <c r="I75" s="1">
        <f t="shared" si="13"/>
        <v>7.3031212189801549</v>
      </c>
      <c r="J75">
        <f t="shared" si="14"/>
        <v>43.603276429464096</v>
      </c>
      <c r="K75">
        <f t="shared" si="15"/>
        <v>26.014004557178339</v>
      </c>
      <c r="L75" s="7">
        <f t="shared" si="16"/>
        <v>0.32183022820858265</v>
      </c>
    </row>
    <row r="76" spans="1:12" x14ac:dyDescent="0.25">
      <c r="A76" s="1">
        <v>113.306</v>
      </c>
      <c r="B76" s="1">
        <f t="shared" si="11"/>
        <v>4500</v>
      </c>
      <c r="C76" s="1">
        <v>0.31445000000000001</v>
      </c>
      <c r="D76" s="1">
        <v>1.1156299999999999</v>
      </c>
      <c r="E76" s="6">
        <f t="shared" si="17"/>
        <v>14.15025</v>
      </c>
      <c r="G76" s="11">
        <f t="shared" si="12"/>
        <v>43.557702478629579</v>
      </c>
      <c r="H76" s="10">
        <f t="shared" si="10"/>
        <v>92.432315455999998</v>
      </c>
      <c r="I76" s="1">
        <f t="shared" si="13"/>
        <v>7.2596170797715969</v>
      </c>
      <c r="J76">
        <f t="shared" si="14"/>
        <v>43.830541030237796</v>
      </c>
      <c r="K76">
        <f t="shared" si="15"/>
        <v>25.771215139689208</v>
      </c>
      <c r="L76" s="7">
        <f t="shared" si="16"/>
        <v>0.32486217579869925</v>
      </c>
    </row>
    <row r="77" spans="1:12" x14ac:dyDescent="0.25">
      <c r="A77" s="1">
        <v>113.074</v>
      </c>
      <c r="B77" s="1">
        <f t="shared" si="11"/>
        <v>4550</v>
      </c>
      <c r="C77" s="1">
        <v>0.31709999999999999</v>
      </c>
      <c r="D77" s="1">
        <v>1.1095299999999999</v>
      </c>
      <c r="E77" s="6">
        <f t="shared" si="17"/>
        <v>14.269500000000001</v>
      </c>
      <c r="G77" s="11">
        <f t="shared" si="12"/>
        <v>43.9514992984817</v>
      </c>
      <c r="H77" s="10">
        <f t="shared" si="10"/>
        <v>92.243055423999991</v>
      </c>
      <c r="I77" s="1">
        <f t="shared" si="13"/>
        <v>7.2447526316178621</v>
      </c>
      <c r="J77">
        <f t="shared" si="14"/>
        <v>44.226804531017564</v>
      </c>
      <c r="K77">
        <f t="shared" si="15"/>
        <v>25.786890965937943</v>
      </c>
      <c r="L77" s="7">
        <f t="shared" si="16"/>
        <v>0.3246646923940758</v>
      </c>
    </row>
    <row r="78" spans="1:12" x14ac:dyDescent="0.25">
      <c r="A78" s="1">
        <v>112.19499999999999</v>
      </c>
      <c r="B78" s="1">
        <f t="shared" si="11"/>
        <v>4600</v>
      </c>
      <c r="C78" s="1">
        <v>0.31940000000000002</v>
      </c>
      <c r="D78" s="1">
        <v>1.1056900000000001</v>
      </c>
      <c r="E78" s="6">
        <f t="shared" si="17"/>
        <v>14.373000000000001</v>
      </c>
      <c r="G78" s="11">
        <f t="shared" si="12"/>
        <v>44.089063786194089</v>
      </c>
      <c r="H78" s="10">
        <f t="shared" si="10"/>
        <v>91.525988319999982</v>
      </c>
      <c r="I78" s="1">
        <f t="shared" si="13"/>
        <v>7.1884343129664288</v>
      </c>
      <c r="J78">
        <f t="shared" si="14"/>
        <v>44.365230700899687</v>
      </c>
      <c r="K78">
        <f t="shared" si="15"/>
        <v>25.681329111965219</v>
      </c>
      <c r="L78" s="7">
        <f t="shared" si="16"/>
        <v>0.32599921081791527</v>
      </c>
    </row>
    <row r="79" spans="1:12" x14ac:dyDescent="0.25">
      <c r="A79" s="1">
        <v>111.06100000000001</v>
      </c>
      <c r="B79" s="1">
        <f t="shared" si="11"/>
        <v>4650</v>
      </c>
      <c r="C79" s="1">
        <v>0.32055</v>
      </c>
      <c r="D79" s="1">
        <v>1.09782</v>
      </c>
      <c r="E79" s="6">
        <f t="shared" si="17"/>
        <v>14.42475</v>
      </c>
      <c r="G79" s="11">
        <f t="shared" si="12"/>
        <v>44.117823076257061</v>
      </c>
      <c r="H79" s="10">
        <f t="shared" si="10"/>
        <v>90.600898336</v>
      </c>
      <c r="I79" s="1">
        <f t="shared" si="13"/>
        <v>7.1157779155253325</v>
      </c>
      <c r="J79">
        <f t="shared" si="14"/>
        <v>44.394170134602</v>
      </c>
      <c r="K79">
        <f t="shared" si="15"/>
        <v>25.605887019044776</v>
      </c>
      <c r="L79" s="7">
        <f t="shared" si="16"/>
        <v>0.32695969551958659</v>
      </c>
    </row>
    <row r="80" spans="1:12" x14ac:dyDescent="0.25">
      <c r="A80" s="1">
        <v>109.973</v>
      </c>
      <c r="B80" s="1">
        <f t="shared" si="11"/>
        <v>4700</v>
      </c>
      <c r="C80" s="1">
        <v>0.32069999999999999</v>
      </c>
      <c r="D80" s="1">
        <v>1.09558</v>
      </c>
      <c r="E80" s="6">
        <f t="shared" si="17"/>
        <v>14.4315</v>
      </c>
      <c r="G80" s="11">
        <f t="shared" si="12"/>
        <v>44.15536435063153</v>
      </c>
      <c r="H80" s="10">
        <f t="shared" si="10"/>
        <v>89.713334047999993</v>
      </c>
      <c r="I80" s="1">
        <f t="shared" si="13"/>
        <v>7.0460687793560961</v>
      </c>
      <c r="J80">
        <f t="shared" si="14"/>
        <v>44.431946561575046</v>
      </c>
      <c r="K80">
        <f t="shared" si="15"/>
        <v>25.615689139676451</v>
      </c>
      <c r="L80" s="7">
        <f t="shared" si="16"/>
        <v>0.32683458085412886</v>
      </c>
    </row>
    <row r="81" spans="1:12" x14ac:dyDescent="0.25">
      <c r="A81" s="1">
        <v>108.654</v>
      </c>
      <c r="B81" s="1">
        <f t="shared" si="11"/>
        <v>4750</v>
      </c>
      <c r="C81" s="1">
        <v>0.32485000000000003</v>
      </c>
      <c r="D81" s="1">
        <v>1.0882700000000001</v>
      </c>
      <c r="E81" s="6">
        <f t="shared" si="17"/>
        <v>14.61825</v>
      </c>
      <c r="G81" s="11">
        <f t="shared" si="12"/>
        <v>44.08987535089215</v>
      </c>
      <c r="H81" s="10">
        <f t="shared" si="10"/>
        <v>88.637325503999989</v>
      </c>
      <c r="I81" s="1">
        <f t="shared" si="13"/>
        <v>6.9615592659303385</v>
      </c>
      <c r="J81">
        <f t="shared" si="14"/>
        <v>44.366047349110517</v>
      </c>
      <c r="K81">
        <f t="shared" si="15"/>
        <v>25.250938916862324</v>
      </c>
      <c r="L81" s="7">
        <f t="shared" si="16"/>
        <v>0.33155571168345799</v>
      </c>
    </row>
    <row r="82" spans="1:12" x14ac:dyDescent="0.25">
      <c r="A82" s="1">
        <v>107.07599999999999</v>
      </c>
      <c r="B82" s="1">
        <f t="shared" si="11"/>
        <v>4800</v>
      </c>
      <c r="C82" s="1">
        <v>0.32455000000000001</v>
      </c>
      <c r="D82" s="1">
        <v>1.08396</v>
      </c>
      <c r="E82" s="6">
        <f t="shared" si="17"/>
        <v>14.604750000000001</v>
      </c>
      <c r="G82" s="11">
        <f t="shared" si="12"/>
        <v>43.906914496806785</v>
      </c>
      <c r="H82" s="10">
        <f t="shared" si="10"/>
        <v>87.350030975999985</v>
      </c>
      <c r="I82" s="1">
        <f t="shared" si="13"/>
        <v>6.8604553901260603</v>
      </c>
      <c r="J82">
        <f t="shared" si="14"/>
        <v>44.181940457204298</v>
      </c>
      <c r="K82">
        <f t="shared" si="15"/>
        <v>25.169398485520507</v>
      </c>
      <c r="L82" s="7">
        <f t="shared" si="16"/>
        <v>0.33262984127618805</v>
      </c>
    </row>
    <row r="83" spans="1:12" x14ac:dyDescent="0.25">
      <c r="A83" s="1">
        <v>105.24</v>
      </c>
      <c r="B83" s="1">
        <f t="shared" si="11"/>
        <v>4850</v>
      </c>
      <c r="C83" s="1">
        <v>0.32569999999999999</v>
      </c>
      <c r="D83" s="1">
        <v>1.0822099999999999</v>
      </c>
      <c r="E83" s="6">
        <f t="shared" si="17"/>
        <v>14.656499999999999</v>
      </c>
      <c r="G83" s="11">
        <f t="shared" si="12"/>
        <v>43.603577241035069</v>
      </c>
      <c r="H83" s="10">
        <f t="shared" si="10"/>
        <v>85.852266239999992</v>
      </c>
      <c r="I83" s="1">
        <f t="shared" si="13"/>
        <v>6.7428212228404742</v>
      </c>
      <c r="J83">
        <f t="shared" si="14"/>
        <v>43.876703144891401</v>
      </c>
      <c r="K83">
        <f t="shared" si="15"/>
        <v>24.907256494297116</v>
      </c>
      <c r="L83" s="7">
        <f t="shared" si="16"/>
        <v>0.33613067842990768</v>
      </c>
    </row>
    <row r="84" spans="1:12" x14ac:dyDescent="0.25">
      <c r="A84" s="1">
        <v>103.63200000000001</v>
      </c>
      <c r="B84" s="1">
        <f t="shared" si="11"/>
        <v>4900</v>
      </c>
      <c r="C84" s="1">
        <v>0.32769999999999999</v>
      </c>
      <c r="D84" s="1">
        <v>1.0846</v>
      </c>
      <c r="E84" s="6">
        <f t="shared" si="17"/>
        <v>14.746499999999999</v>
      </c>
      <c r="G84" s="11">
        <f t="shared" si="12"/>
        <v>43.379995438115792</v>
      </c>
      <c r="H84" s="10">
        <f t="shared" si="10"/>
        <v>84.540498431999993</v>
      </c>
      <c r="I84" s="1">
        <f t="shared" si="13"/>
        <v>6.6397952201197654</v>
      </c>
      <c r="J84">
        <f t="shared" si="14"/>
        <v>43.651720860959514</v>
      </c>
      <c r="K84">
        <f t="shared" si="15"/>
        <v>24.628308897454872</v>
      </c>
      <c r="L84" s="7">
        <f t="shared" si="16"/>
        <v>0.33993779508429828</v>
      </c>
    </row>
    <row r="85" spans="1:12" x14ac:dyDescent="0.25">
      <c r="A85" s="1">
        <v>102.33499999999999</v>
      </c>
      <c r="B85" s="1">
        <f t="shared" si="11"/>
        <v>4950</v>
      </c>
      <c r="C85" s="1">
        <v>0.32845000000000002</v>
      </c>
      <c r="D85" s="1">
        <v>1.08823</v>
      </c>
      <c r="E85" s="6">
        <f t="shared" si="17"/>
        <v>14.780250000000001</v>
      </c>
      <c r="G85" s="11">
        <f t="shared" si="12"/>
        <v>43.274188758455985</v>
      </c>
      <c r="H85" s="10">
        <f t="shared" si="10"/>
        <v>83.482436959999987</v>
      </c>
      <c r="I85" s="1">
        <f t="shared" si="13"/>
        <v>6.5566952664327243</v>
      </c>
      <c r="J85">
        <f t="shared" si="14"/>
        <v>43.545251425011237</v>
      </c>
      <c r="K85">
        <f t="shared" si="15"/>
        <v>24.512138413878283</v>
      </c>
      <c r="L85" s="7">
        <f t="shared" si="16"/>
        <v>0.34154886374644905</v>
      </c>
    </row>
    <row r="86" spans="1:12" x14ac:dyDescent="0.25">
      <c r="A86" s="1">
        <v>101.10599999999999</v>
      </c>
      <c r="B86" s="1">
        <f t="shared" si="11"/>
        <v>5000</v>
      </c>
      <c r="C86" s="1">
        <v>0.32869999999999999</v>
      </c>
      <c r="D86" s="1">
        <v>1.08687</v>
      </c>
      <c r="E86" s="6">
        <f t="shared" si="17"/>
        <v>14.791499999999999</v>
      </c>
      <c r="G86" s="11">
        <f t="shared" si="12"/>
        <v>43.186347558375083</v>
      </c>
      <c r="H86" s="10">
        <f t="shared" si="10"/>
        <v>82.479848255999997</v>
      </c>
      <c r="I86" s="1">
        <f t="shared" si="13"/>
        <v>6.4779521337562631</v>
      </c>
      <c r="J86">
        <f t="shared" si="14"/>
        <v>43.456860001561388</v>
      </c>
      <c r="K86">
        <f t="shared" si="15"/>
        <v>24.443776431962469</v>
      </c>
      <c r="L86" s="7">
        <f t="shared" si="16"/>
        <v>0.34250407446488257</v>
      </c>
    </row>
    <row r="87" spans="1:12" x14ac:dyDescent="0.25">
      <c r="A87" s="1">
        <v>99.314899999999994</v>
      </c>
      <c r="B87" s="1">
        <f t="shared" si="11"/>
        <v>5050</v>
      </c>
      <c r="C87" s="1">
        <v>0.32984999999999998</v>
      </c>
      <c r="D87" s="1">
        <v>1.0891</v>
      </c>
      <c r="E87" s="6">
        <f t="shared" si="17"/>
        <v>14.843249999999999</v>
      </c>
      <c r="G87" s="11">
        <f t="shared" si="12"/>
        <v>42.845511315021049</v>
      </c>
      <c r="H87" s="10">
        <f t="shared" si="10"/>
        <v>81.018711862399996</v>
      </c>
      <c r="I87" s="1">
        <f t="shared" si="13"/>
        <v>6.3631947497556016</v>
      </c>
      <c r="J87">
        <f t="shared" si="14"/>
        <v>43.113888813945358</v>
      </c>
      <c r="K87">
        <f t="shared" si="15"/>
        <v>24.166311714639026</v>
      </c>
      <c r="L87" s="7">
        <f t="shared" si="16"/>
        <v>0.34643652379044337</v>
      </c>
    </row>
    <row r="88" spans="1:12" x14ac:dyDescent="0.25">
      <c r="A88" s="1">
        <v>97.581500000000005</v>
      </c>
      <c r="B88" s="1">
        <f t="shared" si="11"/>
        <v>5100</v>
      </c>
      <c r="C88" s="1">
        <v>0.32969999999999999</v>
      </c>
      <c r="D88" s="1">
        <v>1.09185</v>
      </c>
      <c r="E88" s="6">
        <f t="shared" si="17"/>
        <v>14.836499999999999</v>
      </c>
      <c r="G88" s="11">
        <f t="shared" si="12"/>
        <v>42.514512944364625</v>
      </c>
      <c r="H88" s="10">
        <f t="shared" si="10"/>
        <v>79.604645743999995</v>
      </c>
      <c r="I88" s="1">
        <f t="shared" si="13"/>
        <v>6.2521342565242097</v>
      </c>
      <c r="J88">
        <f t="shared" si="14"/>
        <v>42.780817121903837</v>
      </c>
      <c r="K88">
        <f t="shared" si="15"/>
        <v>23.990527227353763</v>
      </c>
      <c r="L88" s="7">
        <f t="shared" si="16"/>
        <v>0.34897494931708029</v>
      </c>
    </row>
    <row r="89" spans="1:12" x14ac:dyDescent="0.25">
      <c r="A89" s="1">
        <v>95.848600000000005</v>
      </c>
      <c r="B89" s="1">
        <f t="shared" si="11"/>
        <v>5150</v>
      </c>
      <c r="C89" s="1">
        <v>0.33095000000000002</v>
      </c>
      <c r="D89" s="1">
        <v>1.0940700000000001</v>
      </c>
      <c r="E89" s="6">
        <f t="shared" si="17"/>
        <v>14.892749999999999</v>
      </c>
      <c r="G89" s="11">
        <f t="shared" si="12"/>
        <v>42.16892648469112</v>
      </c>
      <c r="H89" s="10">
        <f t="shared" si="10"/>
        <v>78.190987513599993</v>
      </c>
      <c r="I89" s="1">
        <f t="shared" si="13"/>
        <v>6.1411057987414246</v>
      </c>
      <c r="J89">
        <f t="shared" si="14"/>
        <v>42.433065963365443</v>
      </c>
      <c r="K89">
        <f t="shared" si="15"/>
        <v>23.705640343164955</v>
      </c>
      <c r="L89" s="7">
        <f t="shared" si="16"/>
        <v>0.35316881982771409</v>
      </c>
    </row>
    <row r="90" spans="1:12" x14ac:dyDescent="0.25">
      <c r="A90" s="1">
        <v>94.803299999999993</v>
      </c>
      <c r="B90" s="1">
        <f t="shared" si="11"/>
        <v>5200</v>
      </c>
      <c r="C90" s="1">
        <v>0.33379999999999999</v>
      </c>
      <c r="D90" s="1">
        <v>1.0934600000000001</v>
      </c>
      <c r="E90" s="6">
        <f t="shared" si="17"/>
        <v>15.020999999999997</v>
      </c>
      <c r="G90" s="11">
        <f t="shared" si="12"/>
        <v>42.113985263190472</v>
      </c>
      <c r="H90" s="10">
        <f t="shared" si="10"/>
        <v>77.338256860799987</v>
      </c>
      <c r="I90" s="1">
        <f t="shared" si="13"/>
        <v>6.0741324898832421</v>
      </c>
      <c r="J90">
        <f t="shared" si="14"/>
        <v>42.377780598752445</v>
      </c>
      <c r="K90">
        <f t="shared" si="15"/>
        <v>23.472618481023581</v>
      </c>
      <c r="L90" s="7">
        <f t="shared" si="16"/>
        <v>0.35667486480148036</v>
      </c>
    </row>
    <row r="91" spans="1:12" x14ac:dyDescent="0.25">
      <c r="A91" s="1">
        <v>93.0976</v>
      </c>
      <c r="B91" s="1">
        <f t="shared" si="11"/>
        <v>5250</v>
      </c>
      <c r="C91" s="1">
        <v>0.33129999999999998</v>
      </c>
      <c r="D91" s="1">
        <v>1.0880399999999999</v>
      </c>
      <c r="E91" s="6">
        <f t="shared" si="17"/>
        <v>14.9085</v>
      </c>
      <c r="G91" s="11">
        <f t="shared" si="12"/>
        <v>41.753927323532807</v>
      </c>
      <c r="H91" s="10">
        <f t="shared" si="10"/>
        <v>75.94678773759999</v>
      </c>
      <c r="I91" s="1">
        <f t="shared" si="13"/>
        <v>5.9648467605046882</v>
      </c>
      <c r="J91">
        <f t="shared" si="14"/>
        <v>42.01546731317061</v>
      </c>
      <c r="K91">
        <f t="shared" si="15"/>
        <v>23.447547616385236</v>
      </c>
      <c r="L91" s="7">
        <f t="shared" si="16"/>
        <v>0.35705623292584182</v>
      </c>
    </row>
    <row r="92" spans="1:12" x14ac:dyDescent="0.25">
      <c r="A92" s="1">
        <v>91.788600000000002</v>
      </c>
      <c r="B92" s="1">
        <f t="shared" si="11"/>
        <v>5300</v>
      </c>
      <c r="C92" s="1">
        <v>0.33239999999999997</v>
      </c>
      <c r="D92" s="1">
        <v>1.0833900000000001</v>
      </c>
      <c r="E92" s="6">
        <f t="shared" si="17"/>
        <v>14.957999999999998</v>
      </c>
      <c r="G92" s="11">
        <f t="shared" si="12"/>
        <v>41.558910889427615</v>
      </c>
      <c r="H92" s="10">
        <f t="shared" si="10"/>
        <v>74.878936953600004</v>
      </c>
      <c r="I92" s="1">
        <f t="shared" si="13"/>
        <v>5.8809779560510762</v>
      </c>
      <c r="J92">
        <f t="shared" si="14"/>
        <v>41.819229327000151</v>
      </c>
      <c r="K92">
        <f t="shared" si="15"/>
        <v>23.260801438125892</v>
      </c>
      <c r="L92" s="7">
        <f t="shared" si="16"/>
        <v>0.35992281029205797</v>
      </c>
    </row>
    <row r="93" spans="1:12" x14ac:dyDescent="0.25">
      <c r="A93" s="1">
        <v>90.593800000000002</v>
      </c>
      <c r="B93" s="1">
        <f t="shared" si="11"/>
        <v>5350</v>
      </c>
      <c r="C93" s="1">
        <v>0.33079999999999998</v>
      </c>
      <c r="D93" s="1">
        <v>1.0800700000000001</v>
      </c>
      <c r="E93" s="6">
        <f t="shared" si="17"/>
        <v>14.885999999999999</v>
      </c>
      <c r="G93" s="11">
        <f t="shared" si="12"/>
        <v>41.404905809489989</v>
      </c>
      <c r="H93" s="10">
        <f t="shared" si="10"/>
        <v>73.904247788799992</v>
      </c>
      <c r="I93" s="1">
        <f t="shared" si="13"/>
        <v>5.8044260480593444</v>
      </c>
      <c r="J93">
        <f t="shared" si="14"/>
        <v>41.664259583626226</v>
      </c>
      <c r="K93">
        <f t="shared" si="15"/>
        <v>23.286693742858745</v>
      </c>
      <c r="L93" s="7">
        <f t="shared" si="16"/>
        <v>0.35952261474745667</v>
      </c>
    </row>
    <row r="94" spans="1:12" x14ac:dyDescent="0.25">
      <c r="A94" s="1">
        <v>89.6374</v>
      </c>
      <c r="B94" s="1">
        <f t="shared" si="11"/>
        <v>5400</v>
      </c>
      <c r="C94" s="1">
        <v>0.33879999999999999</v>
      </c>
      <c r="D94" s="1">
        <v>1.0789500000000001</v>
      </c>
      <c r="E94" s="6">
        <f t="shared" si="17"/>
        <v>15.245999999999999</v>
      </c>
      <c r="G94" s="11">
        <f t="shared" si="12"/>
        <v>41.350670222137339</v>
      </c>
      <c r="H94" s="10">
        <f t="shared" si="10"/>
        <v>73.124039622399991</v>
      </c>
      <c r="I94" s="1">
        <f t="shared" si="13"/>
        <v>5.7431486419635194</v>
      </c>
      <c r="J94">
        <f t="shared" si="14"/>
        <v>41.609684273141802</v>
      </c>
      <c r="K94">
        <f t="shared" si="15"/>
        <v>22.707048253555556</v>
      </c>
      <c r="L94" s="7">
        <f t="shared" si="16"/>
        <v>0.36870019078525013</v>
      </c>
    </row>
    <row r="95" spans="1:12" x14ac:dyDescent="0.25">
      <c r="A95" s="1">
        <v>88.925600000000003</v>
      </c>
      <c r="B95" s="1">
        <f t="shared" si="11"/>
        <v>5450</v>
      </c>
      <c r="C95" s="1">
        <v>0.34379999999999999</v>
      </c>
      <c r="D95" s="1">
        <v>1.0792299999999999</v>
      </c>
      <c r="E95" s="6">
        <f t="shared" si="17"/>
        <v>15.471000000000002</v>
      </c>
      <c r="G95" s="11">
        <f t="shared" si="12"/>
        <v>41.402145635238007</v>
      </c>
      <c r="H95" s="10">
        <f t="shared" si="10"/>
        <v>72.543370265600004</v>
      </c>
      <c r="I95" s="1">
        <f t="shared" si="13"/>
        <v>5.6975429773263304</v>
      </c>
      <c r="J95">
        <f t="shared" si="14"/>
        <v>41.661482120079761</v>
      </c>
      <c r="K95">
        <f t="shared" si="15"/>
        <v>22.40466774097326</v>
      </c>
      <c r="L95" s="7">
        <f t="shared" si="16"/>
        <v>0.37367628567617989</v>
      </c>
    </row>
    <row r="96" spans="1:12" x14ac:dyDescent="0.25">
      <c r="A96" s="1">
        <v>88.647400000000005</v>
      </c>
      <c r="B96" s="1">
        <f t="shared" si="11"/>
        <v>5500</v>
      </c>
      <c r="C96" s="1">
        <v>0.3488</v>
      </c>
      <c r="D96" s="1">
        <v>1.0836600000000001</v>
      </c>
      <c r="E96" s="6">
        <f t="shared" si="17"/>
        <v>15.696</v>
      </c>
      <c r="G96" s="11">
        <f t="shared" si="12"/>
        <v>41.651268660622797</v>
      </c>
      <c r="H96" s="10">
        <f t="shared" si="10"/>
        <v>72.316421382399994</v>
      </c>
      <c r="I96" s="1">
        <f t="shared" si="13"/>
        <v>5.679718453721291</v>
      </c>
      <c r="J96">
        <f t="shared" si="14"/>
        <v>41.912165612650611</v>
      </c>
      <c r="K96">
        <f t="shared" si="15"/>
        <v>22.216379699500102</v>
      </c>
      <c r="L96" s="7">
        <f t="shared" si="16"/>
        <v>0.3768432632362777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379F4DF4C23D64BB72CCA2EBD7C55DA" ma:contentTypeVersion="11" ma:contentTypeDescription="Create a new document." ma:contentTypeScope="" ma:versionID="553faf1450e7892c131fef2f4af9d17b">
  <xsd:schema xmlns:xsd="http://www.w3.org/2001/XMLSchema" xmlns:xs="http://www.w3.org/2001/XMLSchema" xmlns:p="http://schemas.microsoft.com/office/2006/metadata/properties" xmlns:ns2="c9412f1f-c5de-433b-90f0-e30b35783b17" xmlns:ns3="7da2dc2f-10e7-442f-ad91-645aa4b47b8a" targetNamespace="http://schemas.microsoft.com/office/2006/metadata/properties" ma:root="true" ma:fieldsID="f795c8a3b3fc5a47b0ff18d50252f80d" ns2:_="" ns3:_="">
    <xsd:import namespace="c9412f1f-c5de-433b-90f0-e30b35783b17"/>
    <xsd:import namespace="7da2dc2f-10e7-442f-ad91-645aa4b47b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9412f1f-c5de-433b-90f0-e30b35783b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a2dc2f-10e7-442f-ad91-645aa4b47b8a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83395b2-c014-4cfb-8021-6b40fd02da33}" ma:internalName="TaxCatchAll" ma:showField="CatchAllData" ma:web="7da2dc2f-10e7-442f-ad91-645aa4b47b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da2dc2f-10e7-442f-ad91-645aa4b47b8a" xsi:nil="true"/>
    <lcf76f155ced4ddcb4097134ff3c332f xmlns="c9412f1f-c5de-433b-90f0-e30b35783b1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036666-4282-47BA-991D-17C6B3645CA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9896D5-4345-4124-9117-2B4E6B066C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9412f1f-c5de-433b-90f0-e30b35783b17"/>
    <ds:schemaRef ds:uri="7da2dc2f-10e7-442f-ad91-645aa4b47b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C4640ED-7A82-4878-8B1B-669434172879}">
  <ds:schemaRefs>
    <ds:schemaRef ds:uri="http://schemas.microsoft.com/office/2006/metadata/properties"/>
    <ds:schemaRef ds:uri="http://schemas.microsoft.com/office/infopath/2007/PartnerControls"/>
    <ds:schemaRef ds:uri="7da2dc2f-10e7-442f-ad91-645aa4b47b8a"/>
    <ds:schemaRef ds:uri="c9412f1f-c5de-433b-90f0-e30b35783b17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GrE HnD BsC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Mark Fall</dc:creator>
  <cp:keywords/>
  <dc:description/>
  <cp:lastModifiedBy>Jerico Gumapos (2410103)</cp:lastModifiedBy>
  <cp:revision/>
  <dcterms:created xsi:type="dcterms:W3CDTF">2019-10-18T15:00:30Z</dcterms:created>
  <dcterms:modified xsi:type="dcterms:W3CDTF">2026-03-22T07:02:44Z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0x010100B379F4DF4C23D64BB72CCA2EBD7C55DA</vt:lpwstr>
  </property>
</Properties>
</file>