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Activities and exercises\Investment appraisal\"/>
    </mc:Choice>
  </mc:AlternateContent>
  <xr:revisionPtr revIDLastSave="0" documentId="13_ncr:1_{ECAD3148-246F-427F-90A5-346ED058B346}" xr6:coauthVersionLast="47" xr6:coauthVersionMax="47" xr10:uidLastSave="{00000000-0000-0000-0000-000000000000}"/>
  <bookViews>
    <workbookView xWindow="-108" yWindow="-108" windowWidth="23256" windowHeight="11964" xr2:uid="{ADE812FA-D68C-4059-9E64-A515DA9A3899}"/>
  </bookViews>
  <sheets>
    <sheet name="Exercise 1" sheetId="2" r:id="rId1"/>
    <sheet name="Exercise 1 solution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1" i="2" l="1"/>
  <c r="J12" i="2" l="1"/>
  <c r="J13" i="2" s="1"/>
  <c r="J14" i="2" s="1"/>
  <c r="J15" i="2" s="1"/>
  <c r="J16" i="2" s="1"/>
  <c r="F12" i="2"/>
  <c r="F13" i="2" s="1"/>
  <c r="F14" i="2" s="1"/>
  <c r="F15" i="2" s="1"/>
  <c r="F16" i="2" s="1"/>
  <c r="L14" i="1"/>
  <c r="L13" i="1"/>
  <c r="G14" i="1"/>
  <c r="G13" i="1"/>
  <c r="L17" i="1"/>
  <c r="L16" i="1"/>
  <c r="G17" i="1"/>
  <c r="G16" i="1"/>
  <c r="L15" i="1"/>
  <c r="G15" i="1"/>
  <c r="L10" i="1"/>
  <c r="L9" i="1"/>
  <c r="L8" i="1"/>
  <c r="L7" i="1"/>
  <c r="L6" i="1"/>
  <c r="G10" i="1"/>
  <c r="G9" i="1"/>
  <c r="G8" i="1"/>
  <c r="G7" i="1"/>
  <c r="G6" i="1"/>
  <c r="K6" i="1"/>
  <c r="K7" i="1" s="1"/>
  <c r="K8" i="1" s="1"/>
  <c r="K9" i="1" s="1"/>
  <c r="K10" i="1" s="1"/>
  <c r="F6" i="1"/>
  <c r="F7" i="1" s="1"/>
  <c r="F8" i="1" s="1"/>
  <c r="F9" i="1" s="1"/>
  <c r="F10" i="1" s="1"/>
  <c r="G12" i="1" l="1"/>
  <c r="L12" i="1"/>
</calcChain>
</file>

<file path=xl/sharedStrings.xml><?xml version="1.0" encoding="utf-8"?>
<sst xmlns="http://schemas.openxmlformats.org/spreadsheetml/2006/main" count="54" uniqueCount="23">
  <si>
    <t>Payback</t>
  </si>
  <si>
    <t>4 years 3 months</t>
  </si>
  <si>
    <t>NPV</t>
  </si>
  <si>
    <t>IRR</t>
  </si>
  <si>
    <t>ARR</t>
  </si>
  <si>
    <t>PI</t>
  </si>
  <si>
    <t>PV</t>
  </si>
  <si>
    <t>Year 0</t>
  </si>
  <si>
    <t>Year1</t>
  </si>
  <si>
    <t>Year 2</t>
  </si>
  <si>
    <t>Year 3</t>
  </si>
  <si>
    <t>Year 4</t>
  </si>
  <si>
    <t>Year 5</t>
  </si>
  <si>
    <t>4 years 8 months</t>
  </si>
  <si>
    <t>Project Gamma</t>
  </si>
  <si>
    <t>Investment (£m)</t>
  </si>
  <si>
    <t>Project Epsilion</t>
  </si>
  <si>
    <t>Outlay</t>
  </si>
  <si>
    <t>Capital investment appraisal student exercise 1</t>
  </si>
  <si>
    <t>Cash flows</t>
  </si>
  <si>
    <t>Cumulative cash flows</t>
  </si>
  <si>
    <t>Project Epsilon</t>
  </si>
  <si>
    <t>Using Payback, ARR, NPV, IRR, and PI evaluate the following two projects using 3% discount 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</si>
</sst>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£&quot;#,##0.00;[Red]\-&quot;£&quot;#,##0.00"/>
    <numFmt numFmtId="164" formatCode="0.000"/>
  </numFmts>
  <fonts count="2" x14ac:knownFonts="1">
    <font>
      <sz val="12"/>
      <color theme="1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8" fontId="0" fillId="0" borderId="0" xfId="0" applyNumberFormat="1"/>
    <xf numFmtId="9" fontId="0" fillId="0" borderId="0" xfId="0" applyNumberFormat="1"/>
    <xf numFmtId="164" fontId="0" fillId="0" borderId="0" xfId="0" applyNumberFormat="1"/>
    <xf numFmtId="2" fontId="0" fillId="0" borderId="0" xfId="0" applyNumberFormat="1"/>
    <xf numFmtId="10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12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2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6C35F-6306-4B27-B7AD-EE4F21D82CBF}">
  <dimension ref="A1:N16"/>
  <sheetViews>
    <sheetView tabSelected="1" workbookViewId="0">
      <selection activeCell="A3" sqref="A3:J3"/>
    </sheetView>
  </sheetViews>
  <sheetFormatPr defaultRowHeight="15" x14ac:dyDescent="0.25"/>
  <cols>
    <col min="6" max="6" width="10.26953125" customWidth="1"/>
    <col min="7" max="7" width="3.7265625" customWidth="1"/>
    <col min="9" max="9" width="10.6328125" customWidth="1"/>
    <col min="10" max="10" width="11.36328125" customWidth="1"/>
  </cols>
  <sheetData>
    <row r="1" spans="1:14" x14ac:dyDescent="0.25">
      <c r="A1" s="11" t="s">
        <v>18</v>
      </c>
      <c r="B1" s="11"/>
      <c r="C1" s="11"/>
      <c r="D1" s="11"/>
      <c r="E1" s="11"/>
      <c r="F1" s="11"/>
      <c r="G1" s="11"/>
    </row>
    <row r="3" spans="1:14" x14ac:dyDescent="0.25">
      <c r="A3" s="11" t="s">
        <v>22</v>
      </c>
      <c r="B3" s="11"/>
      <c r="C3" s="11"/>
      <c r="D3" s="11"/>
      <c r="E3" s="11"/>
      <c r="F3" s="11"/>
      <c r="G3" s="11"/>
      <c r="H3" s="11"/>
      <c r="I3" s="11"/>
      <c r="J3" s="11"/>
    </row>
    <row r="6" spans="1:14" x14ac:dyDescent="0.25">
      <c r="D6" s="10" t="s">
        <v>14</v>
      </c>
      <c r="E6" s="10"/>
      <c r="H6" s="10" t="s">
        <v>21</v>
      </c>
      <c r="I6" s="10"/>
    </row>
    <row r="7" spans="1:14" x14ac:dyDescent="0.25">
      <c r="D7" s="10" t="s">
        <v>15</v>
      </c>
      <c r="E7" s="10"/>
      <c r="F7">
        <v>200</v>
      </c>
      <c r="H7" s="10" t="s">
        <v>15</v>
      </c>
      <c r="I7" s="10"/>
      <c r="J7">
        <v>250</v>
      </c>
    </row>
    <row r="8" spans="1:14" x14ac:dyDescent="0.25">
      <c r="D8" s="6"/>
      <c r="E8" s="6"/>
      <c r="H8" s="6"/>
      <c r="I8" s="6"/>
    </row>
    <row r="10" spans="1:14" ht="30" x14ac:dyDescent="0.25">
      <c r="E10" s="8" t="s">
        <v>19</v>
      </c>
      <c r="F10" s="8" t="s">
        <v>20</v>
      </c>
      <c r="G10" s="7"/>
      <c r="I10" s="8" t="s">
        <v>19</v>
      </c>
      <c r="J10" s="8" t="s">
        <v>20</v>
      </c>
    </row>
    <row r="11" spans="1:14" x14ac:dyDescent="0.25">
      <c r="D11" s="6" t="s">
        <v>7</v>
      </c>
      <c r="E11">
        <v>-200</v>
      </c>
      <c r="H11" s="6" t="s">
        <v>7</v>
      </c>
      <c r="I11">
        <v>-250</v>
      </c>
      <c r="K11" s="3"/>
      <c r="M11">
        <v>0.25</v>
      </c>
      <c r="N11" s="9">
        <f>M11^1.5</f>
        <v>0.12500000000000003</v>
      </c>
    </row>
    <row r="12" spans="1:14" x14ac:dyDescent="0.25">
      <c r="D12" s="6" t="s">
        <v>8</v>
      </c>
      <c r="E12">
        <v>20</v>
      </c>
      <c r="F12">
        <f>E11+E12</f>
        <v>-180</v>
      </c>
      <c r="G12" s="3"/>
      <c r="H12" s="6" t="s">
        <v>8</v>
      </c>
      <c r="I12">
        <v>20</v>
      </c>
      <c r="J12">
        <f>I11+I12</f>
        <v>-230</v>
      </c>
      <c r="K12" s="3"/>
    </row>
    <row r="13" spans="1:14" x14ac:dyDescent="0.25">
      <c r="D13" s="6" t="s">
        <v>9</v>
      </c>
      <c r="E13">
        <v>60</v>
      </c>
      <c r="F13">
        <f>F12+E13</f>
        <v>-120</v>
      </c>
      <c r="G13" s="3"/>
      <c r="H13" s="6" t="s">
        <v>9</v>
      </c>
      <c r="I13">
        <v>50</v>
      </c>
      <c r="J13">
        <f>J12+I13</f>
        <v>-180</v>
      </c>
      <c r="K13" s="3"/>
    </row>
    <row r="14" spans="1:14" x14ac:dyDescent="0.25">
      <c r="D14" s="6" t="s">
        <v>10</v>
      </c>
      <c r="E14">
        <v>60</v>
      </c>
      <c r="F14">
        <f>F13+E14</f>
        <v>-60</v>
      </c>
      <c r="G14" s="3"/>
      <c r="H14" s="6" t="s">
        <v>10</v>
      </c>
      <c r="I14">
        <v>50</v>
      </c>
      <c r="J14">
        <f>J13+I14</f>
        <v>-130</v>
      </c>
      <c r="K14" s="3"/>
    </row>
    <row r="15" spans="1:14" x14ac:dyDescent="0.25">
      <c r="D15" s="6" t="s">
        <v>11</v>
      </c>
      <c r="E15">
        <v>50</v>
      </c>
      <c r="F15">
        <f>F14+E15</f>
        <v>-10</v>
      </c>
      <c r="G15" s="3"/>
      <c r="H15" s="6" t="s">
        <v>11</v>
      </c>
      <c r="I15">
        <v>50</v>
      </c>
      <c r="J15">
        <f>J14+I15</f>
        <v>-80</v>
      </c>
      <c r="K15" s="3"/>
    </row>
    <row r="16" spans="1:14" x14ac:dyDescent="0.25">
      <c r="D16" s="6" t="s">
        <v>12</v>
      </c>
      <c r="E16">
        <v>40</v>
      </c>
      <c r="F16">
        <f>F15+E16</f>
        <v>30</v>
      </c>
      <c r="G16" s="3"/>
      <c r="H16" s="6" t="s">
        <v>12</v>
      </c>
      <c r="I16">
        <v>120</v>
      </c>
      <c r="J16">
        <f>J15+I16</f>
        <v>40</v>
      </c>
    </row>
  </sheetData>
  <mergeCells count="6">
    <mergeCell ref="D6:E6"/>
    <mergeCell ref="H6:I6"/>
    <mergeCell ref="D7:E7"/>
    <mergeCell ref="H7:I7"/>
    <mergeCell ref="A1:G1"/>
    <mergeCell ref="A3:J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85CBE-36CF-4F37-81A1-0A4202B8447A}">
  <dimension ref="C2:M19"/>
  <sheetViews>
    <sheetView workbookViewId="0">
      <selection activeCell="L8" sqref="L8"/>
    </sheetView>
  </sheetViews>
  <sheetFormatPr defaultRowHeight="15" x14ac:dyDescent="0.25"/>
  <sheetData>
    <row r="2" spans="3:12" x14ac:dyDescent="0.25">
      <c r="D2" s="10" t="s">
        <v>14</v>
      </c>
      <c r="E2" s="10"/>
      <c r="I2" s="10" t="s">
        <v>16</v>
      </c>
      <c r="J2" s="10"/>
    </row>
    <row r="3" spans="3:12" x14ac:dyDescent="0.25">
      <c r="D3" s="10" t="s">
        <v>15</v>
      </c>
      <c r="E3" s="10"/>
      <c r="F3">
        <v>200</v>
      </c>
      <c r="I3" s="10" t="s">
        <v>15</v>
      </c>
      <c r="J3" s="10"/>
      <c r="K3">
        <v>250</v>
      </c>
    </row>
    <row r="5" spans="3:12" x14ac:dyDescent="0.25">
      <c r="D5" s="6" t="s">
        <v>7</v>
      </c>
      <c r="E5">
        <v>-200</v>
      </c>
      <c r="I5" s="6" t="s">
        <v>7</v>
      </c>
      <c r="J5">
        <v>-250</v>
      </c>
    </row>
    <row r="6" spans="3:12" x14ac:dyDescent="0.25">
      <c r="D6" s="6" t="s">
        <v>8</v>
      </c>
      <c r="E6">
        <v>20</v>
      </c>
      <c r="F6">
        <f>E5+E6</f>
        <v>-180</v>
      </c>
      <c r="G6" s="3">
        <f>E6/1.03</f>
        <v>19.417475728155338</v>
      </c>
      <c r="H6" s="3"/>
      <c r="I6" s="6" t="s">
        <v>8</v>
      </c>
      <c r="J6">
        <v>20</v>
      </c>
      <c r="K6">
        <f>J5+J6</f>
        <v>-230</v>
      </c>
      <c r="L6" s="3">
        <f>J6/1.03</f>
        <v>19.417475728155338</v>
      </c>
    </row>
    <row r="7" spans="3:12" x14ac:dyDescent="0.25">
      <c r="D7" s="6" t="s">
        <v>9</v>
      </c>
      <c r="E7">
        <v>60</v>
      </c>
      <c r="F7">
        <f>F6+E7</f>
        <v>-120</v>
      </c>
      <c r="G7" s="3">
        <f>E7/1.03^2</f>
        <v>56.555754548025263</v>
      </c>
      <c r="H7" s="3"/>
      <c r="I7" s="6" t="s">
        <v>9</v>
      </c>
      <c r="J7">
        <v>50</v>
      </c>
      <c r="K7">
        <f>K6+J7</f>
        <v>-180</v>
      </c>
      <c r="L7" s="3">
        <f>J7/1.03^2</f>
        <v>47.129795456687717</v>
      </c>
    </row>
    <row r="8" spans="3:12" x14ac:dyDescent="0.25">
      <c r="D8" s="6" t="s">
        <v>10</v>
      </c>
      <c r="E8">
        <v>60</v>
      </c>
      <c r="F8">
        <f>F7+E8</f>
        <v>-60</v>
      </c>
      <c r="G8" s="3">
        <f>E8/1.0363</f>
        <v>57.898292000385986</v>
      </c>
      <c r="H8" s="3"/>
      <c r="I8" s="6" t="s">
        <v>10</v>
      </c>
      <c r="J8">
        <v>50</v>
      </c>
      <c r="K8">
        <f>K7+J8</f>
        <v>-130</v>
      </c>
      <c r="L8" s="3">
        <f>J8/1.03^3</f>
        <v>45.757082967657979</v>
      </c>
    </row>
    <row r="9" spans="3:12" x14ac:dyDescent="0.25">
      <c r="D9" s="6" t="s">
        <v>11</v>
      </c>
      <c r="E9">
        <v>50</v>
      </c>
      <c r="F9">
        <f>F8+E9</f>
        <v>-10</v>
      </c>
      <c r="G9" s="3">
        <f>E9/1.03^4</f>
        <v>44.424352395784446</v>
      </c>
      <c r="H9" s="3"/>
      <c r="I9" s="6" t="s">
        <v>11</v>
      </c>
      <c r="J9">
        <v>50</v>
      </c>
      <c r="K9">
        <f>K8+J9</f>
        <v>-80</v>
      </c>
      <c r="L9" s="3">
        <f>J9/1.03^4</f>
        <v>44.424352395784446</v>
      </c>
    </row>
    <row r="10" spans="3:12" x14ac:dyDescent="0.25">
      <c r="D10" s="6" t="s">
        <v>12</v>
      </c>
      <c r="E10">
        <v>40</v>
      </c>
      <c r="F10">
        <f>F9+E10</f>
        <v>30</v>
      </c>
      <c r="G10" s="3">
        <f>E10/1.03^5</f>
        <v>34.504351375366561</v>
      </c>
      <c r="H10" s="3"/>
      <c r="I10" s="6" t="s">
        <v>12</v>
      </c>
      <c r="J10">
        <v>120</v>
      </c>
      <c r="K10">
        <f>K9+J10</f>
        <v>40</v>
      </c>
      <c r="L10" s="3">
        <f>J10/1.03^5</f>
        <v>103.51305412609969</v>
      </c>
    </row>
    <row r="12" spans="3:12" x14ac:dyDescent="0.25">
      <c r="F12" t="s">
        <v>6</v>
      </c>
      <c r="G12" s="3">
        <f>SUM(G6:G11)</f>
        <v>212.80022604771759</v>
      </c>
      <c r="H12" s="3"/>
      <c r="K12" t="s">
        <v>6</v>
      </c>
      <c r="L12" s="3">
        <f>SUM(L6:L11)</f>
        <v>260.2417606743852</v>
      </c>
    </row>
    <row r="13" spans="3:12" x14ac:dyDescent="0.25">
      <c r="F13" t="s">
        <v>17</v>
      </c>
      <c r="G13">
        <f>F3</f>
        <v>200</v>
      </c>
      <c r="K13" t="s">
        <v>17</v>
      </c>
      <c r="L13">
        <f>K3</f>
        <v>250</v>
      </c>
    </row>
    <row r="14" spans="3:12" x14ac:dyDescent="0.25">
      <c r="F14" t="s">
        <v>2</v>
      </c>
      <c r="G14" s="3">
        <f>G12-G13</f>
        <v>12.800226047717587</v>
      </c>
      <c r="H14" s="3"/>
      <c r="K14" t="s">
        <v>2</v>
      </c>
      <c r="L14" s="3">
        <f>L12-L13</f>
        <v>10.241760674385205</v>
      </c>
    </row>
    <row r="15" spans="3:12" x14ac:dyDescent="0.25">
      <c r="F15" t="s">
        <v>3</v>
      </c>
      <c r="G15" s="5">
        <f>IRR(E5:E10)</f>
        <v>4.6169466129617032E-2</v>
      </c>
      <c r="H15" s="5"/>
      <c r="K15" t="s">
        <v>3</v>
      </c>
      <c r="L15" s="5">
        <f>IRR(J5:J10)</f>
        <v>4.1469368008383523E-2</v>
      </c>
    </row>
    <row r="16" spans="3:12" x14ac:dyDescent="0.25">
      <c r="C16" s="1"/>
      <c r="D16" s="1"/>
      <c r="E16" s="1"/>
      <c r="F16" t="s">
        <v>4</v>
      </c>
      <c r="G16" s="5">
        <f>(30/5)/200</f>
        <v>0.03</v>
      </c>
      <c r="H16" s="4"/>
      <c r="K16" t="s">
        <v>4</v>
      </c>
      <c r="L16" s="5">
        <f>(40/5)/250</f>
        <v>3.2000000000000001E-2</v>
      </c>
    </row>
    <row r="17" spans="3:13" x14ac:dyDescent="0.25">
      <c r="C17" s="2"/>
      <c r="D17" s="2"/>
      <c r="F17" t="s">
        <v>5</v>
      </c>
      <c r="G17" s="5">
        <f>40/200</f>
        <v>0.2</v>
      </c>
      <c r="H17" s="4"/>
      <c r="K17" t="s">
        <v>5</v>
      </c>
      <c r="L17" s="5">
        <f>40/250</f>
        <v>0.16</v>
      </c>
    </row>
    <row r="18" spans="3:13" x14ac:dyDescent="0.25">
      <c r="F18" t="s">
        <v>0</v>
      </c>
      <c r="G18" s="12" t="s">
        <v>1</v>
      </c>
      <c r="H18" s="12"/>
      <c r="K18" t="s">
        <v>0</v>
      </c>
      <c r="L18" s="10" t="s">
        <v>13</v>
      </c>
      <c r="M18" s="10"/>
    </row>
    <row r="19" spans="3:13" x14ac:dyDescent="0.25">
      <c r="E19" s="5"/>
      <c r="J19" s="2"/>
    </row>
  </sheetData>
  <mergeCells count="6">
    <mergeCell ref="G18:H18"/>
    <mergeCell ref="L18:M18"/>
    <mergeCell ref="D2:E2"/>
    <mergeCell ref="D3:E3"/>
    <mergeCell ref="I2:J2"/>
    <mergeCell ref="I3:J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Exercise 1</vt:lpstr>
      <vt:lpstr>Exercise 1 solution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Jenkins</dc:creator>
  <cp:lastModifiedBy>David Jenkins</cp:lastModifiedBy>
  <dcterms:created xsi:type="dcterms:W3CDTF">2024-03-17T09:35:13Z</dcterms:created>
  <dcterms:modified xsi:type="dcterms:W3CDTF">2025-07-08T07:35:31Z</dcterms:modified>
</cp:coreProperties>
</file>