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410215_student_uwtsd_ac_uk/Documents/"/>
    </mc:Choice>
  </mc:AlternateContent>
  <xr:revisionPtr revIDLastSave="637" documentId="8_{29722680-D940-4AB3-80FC-B88413F986E1}" xr6:coauthVersionLast="47" xr6:coauthVersionMax="47" xr10:uidLastSave="{5F55B945-A0AA-4FD4-89B2-5E6573C28398}"/>
  <bookViews>
    <workbookView xWindow="14295" yWindow="0" windowWidth="14610" windowHeight="15585" xr2:uid="{76F8C126-8CA3-42AD-AD56-79852939172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9" i="1" l="1"/>
  <c r="R9" i="1"/>
  <c r="Q9" i="1"/>
  <c r="P9" i="1"/>
  <c r="O9" i="1"/>
  <c r="O79" i="1"/>
  <c r="N9" i="1"/>
  <c r="K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J9" i="1" a="1"/>
  <c r="J9" i="1" s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I9" i="1" a="1"/>
  <c r="I9" i="1" s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" i="1"/>
  <c r="P11" i="1"/>
  <c r="P12" i="1"/>
  <c r="P13" i="1"/>
  <c r="P14" i="1"/>
  <c r="P15" i="1"/>
  <c r="P16" i="1"/>
  <c r="P17" i="1"/>
  <c r="P18" i="1"/>
  <c r="P1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H9" i="1" l="1"/>
  <c r="L9" i="1" s="1"/>
  <c r="K77" i="1"/>
  <c r="K13" i="1"/>
  <c r="K68" i="1"/>
  <c r="K28" i="1"/>
  <c r="K83" i="1"/>
  <c r="K11" i="1"/>
  <c r="K93" i="1"/>
  <c r="K61" i="1"/>
  <c r="K29" i="1"/>
  <c r="K84" i="1"/>
  <c r="K52" i="1"/>
  <c r="K20" i="1"/>
  <c r="K91" i="1"/>
  <c r="K67" i="1"/>
  <c r="K51" i="1"/>
  <c r="K35" i="1"/>
  <c r="K27" i="1"/>
  <c r="K98" i="1"/>
  <c r="K90" i="1"/>
  <c r="K82" i="1"/>
  <c r="K74" i="1"/>
  <c r="K66" i="1"/>
  <c r="K58" i="1"/>
  <c r="K50" i="1"/>
  <c r="K42" i="1"/>
  <c r="K34" i="1"/>
  <c r="K26" i="1"/>
  <c r="K18" i="1"/>
  <c r="K10" i="1"/>
  <c r="K85" i="1"/>
  <c r="K53" i="1"/>
  <c r="K21" i="1"/>
  <c r="K92" i="1"/>
  <c r="K44" i="1"/>
  <c r="K12" i="1"/>
  <c r="K99" i="1"/>
  <c r="K75" i="1"/>
  <c r="K59" i="1"/>
  <c r="K43" i="1"/>
  <c r="K19" i="1"/>
  <c r="K97" i="1"/>
  <c r="K89" i="1"/>
  <c r="K81" i="1"/>
  <c r="K73" i="1"/>
  <c r="K65" i="1"/>
  <c r="K57" i="1"/>
  <c r="K49" i="1"/>
  <c r="K41" i="1"/>
  <c r="K33" i="1"/>
  <c r="K25" i="1"/>
  <c r="K17" i="1"/>
  <c r="K37" i="1"/>
  <c r="K56" i="1"/>
  <c r="K45" i="1"/>
  <c r="K76" i="1"/>
  <c r="K36" i="1"/>
  <c r="K96" i="1"/>
  <c r="K80" i="1"/>
  <c r="K64" i="1"/>
  <c r="K40" i="1"/>
  <c r="K24" i="1"/>
  <c r="K95" i="1"/>
  <c r="K87" i="1"/>
  <c r="K79" i="1"/>
  <c r="K71" i="1"/>
  <c r="K63" i="1"/>
  <c r="K55" i="1"/>
  <c r="K47" i="1"/>
  <c r="K39" i="1"/>
  <c r="K31" i="1"/>
  <c r="K23" i="1"/>
  <c r="K15" i="1"/>
  <c r="K69" i="1"/>
  <c r="K60" i="1"/>
  <c r="K88" i="1"/>
  <c r="K72" i="1"/>
  <c r="K48" i="1"/>
  <c r="K32" i="1"/>
  <c r="K16" i="1"/>
  <c r="K94" i="1"/>
  <c r="K86" i="1"/>
  <c r="K78" i="1"/>
  <c r="K70" i="1"/>
  <c r="K62" i="1"/>
  <c r="K54" i="1"/>
  <c r="K46" i="1"/>
  <c r="K38" i="1"/>
  <c r="K30" i="1"/>
  <c r="K22" i="1"/>
  <c r="K14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M97" i="1" l="1"/>
  <c r="M81" i="1"/>
  <c r="M49" i="1"/>
  <c r="M25" i="1"/>
  <c r="M88" i="1"/>
  <c r="M64" i="1"/>
  <c r="M40" i="1"/>
  <c r="M95" i="1"/>
  <c r="M55" i="1"/>
  <c r="M23" i="1"/>
  <c r="M78" i="1"/>
  <c r="M46" i="1"/>
  <c r="M30" i="1"/>
  <c r="M85" i="1"/>
  <c r="M77" i="1"/>
  <c r="M69" i="1"/>
  <c r="M61" i="1"/>
  <c r="M53" i="1"/>
  <c r="M45" i="1"/>
  <c r="M37" i="1"/>
  <c r="M29" i="1"/>
  <c r="M21" i="1"/>
  <c r="M13" i="1"/>
  <c r="M73" i="1"/>
  <c r="M41" i="1"/>
  <c r="M17" i="1"/>
  <c r="M80" i="1"/>
  <c r="M56" i="1"/>
  <c r="M32" i="1"/>
  <c r="M79" i="1"/>
  <c r="M47" i="1"/>
  <c r="M15" i="1"/>
  <c r="M70" i="1"/>
  <c r="M38" i="1"/>
  <c r="M93" i="1"/>
  <c r="M84" i="1"/>
  <c r="M76" i="1"/>
  <c r="M68" i="1"/>
  <c r="M60" i="1"/>
  <c r="M52" i="1"/>
  <c r="M44" i="1"/>
  <c r="M36" i="1"/>
  <c r="M28" i="1"/>
  <c r="M20" i="1"/>
  <c r="M12" i="1"/>
  <c r="M89" i="1"/>
  <c r="M65" i="1"/>
  <c r="M57" i="1"/>
  <c r="M33" i="1"/>
  <c r="M96" i="1"/>
  <c r="M72" i="1"/>
  <c r="M48" i="1"/>
  <c r="M16" i="1"/>
  <c r="M63" i="1"/>
  <c r="M31" i="1"/>
  <c r="M86" i="1"/>
  <c r="M54" i="1"/>
  <c r="M14" i="1"/>
  <c r="M92" i="1"/>
  <c r="M99" i="1"/>
  <c r="M91" i="1"/>
  <c r="M83" i="1"/>
  <c r="M75" i="1"/>
  <c r="M67" i="1"/>
  <c r="M59" i="1"/>
  <c r="M51" i="1"/>
  <c r="M43" i="1"/>
  <c r="M35" i="1"/>
  <c r="M27" i="1"/>
  <c r="M19" i="1"/>
  <c r="M11" i="1"/>
  <c r="M24" i="1"/>
  <c r="M87" i="1"/>
  <c r="M71" i="1"/>
  <c r="M39" i="1"/>
  <c r="M94" i="1"/>
  <c r="M62" i="1"/>
  <c r="M22" i="1"/>
  <c r="M98" i="1"/>
  <c r="M90" i="1"/>
  <c r="M82" i="1"/>
  <c r="M74" i="1"/>
  <c r="M66" i="1"/>
  <c r="M58" i="1"/>
  <c r="M50" i="1"/>
  <c r="M42" i="1"/>
  <c r="M34" i="1"/>
  <c r="M26" i="1"/>
  <c r="M18" i="1"/>
  <c r="M10" i="1"/>
  <c r="M9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<sst xmlns="http://schemas.openxmlformats.org/spreadsheetml/2006/main" count="53" uniqueCount="46">
  <si>
    <t>Data</t>
  </si>
  <si>
    <t>Value</t>
  </si>
  <si>
    <t>Unit</t>
  </si>
  <si>
    <t>Baro</t>
  </si>
  <si>
    <t>Humidity</t>
  </si>
  <si>
    <t>Ambient temp</t>
  </si>
  <si>
    <t>Bar Length</t>
  </si>
  <si>
    <t>mm</t>
  </si>
  <si>
    <t>mBar</t>
  </si>
  <si>
    <t>%</t>
  </si>
  <si>
    <t>Deg C</t>
  </si>
  <si>
    <t>N/m to ft/lbf</t>
  </si>
  <si>
    <t>Load</t>
  </si>
  <si>
    <t>Dyno Speed</t>
  </si>
  <si>
    <t>Fuel Flow Rate</t>
  </si>
  <si>
    <t>Lambda</t>
  </si>
  <si>
    <t>Corrected Power</t>
  </si>
  <si>
    <t>Torque</t>
  </si>
  <si>
    <t>BMEP</t>
  </si>
  <si>
    <t>SFC</t>
  </si>
  <si>
    <t>Overall Thermal Efficiency</t>
  </si>
  <si>
    <t xml:space="preserve">Power </t>
  </si>
  <si>
    <t>Mass of Fuel</t>
  </si>
  <si>
    <t>Input Energy</t>
  </si>
  <si>
    <t>Newtons</t>
  </si>
  <si>
    <t>rpm</t>
  </si>
  <si>
    <t>l/min</t>
  </si>
  <si>
    <t>W</t>
  </si>
  <si>
    <t>Nm</t>
  </si>
  <si>
    <t>Ft/lbs</t>
  </si>
  <si>
    <t>Kg</t>
  </si>
  <si>
    <t>J</t>
  </si>
  <si>
    <t>Brake Power</t>
  </si>
  <si>
    <t xml:space="preserve">  </t>
  </si>
  <si>
    <t xml:space="preserve">    </t>
  </si>
  <si>
    <t>kg/kwh</t>
  </si>
  <si>
    <t>#</t>
  </si>
  <si>
    <t>Mechanical Efficiency</t>
  </si>
  <si>
    <t>KW</t>
  </si>
  <si>
    <t>IMEP</t>
  </si>
  <si>
    <t>Torque (smoothed)</t>
  </si>
  <si>
    <t>N/m</t>
  </si>
  <si>
    <t>RPM (smoothed</t>
  </si>
  <si>
    <t>RPM</t>
  </si>
  <si>
    <t>BP (smoothed</t>
  </si>
  <si>
    <t>KP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</si>
</sst>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Fill="1"/>
    <xf numFmtId="0" fontId="0" fillId="0" borderId="0" xfId="0" applyFont="1"/>
    <xf numFmtId="0" fontId="3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10" Type="http://schemas.openxmlformats.org/officeDocument/2006/relationships/customXml" Target="../customXml/item3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</a:t>
            </a:r>
            <a:r>
              <a:rPr lang="en-GB" baseline="0"/>
              <a:t> Versus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155624526286534"/>
          <c:y val="0.20036203039195746"/>
          <c:w val="0.77919380060570342"/>
          <c:h val="0.63269721358630904"/>
        </c:manualLayout>
      </c:layout>
      <c:scatterChart>
        <c:scatterStyle val="smoothMarker"/>
        <c:varyColors val="0"/>
        <c:ser>
          <c:idx val="0"/>
          <c:order val="0"/>
          <c:tx>
            <c:v>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Sheet1!$U$9:$U$99</c:f>
              <c:numCache>
                <c:formatCode>General</c:formatCode>
                <c:ptCount val="91"/>
                <c:pt idx="0">
                  <c:v>1050</c:v>
                </c:pt>
                <c:pt idx="1">
                  <c:v>1075</c:v>
                </c:pt>
                <c:pt idx="2">
                  <c:v>1112.5</c:v>
                </c:pt>
                <c:pt idx="3">
                  <c:v>1156.25</c:v>
                </c:pt>
                <c:pt idx="4">
                  <c:v>1203.1199999999999</c:v>
                </c:pt>
                <c:pt idx="5">
                  <c:v>1251.56</c:v>
                </c:pt>
                <c:pt idx="6">
                  <c:v>1300.78</c:v>
                </c:pt>
                <c:pt idx="7">
                  <c:v>1350.39</c:v>
                </c:pt>
                <c:pt idx="8">
                  <c:v>1400.2</c:v>
                </c:pt>
                <c:pt idx="9">
                  <c:v>1450.1</c:v>
                </c:pt>
                <c:pt idx="10">
                  <c:v>1500.05</c:v>
                </c:pt>
                <c:pt idx="11">
                  <c:v>1550.02</c:v>
                </c:pt>
                <c:pt idx="12">
                  <c:v>1600.01</c:v>
                </c:pt>
                <c:pt idx="13">
                  <c:v>1650.01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4899.99</c:v>
                </c:pt>
                <c:pt idx="79">
                  <c:v>4949.9799999999996</c:v>
                </c:pt>
                <c:pt idx="80">
                  <c:v>4999.97</c:v>
                </c:pt>
                <c:pt idx="81">
                  <c:v>5049.93</c:v>
                </c:pt>
                <c:pt idx="82">
                  <c:v>5099.87</c:v>
                </c:pt>
                <c:pt idx="83">
                  <c:v>5149.74</c:v>
                </c:pt>
                <c:pt idx="84">
                  <c:v>5199.4799999999996</c:v>
                </c:pt>
                <c:pt idx="85">
                  <c:v>5248.96</c:v>
                </c:pt>
                <c:pt idx="86">
                  <c:v>5297.92</c:v>
                </c:pt>
                <c:pt idx="87">
                  <c:v>5345.83</c:v>
                </c:pt>
                <c:pt idx="88">
                  <c:v>5391.67</c:v>
                </c:pt>
                <c:pt idx="89">
                  <c:v>5433.33</c:v>
                </c:pt>
                <c:pt idx="90">
                  <c:v>5466.67</c:v>
                </c:pt>
              </c:numCache>
            </c:numRef>
          </c:xVal>
          <c:yVal>
            <c:numRef>
              <c:f>Sheet1!$W$9:$W$99</c:f>
              <c:numCache>
                <c:formatCode>General</c:formatCode>
                <c:ptCount val="91"/>
                <c:pt idx="0">
                  <c:v>348.93099999999998</c:v>
                </c:pt>
                <c:pt idx="1">
                  <c:v>343.23</c:v>
                </c:pt>
                <c:pt idx="2">
                  <c:v>333.50700000000001</c:v>
                </c:pt>
                <c:pt idx="3">
                  <c:v>321.41199999999998</c:v>
                </c:pt>
                <c:pt idx="4">
                  <c:v>311.02100000000002</c:v>
                </c:pt>
                <c:pt idx="5">
                  <c:v>302.774</c:v>
                </c:pt>
                <c:pt idx="6">
                  <c:v>292.14600000000002</c:v>
                </c:pt>
                <c:pt idx="7">
                  <c:v>282.31700000000001</c:v>
                </c:pt>
                <c:pt idx="8">
                  <c:v>275.601</c:v>
                </c:pt>
                <c:pt idx="9">
                  <c:v>270.06900000000002</c:v>
                </c:pt>
                <c:pt idx="10">
                  <c:v>267.52</c:v>
                </c:pt>
                <c:pt idx="11">
                  <c:v>266.50099999999998</c:v>
                </c:pt>
                <c:pt idx="12">
                  <c:v>265.11799999999999</c:v>
                </c:pt>
                <c:pt idx="13">
                  <c:v>263.87299999999999</c:v>
                </c:pt>
                <c:pt idx="14">
                  <c:v>262.67599999999999</c:v>
                </c:pt>
                <c:pt idx="15">
                  <c:v>262.99299999999999</c:v>
                </c:pt>
                <c:pt idx="16">
                  <c:v>265.137</c:v>
                </c:pt>
                <c:pt idx="17">
                  <c:v>266.94299999999998</c:v>
                </c:pt>
                <c:pt idx="18">
                  <c:v>267.56200000000001</c:v>
                </c:pt>
                <c:pt idx="19">
                  <c:v>267.32900000000001</c:v>
                </c:pt>
                <c:pt idx="20">
                  <c:v>266.976</c:v>
                </c:pt>
                <c:pt idx="21">
                  <c:v>265.60500000000002</c:v>
                </c:pt>
                <c:pt idx="22">
                  <c:v>264.15699999999998</c:v>
                </c:pt>
                <c:pt idx="23">
                  <c:v>262.99700000000001</c:v>
                </c:pt>
                <c:pt idx="24">
                  <c:v>262.27300000000002</c:v>
                </c:pt>
                <c:pt idx="25">
                  <c:v>261.76900000000001</c:v>
                </c:pt>
                <c:pt idx="26">
                  <c:v>261.95400000000001</c:v>
                </c:pt>
                <c:pt idx="27">
                  <c:v>262.88299999999998</c:v>
                </c:pt>
                <c:pt idx="28">
                  <c:v>263.65100000000001</c:v>
                </c:pt>
                <c:pt idx="29">
                  <c:v>263.935</c:v>
                </c:pt>
                <c:pt idx="30">
                  <c:v>264.79000000000002</c:v>
                </c:pt>
                <c:pt idx="31">
                  <c:v>265.88400000000001</c:v>
                </c:pt>
                <c:pt idx="32">
                  <c:v>267.71199999999999</c:v>
                </c:pt>
                <c:pt idx="33">
                  <c:v>269.30099999999999</c:v>
                </c:pt>
                <c:pt idx="34">
                  <c:v>270.97899999999998</c:v>
                </c:pt>
                <c:pt idx="35">
                  <c:v>272.60399999999998</c:v>
                </c:pt>
                <c:pt idx="36">
                  <c:v>273.51600000000002</c:v>
                </c:pt>
                <c:pt idx="37">
                  <c:v>275.11200000000002</c:v>
                </c:pt>
                <c:pt idx="38">
                  <c:v>277.98200000000003</c:v>
                </c:pt>
                <c:pt idx="39">
                  <c:v>281.423</c:v>
                </c:pt>
                <c:pt idx="40">
                  <c:v>285.35500000000002</c:v>
                </c:pt>
                <c:pt idx="41">
                  <c:v>289.31200000000001</c:v>
                </c:pt>
                <c:pt idx="42">
                  <c:v>291.93799999999999</c:v>
                </c:pt>
                <c:pt idx="43">
                  <c:v>294.11099999999999</c:v>
                </c:pt>
                <c:pt idx="44">
                  <c:v>294.79300000000001</c:v>
                </c:pt>
                <c:pt idx="45">
                  <c:v>295.04700000000003</c:v>
                </c:pt>
                <c:pt idx="46">
                  <c:v>294.17</c:v>
                </c:pt>
                <c:pt idx="47">
                  <c:v>293.33199999999999</c:v>
                </c:pt>
                <c:pt idx="48">
                  <c:v>293.04000000000002</c:v>
                </c:pt>
                <c:pt idx="49">
                  <c:v>292.608</c:v>
                </c:pt>
                <c:pt idx="50">
                  <c:v>293.44400000000002</c:v>
                </c:pt>
                <c:pt idx="51">
                  <c:v>294.40899999999999</c:v>
                </c:pt>
                <c:pt idx="52">
                  <c:v>296.875</c:v>
                </c:pt>
                <c:pt idx="53">
                  <c:v>298.31299999999999</c:v>
                </c:pt>
                <c:pt idx="54">
                  <c:v>299.92599999999999</c:v>
                </c:pt>
                <c:pt idx="55">
                  <c:v>300.41000000000003</c:v>
                </c:pt>
                <c:pt idx="56">
                  <c:v>301.59899999999999</c:v>
                </c:pt>
                <c:pt idx="57">
                  <c:v>303.40199999999999</c:v>
                </c:pt>
                <c:pt idx="58">
                  <c:v>305.19400000000002</c:v>
                </c:pt>
                <c:pt idx="59">
                  <c:v>308.00400000000002</c:v>
                </c:pt>
                <c:pt idx="60">
                  <c:v>310.154</c:v>
                </c:pt>
                <c:pt idx="61">
                  <c:v>312.22300000000001</c:v>
                </c:pt>
                <c:pt idx="62">
                  <c:v>314.13299999999998</c:v>
                </c:pt>
                <c:pt idx="63">
                  <c:v>316.04199999999997</c:v>
                </c:pt>
                <c:pt idx="64">
                  <c:v>317.32299999999998</c:v>
                </c:pt>
                <c:pt idx="65">
                  <c:v>318.74099999999999</c:v>
                </c:pt>
                <c:pt idx="66">
                  <c:v>320.44400000000002</c:v>
                </c:pt>
                <c:pt idx="67">
                  <c:v>321.56200000000001</c:v>
                </c:pt>
                <c:pt idx="68">
                  <c:v>321.94799999999998</c:v>
                </c:pt>
                <c:pt idx="69">
                  <c:v>321.77999999999997</c:v>
                </c:pt>
                <c:pt idx="70">
                  <c:v>322.589</c:v>
                </c:pt>
                <c:pt idx="71">
                  <c:v>323.27199999999999</c:v>
                </c:pt>
                <c:pt idx="72">
                  <c:v>324.26900000000001</c:v>
                </c:pt>
                <c:pt idx="73">
                  <c:v>325.416</c:v>
                </c:pt>
                <c:pt idx="74">
                  <c:v>326.80900000000003</c:v>
                </c:pt>
                <c:pt idx="75">
                  <c:v>329.20699999999999</c:v>
                </c:pt>
                <c:pt idx="76">
                  <c:v>331.46300000000002</c:v>
                </c:pt>
                <c:pt idx="77">
                  <c:v>334.17</c:v>
                </c:pt>
                <c:pt idx="78">
                  <c:v>336.94299999999998</c:v>
                </c:pt>
                <c:pt idx="79">
                  <c:v>339.27600000000001</c:v>
                </c:pt>
                <c:pt idx="80">
                  <c:v>341.53699999999998</c:v>
                </c:pt>
                <c:pt idx="81">
                  <c:v>344.37900000000002</c:v>
                </c:pt>
                <c:pt idx="82">
                  <c:v>347.27199999999999</c:v>
                </c:pt>
                <c:pt idx="83">
                  <c:v>350.399</c:v>
                </c:pt>
                <c:pt idx="84">
                  <c:v>353.23899999999998</c:v>
                </c:pt>
                <c:pt idx="85">
                  <c:v>355.47300000000001</c:v>
                </c:pt>
                <c:pt idx="86">
                  <c:v>358.02600000000001</c:v>
                </c:pt>
                <c:pt idx="87">
                  <c:v>360.75</c:v>
                </c:pt>
                <c:pt idx="88">
                  <c:v>365.20699999999999</c:v>
                </c:pt>
                <c:pt idx="89">
                  <c:v>369.06599999999997</c:v>
                </c:pt>
                <c:pt idx="90">
                  <c:v>371.78199999999998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A0C-4E4F-968A-346612086E3E}"/>
            </c:ext>
          </c:extLst>
        </c:ser>
        <c:ser>
          <c:idx val="1"/>
          <c:order val="1"/>
          <c:tx>
            <c:v>SFC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Sheet1!$U$9:$U$99</c:f>
              <c:numCache>
                <c:formatCode>General</c:formatCode>
                <c:ptCount val="91"/>
                <c:pt idx="0">
                  <c:v>1050</c:v>
                </c:pt>
                <c:pt idx="1">
                  <c:v>1075</c:v>
                </c:pt>
                <c:pt idx="2">
                  <c:v>1112.5</c:v>
                </c:pt>
                <c:pt idx="3">
                  <c:v>1156.25</c:v>
                </c:pt>
                <c:pt idx="4">
                  <c:v>1203.1199999999999</c:v>
                </c:pt>
                <c:pt idx="5">
                  <c:v>1251.56</c:v>
                </c:pt>
                <c:pt idx="6">
                  <c:v>1300.78</c:v>
                </c:pt>
                <c:pt idx="7">
                  <c:v>1350.39</c:v>
                </c:pt>
                <c:pt idx="8">
                  <c:v>1400.2</c:v>
                </c:pt>
                <c:pt idx="9">
                  <c:v>1450.1</c:v>
                </c:pt>
                <c:pt idx="10">
                  <c:v>1500.05</c:v>
                </c:pt>
                <c:pt idx="11">
                  <c:v>1550.02</c:v>
                </c:pt>
                <c:pt idx="12">
                  <c:v>1600.01</c:v>
                </c:pt>
                <c:pt idx="13">
                  <c:v>1650.01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4899.99</c:v>
                </c:pt>
                <c:pt idx="79">
                  <c:v>4949.9799999999996</c:v>
                </c:pt>
                <c:pt idx="80">
                  <c:v>4999.97</c:v>
                </c:pt>
                <c:pt idx="81">
                  <c:v>5049.93</c:v>
                </c:pt>
                <c:pt idx="82">
                  <c:v>5099.87</c:v>
                </c:pt>
                <c:pt idx="83">
                  <c:v>5149.74</c:v>
                </c:pt>
                <c:pt idx="84">
                  <c:v>5199.4799999999996</c:v>
                </c:pt>
                <c:pt idx="85">
                  <c:v>5248.96</c:v>
                </c:pt>
                <c:pt idx="86">
                  <c:v>5297.92</c:v>
                </c:pt>
                <c:pt idx="87">
                  <c:v>5345.83</c:v>
                </c:pt>
                <c:pt idx="88">
                  <c:v>5391.67</c:v>
                </c:pt>
                <c:pt idx="89">
                  <c:v>5433.33</c:v>
                </c:pt>
                <c:pt idx="90">
                  <c:v>5466.67</c:v>
                </c:pt>
              </c:numCache>
            </c:numRef>
          </c:xVal>
          <c:yVal>
            <c:numRef>
              <c:f>Sheet1!$W$9:$W$99</c:f>
              <c:numCache>
                <c:formatCode>General</c:formatCode>
                <c:ptCount val="91"/>
                <c:pt idx="0">
                  <c:v>348.93099999999998</c:v>
                </c:pt>
                <c:pt idx="1">
                  <c:v>343.23</c:v>
                </c:pt>
                <c:pt idx="2">
                  <c:v>333.50700000000001</c:v>
                </c:pt>
                <c:pt idx="3">
                  <c:v>321.41199999999998</c:v>
                </c:pt>
                <c:pt idx="4">
                  <c:v>311.02100000000002</c:v>
                </c:pt>
                <c:pt idx="5">
                  <c:v>302.774</c:v>
                </c:pt>
                <c:pt idx="6">
                  <c:v>292.14600000000002</c:v>
                </c:pt>
                <c:pt idx="7">
                  <c:v>282.31700000000001</c:v>
                </c:pt>
                <c:pt idx="8">
                  <c:v>275.601</c:v>
                </c:pt>
                <c:pt idx="9">
                  <c:v>270.06900000000002</c:v>
                </c:pt>
                <c:pt idx="10">
                  <c:v>267.52</c:v>
                </c:pt>
                <c:pt idx="11">
                  <c:v>266.50099999999998</c:v>
                </c:pt>
                <c:pt idx="12">
                  <c:v>265.11799999999999</c:v>
                </c:pt>
                <c:pt idx="13">
                  <c:v>263.87299999999999</c:v>
                </c:pt>
                <c:pt idx="14">
                  <c:v>262.67599999999999</c:v>
                </c:pt>
                <c:pt idx="15">
                  <c:v>262.99299999999999</c:v>
                </c:pt>
                <c:pt idx="16">
                  <c:v>265.137</c:v>
                </c:pt>
                <c:pt idx="17">
                  <c:v>266.94299999999998</c:v>
                </c:pt>
                <c:pt idx="18">
                  <c:v>267.56200000000001</c:v>
                </c:pt>
                <c:pt idx="19">
                  <c:v>267.32900000000001</c:v>
                </c:pt>
                <c:pt idx="20">
                  <c:v>266.976</c:v>
                </c:pt>
                <c:pt idx="21">
                  <c:v>265.60500000000002</c:v>
                </c:pt>
                <c:pt idx="22">
                  <c:v>264.15699999999998</c:v>
                </c:pt>
                <c:pt idx="23">
                  <c:v>262.99700000000001</c:v>
                </c:pt>
                <c:pt idx="24">
                  <c:v>262.27300000000002</c:v>
                </c:pt>
                <c:pt idx="25">
                  <c:v>261.76900000000001</c:v>
                </c:pt>
                <c:pt idx="26">
                  <c:v>261.95400000000001</c:v>
                </c:pt>
                <c:pt idx="27">
                  <c:v>262.88299999999998</c:v>
                </c:pt>
                <c:pt idx="28">
                  <c:v>263.65100000000001</c:v>
                </c:pt>
                <c:pt idx="29">
                  <c:v>263.935</c:v>
                </c:pt>
                <c:pt idx="30">
                  <c:v>264.79000000000002</c:v>
                </c:pt>
                <c:pt idx="31">
                  <c:v>265.88400000000001</c:v>
                </c:pt>
                <c:pt idx="32">
                  <c:v>267.71199999999999</c:v>
                </c:pt>
                <c:pt idx="33">
                  <c:v>269.30099999999999</c:v>
                </c:pt>
                <c:pt idx="34">
                  <c:v>270.97899999999998</c:v>
                </c:pt>
                <c:pt idx="35">
                  <c:v>272.60399999999998</c:v>
                </c:pt>
                <c:pt idx="36">
                  <c:v>273.51600000000002</c:v>
                </c:pt>
                <c:pt idx="37">
                  <c:v>275.11200000000002</c:v>
                </c:pt>
                <c:pt idx="38">
                  <c:v>277.98200000000003</c:v>
                </c:pt>
                <c:pt idx="39">
                  <c:v>281.423</c:v>
                </c:pt>
                <c:pt idx="40">
                  <c:v>285.35500000000002</c:v>
                </c:pt>
                <c:pt idx="41">
                  <c:v>289.31200000000001</c:v>
                </c:pt>
                <c:pt idx="42">
                  <c:v>291.93799999999999</c:v>
                </c:pt>
                <c:pt idx="43">
                  <c:v>294.11099999999999</c:v>
                </c:pt>
                <c:pt idx="44">
                  <c:v>294.79300000000001</c:v>
                </c:pt>
                <c:pt idx="45">
                  <c:v>295.04700000000003</c:v>
                </c:pt>
                <c:pt idx="46">
                  <c:v>294.17</c:v>
                </c:pt>
                <c:pt idx="47">
                  <c:v>293.33199999999999</c:v>
                </c:pt>
                <c:pt idx="48">
                  <c:v>293.04000000000002</c:v>
                </c:pt>
                <c:pt idx="49">
                  <c:v>292.608</c:v>
                </c:pt>
                <c:pt idx="50">
                  <c:v>293.44400000000002</c:v>
                </c:pt>
                <c:pt idx="51">
                  <c:v>294.40899999999999</c:v>
                </c:pt>
                <c:pt idx="52">
                  <c:v>296.875</c:v>
                </c:pt>
                <c:pt idx="53">
                  <c:v>298.31299999999999</c:v>
                </c:pt>
                <c:pt idx="54">
                  <c:v>299.92599999999999</c:v>
                </c:pt>
                <c:pt idx="55">
                  <c:v>300.41000000000003</c:v>
                </c:pt>
                <c:pt idx="56">
                  <c:v>301.59899999999999</c:v>
                </c:pt>
                <c:pt idx="57">
                  <c:v>303.40199999999999</c:v>
                </c:pt>
                <c:pt idx="58">
                  <c:v>305.19400000000002</c:v>
                </c:pt>
                <c:pt idx="59">
                  <c:v>308.00400000000002</c:v>
                </c:pt>
                <c:pt idx="60">
                  <c:v>310.154</c:v>
                </c:pt>
                <c:pt idx="61">
                  <c:v>312.22300000000001</c:v>
                </c:pt>
                <c:pt idx="62">
                  <c:v>314.13299999999998</c:v>
                </c:pt>
                <c:pt idx="63">
                  <c:v>316.04199999999997</c:v>
                </c:pt>
                <c:pt idx="64">
                  <c:v>317.32299999999998</c:v>
                </c:pt>
                <c:pt idx="65">
                  <c:v>318.74099999999999</c:v>
                </c:pt>
                <c:pt idx="66">
                  <c:v>320.44400000000002</c:v>
                </c:pt>
                <c:pt idx="67">
                  <c:v>321.56200000000001</c:v>
                </c:pt>
                <c:pt idx="68">
                  <c:v>321.94799999999998</c:v>
                </c:pt>
                <c:pt idx="69">
                  <c:v>321.77999999999997</c:v>
                </c:pt>
                <c:pt idx="70">
                  <c:v>322.589</c:v>
                </c:pt>
                <c:pt idx="71">
                  <c:v>323.27199999999999</c:v>
                </c:pt>
                <c:pt idx="72">
                  <c:v>324.26900000000001</c:v>
                </c:pt>
                <c:pt idx="73">
                  <c:v>325.416</c:v>
                </c:pt>
                <c:pt idx="74">
                  <c:v>326.80900000000003</c:v>
                </c:pt>
                <c:pt idx="75">
                  <c:v>329.20699999999999</c:v>
                </c:pt>
                <c:pt idx="76">
                  <c:v>331.46300000000002</c:v>
                </c:pt>
                <c:pt idx="77">
                  <c:v>334.17</c:v>
                </c:pt>
                <c:pt idx="78">
                  <c:v>336.94299999999998</c:v>
                </c:pt>
                <c:pt idx="79">
                  <c:v>339.27600000000001</c:v>
                </c:pt>
                <c:pt idx="80">
                  <c:v>341.53699999999998</c:v>
                </c:pt>
                <c:pt idx="81">
                  <c:v>344.37900000000002</c:v>
                </c:pt>
                <c:pt idx="82">
                  <c:v>347.27199999999999</c:v>
                </c:pt>
                <c:pt idx="83">
                  <c:v>350.399</c:v>
                </c:pt>
                <c:pt idx="84">
                  <c:v>353.23899999999998</c:v>
                </c:pt>
                <c:pt idx="85">
                  <c:v>355.47300000000001</c:v>
                </c:pt>
                <c:pt idx="86">
                  <c:v>358.02600000000001</c:v>
                </c:pt>
                <c:pt idx="87">
                  <c:v>360.75</c:v>
                </c:pt>
                <c:pt idx="88">
                  <c:v>365.20699999999999</c:v>
                </c:pt>
                <c:pt idx="89">
                  <c:v>369.06599999999997</c:v>
                </c:pt>
                <c:pt idx="90">
                  <c:v>371.78199999999998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A0C-4E4F-968A-346612086E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9950655"/>
        <c:axId val="328418527"/>
      </c:scatterChart>
      <c:valAx>
        <c:axId val="5099506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Engine Speed  (RPM)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35968710430697276"/>
              <c:y val="0.9072963942237847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8418527"/>
        <c:crosses val="autoZero"/>
        <c:crossBetween val="midCat"/>
      </c:valAx>
      <c:valAx>
        <c:axId val="3284185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 baseline="0"/>
                  <a:t>SFC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3.6030609136300691E-2"/>
              <c:y val="0.4359264317052619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995065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Versus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155624526286534"/>
          <c:y val="0.20036203039195746"/>
          <c:w val="0.77919380060570342"/>
          <c:h val="0.63269721358630904"/>
        </c:manualLayout>
      </c:layout>
      <c:scatterChart>
        <c:scatterStyle val="smoothMarker"/>
        <c:varyColors val="0"/>
        <c:ser>
          <c:idx val="0"/>
          <c:order val="0"/>
          <c:tx>
            <c:v>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Sheet1!$U$9:$U$101</c:f>
              <c:numCache>
                <c:formatCode>General</c:formatCode>
                <c:ptCount val="93"/>
                <c:pt idx="0">
                  <c:v>1050</c:v>
                </c:pt>
                <c:pt idx="1">
                  <c:v>1075</c:v>
                </c:pt>
                <c:pt idx="2">
                  <c:v>1112.5</c:v>
                </c:pt>
                <c:pt idx="3">
                  <c:v>1156.25</c:v>
                </c:pt>
                <c:pt idx="4">
                  <c:v>1203.1199999999999</c:v>
                </c:pt>
                <c:pt idx="5">
                  <c:v>1251.56</c:v>
                </c:pt>
                <c:pt idx="6">
                  <c:v>1300.78</c:v>
                </c:pt>
                <c:pt idx="7">
                  <c:v>1350.39</c:v>
                </c:pt>
                <c:pt idx="8">
                  <c:v>1400.2</c:v>
                </c:pt>
                <c:pt idx="9">
                  <c:v>1450.1</c:v>
                </c:pt>
                <c:pt idx="10">
                  <c:v>1500.05</c:v>
                </c:pt>
                <c:pt idx="11">
                  <c:v>1550.02</c:v>
                </c:pt>
                <c:pt idx="12">
                  <c:v>1600.01</c:v>
                </c:pt>
                <c:pt idx="13">
                  <c:v>1650.01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4899.99</c:v>
                </c:pt>
                <c:pt idx="79">
                  <c:v>4949.9799999999996</c:v>
                </c:pt>
                <c:pt idx="80">
                  <c:v>4999.97</c:v>
                </c:pt>
                <c:pt idx="81">
                  <c:v>5049.93</c:v>
                </c:pt>
                <c:pt idx="82">
                  <c:v>5099.87</c:v>
                </c:pt>
                <c:pt idx="83">
                  <c:v>5149.74</c:v>
                </c:pt>
                <c:pt idx="84">
                  <c:v>5199.4799999999996</c:v>
                </c:pt>
                <c:pt idx="85">
                  <c:v>5248.96</c:v>
                </c:pt>
                <c:pt idx="86">
                  <c:v>5297.92</c:v>
                </c:pt>
                <c:pt idx="87">
                  <c:v>5345.83</c:v>
                </c:pt>
                <c:pt idx="88">
                  <c:v>5391.67</c:v>
                </c:pt>
                <c:pt idx="89">
                  <c:v>5433.33</c:v>
                </c:pt>
                <c:pt idx="90">
                  <c:v>5466.67</c:v>
                </c:pt>
              </c:numCache>
            </c:numRef>
          </c:xVal>
          <c:yVal>
            <c:numRef>
              <c:f>Sheet1!$T$9:$T$99</c:f>
              <c:numCache>
                <c:formatCode>General</c:formatCode>
                <c:ptCount val="91"/>
                <c:pt idx="0">
                  <c:v>84.049700000000001</c:v>
                </c:pt>
                <c:pt idx="1">
                  <c:v>84.357699999999994</c:v>
                </c:pt>
                <c:pt idx="2">
                  <c:v>84.931799999999996</c:v>
                </c:pt>
                <c:pt idx="3">
                  <c:v>85.678100000000001</c:v>
                </c:pt>
                <c:pt idx="4">
                  <c:v>86.757999999999996</c:v>
                </c:pt>
                <c:pt idx="5">
                  <c:v>88.0578</c:v>
                </c:pt>
                <c:pt idx="6">
                  <c:v>89.534499999999994</c:v>
                </c:pt>
                <c:pt idx="7">
                  <c:v>91.119600000000005</c:v>
                </c:pt>
                <c:pt idx="8">
                  <c:v>92.663899999999998</c:v>
                </c:pt>
                <c:pt idx="9">
                  <c:v>93.9315</c:v>
                </c:pt>
                <c:pt idx="10">
                  <c:v>94.938500000000005</c:v>
                </c:pt>
                <c:pt idx="11">
                  <c:v>95.697900000000004</c:v>
                </c:pt>
                <c:pt idx="12">
                  <c:v>96.261899999999997</c:v>
                </c:pt>
                <c:pt idx="13">
                  <c:v>96.633899999999997</c:v>
                </c:pt>
                <c:pt idx="14">
                  <c:v>96.877300000000005</c:v>
                </c:pt>
                <c:pt idx="15">
                  <c:v>97.161000000000001</c:v>
                </c:pt>
                <c:pt idx="16">
                  <c:v>97.543099999999995</c:v>
                </c:pt>
                <c:pt idx="17">
                  <c:v>97.92</c:v>
                </c:pt>
                <c:pt idx="18">
                  <c:v>98.337100000000007</c:v>
                </c:pt>
                <c:pt idx="19">
                  <c:v>98.904600000000002</c:v>
                </c:pt>
                <c:pt idx="20">
                  <c:v>99.590999999999994</c:v>
                </c:pt>
                <c:pt idx="21">
                  <c:v>100.247</c:v>
                </c:pt>
                <c:pt idx="22">
                  <c:v>100.91800000000001</c:v>
                </c:pt>
                <c:pt idx="23">
                  <c:v>101.55500000000001</c:v>
                </c:pt>
                <c:pt idx="24">
                  <c:v>102.066</c:v>
                </c:pt>
                <c:pt idx="25">
                  <c:v>102.569</c:v>
                </c:pt>
                <c:pt idx="26">
                  <c:v>102.95099999999999</c:v>
                </c:pt>
                <c:pt idx="27">
                  <c:v>103.14400000000001</c:v>
                </c:pt>
                <c:pt idx="28">
                  <c:v>103.181</c:v>
                </c:pt>
                <c:pt idx="29">
                  <c:v>103.134</c:v>
                </c:pt>
                <c:pt idx="30">
                  <c:v>103.03400000000001</c:v>
                </c:pt>
                <c:pt idx="31">
                  <c:v>102.878</c:v>
                </c:pt>
                <c:pt idx="32">
                  <c:v>102.67100000000001</c:v>
                </c:pt>
                <c:pt idx="33">
                  <c:v>102.339</c:v>
                </c:pt>
                <c:pt idx="34">
                  <c:v>101.845</c:v>
                </c:pt>
                <c:pt idx="35">
                  <c:v>101.324</c:v>
                </c:pt>
                <c:pt idx="36">
                  <c:v>100.91800000000001</c:v>
                </c:pt>
                <c:pt idx="37">
                  <c:v>100.518</c:v>
                </c:pt>
                <c:pt idx="38">
                  <c:v>100.04900000000001</c:v>
                </c:pt>
                <c:pt idx="39">
                  <c:v>99.630099999999999</c:v>
                </c:pt>
                <c:pt idx="40">
                  <c:v>99.330500000000001</c:v>
                </c:pt>
                <c:pt idx="41">
                  <c:v>99.052499999999995</c:v>
                </c:pt>
                <c:pt idx="42">
                  <c:v>98.896199999999993</c:v>
                </c:pt>
                <c:pt idx="43">
                  <c:v>98.782899999999998</c:v>
                </c:pt>
                <c:pt idx="44">
                  <c:v>98.767499999999998</c:v>
                </c:pt>
                <c:pt idx="45">
                  <c:v>98.946100000000001</c:v>
                </c:pt>
                <c:pt idx="46">
                  <c:v>99.308599999999998</c:v>
                </c:pt>
                <c:pt idx="47">
                  <c:v>99.712699999999998</c:v>
                </c:pt>
                <c:pt idx="48">
                  <c:v>100.137</c:v>
                </c:pt>
                <c:pt idx="49">
                  <c:v>100.48699999999999</c:v>
                </c:pt>
                <c:pt idx="50">
                  <c:v>100.71599999999999</c:v>
                </c:pt>
                <c:pt idx="51">
                  <c:v>100.959</c:v>
                </c:pt>
                <c:pt idx="52">
                  <c:v>101.01900000000001</c:v>
                </c:pt>
                <c:pt idx="53">
                  <c:v>100.98399999999999</c:v>
                </c:pt>
                <c:pt idx="54">
                  <c:v>100.875</c:v>
                </c:pt>
                <c:pt idx="55">
                  <c:v>100.702</c:v>
                </c:pt>
                <c:pt idx="56">
                  <c:v>100.396</c:v>
                </c:pt>
                <c:pt idx="57">
                  <c:v>99.9114</c:v>
                </c:pt>
                <c:pt idx="58">
                  <c:v>99.345699999999994</c:v>
                </c:pt>
                <c:pt idx="59">
                  <c:v>98.626300000000001</c:v>
                </c:pt>
                <c:pt idx="60">
                  <c:v>97.790700000000001</c:v>
                </c:pt>
                <c:pt idx="61">
                  <c:v>96.902199999999993</c:v>
                </c:pt>
                <c:pt idx="62">
                  <c:v>96.034599999999998</c:v>
                </c:pt>
                <c:pt idx="63">
                  <c:v>95.281099999999995</c:v>
                </c:pt>
                <c:pt idx="64">
                  <c:v>94.649100000000004</c:v>
                </c:pt>
                <c:pt idx="65">
                  <c:v>94.054900000000004</c:v>
                </c:pt>
                <c:pt idx="66">
                  <c:v>93.5672</c:v>
                </c:pt>
                <c:pt idx="67">
                  <c:v>93.204300000000003</c:v>
                </c:pt>
                <c:pt idx="68">
                  <c:v>92.937799999999996</c:v>
                </c:pt>
                <c:pt idx="69">
                  <c:v>92.6935</c:v>
                </c:pt>
                <c:pt idx="70">
                  <c:v>92.302899999999994</c:v>
                </c:pt>
                <c:pt idx="71">
                  <c:v>91.847700000000003</c:v>
                </c:pt>
                <c:pt idx="72">
                  <c:v>91.194699999999997</c:v>
                </c:pt>
                <c:pt idx="73">
                  <c:v>90.376000000000005</c:v>
                </c:pt>
                <c:pt idx="74">
                  <c:v>89.444999999999993</c:v>
                </c:pt>
                <c:pt idx="75">
                  <c:v>88.3797</c:v>
                </c:pt>
                <c:pt idx="76">
                  <c:v>87.185699999999997</c:v>
                </c:pt>
                <c:pt idx="77">
                  <c:v>85.909499999999994</c:v>
                </c:pt>
                <c:pt idx="78">
                  <c:v>84.661900000000003</c:v>
                </c:pt>
                <c:pt idx="79">
                  <c:v>83.474900000000005</c:v>
                </c:pt>
                <c:pt idx="80">
                  <c:v>82.284300000000002</c:v>
                </c:pt>
                <c:pt idx="81">
                  <c:v>80.995800000000003</c:v>
                </c:pt>
                <c:pt idx="82">
                  <c:v>79.695800000000006</c:v>
                </c:pt>
                <c:pt idx="83">
                  <c:v>78.441500000000005</c:v>
                </c:pt>
                <c:pt idx="84">
                  <c:v>77.312399999999997</c:v>
                </c:pt>
                <c:pt idx="85">
                  <c:v>76.170299999999997</c:v>
                </c:pt>
                <c:pt idx="86">
                  <c:v>75.14</c:v>
                </c:pt>
                <c:pt idx="87">
                  <c:v>74.240300000000005</c:v>
                </c:pt>
                <c:pt idx="88">
                  <c:v>73.508600000000001</c:v>
                </c:pt>
                <c:pt idx="89">
                  <c:v>72.969300000000004</c:v>
                </c:pt>
                <c:pt idx="90">
                  <c:v>72.642799999999994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024-48B0-89E1-4521EA507BFE}"/>
            </c:ext>
          </c:extLst>
        </c:ser>
        <c:ser>
          <c:idx val="1"/>
          <c:order val="1"/>
          <c:tx>
            <c:v>Torque (N/m)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Sheet1!$U$9:$U$100</c:f>
              <c:numCache>
                <c:formatCode>General</c:formatCode>
                <c:ptCount val="92"/>
                <c:pt idx="0">
                  <c:v>1050</c:v>
                </c:pt>
                <c:pt idx="1">
                  <c:v>1075</c:v>
                </c:pt>
                <c:pt idx="2">
                  <c:v>1112.5</c:v>
                </c:pt>
                <c:pt idx="3">
                  <c:v>1156.25</c:v>
                </c:pt>
                <c:pt idx="4">
                  <c:v>1203.1199999999999</c:v>
                </c:pt>
                <c:pt idx="5">
                  <c:v>1251.56</c:v>
                </c:pt>
                <c:pt idx="6">
                  <c:v>1300.78</c:v>
                </c:pt>
                <c:pt idx="7">
                  <c:v>1350.39</c:v>
                </c:pt>
                <c:pt idx="8">
                  <c:v>1400.2</c:v>
                </c:pt>
                <c:pt idx="9">
                  <c:v>1450.1</c:v>
                </c:pt>
                <c:pt idx="10">
                  <c:v>1500.05</c:v>
                </c:pt>
                <c:pt idx="11">
                  <c:v>1550.02</c:v>
                </c:pt>
                <c:pt idx="12">
                  <c:v>1600.01</c:v>
                </c:pt>
                <c:pt idx="13">
                  <c:v>1650.01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4899.99</c:v>
                </c:pt>
                <c:pt idx="79">
                  <c:v>4949.9799999999996</c:v>
                </c:pt>
                <c:pt idx="80">
                  <c:v>4999.97</c:v>
                </c:pt>
                <c:pt idx="81">
                  <c:v>5049.93</c:v>
                </c:pt>
                <c:pt idx="82">
                  <c:v>5099.87</c:v>
                </c:pt>
                <c:pt idx="83">
                  <c:v>5149.74</c:v>
                </c:pt>
                <c:pt idx="84">
                  <c:v>5199.4799999999996</c:v>
                </c:pt>
                <c:pt idx="85">
                  <c:v>5248.96</c:v>
                </c:pt>
                <c:pt idx="86">
                  <c:v>5297.92</c:v>
                </c:pt>
                <c:pt idx="87">
                  <c:v>5345.83</c:v>
                </c:pt>
                <c:pt idx="88">
                  <c:v>5391.67</c:v>
                </c:pt>
                <c:pt idx="89">
                  <c:v>5433.33</c:v>
                </c:pt>
                <c:pt idx="90">
                  <c:v>5466.67</c:v>
                </c:pt>
              </c:numCache>
            </c:numRef>
          </c:xVal>
          <c:yVal>
            <c:numRef>
              <c:f>Sheet1!$T$9:$T$99</c:f>
              <c:numCache>
                <c:formatCode>General</c:formatCode>
                <c:ptCount val="91"/>
                <c:pt idx="0">
                  <c:v>84.049700000000001</c:v>
                </c:pt>
                <c:pt idx="1">
                  <c:v>84.357699999999994</c:v>
                </c:pt>
                <c:pt idx="2">
                  <c:v>84.931799999999996</c:v>
                </c:pt>
                <c:pt idx="3">
                  <c:v>85.678100000000001</c:v>
                </c:pt>
                <c:pt idx="4">
                  <c:v>86.757999999999996</c:v>
                </c:pt>
                <c:pt idx="5">
                  <c:v>88.0578</c:v>
                </c:pt>
                <c:pt idx="6">
                  <c:v>89.534499999999994</c:v>
                </c:pt>
                <c:pt idx="7">
                  <c:v>91.119600000000005</c:v>
                </c:pt>
                <c:pt idx="8">
                  <c:v>92.663899999999998</c:v>
                </c:pt>
                <c:pt idx="9">
                  <c:v>93.9315</c:v>
                </c:pt>
                <c:pt idx="10">
                  <c:v>94.938500000000005</c:v>
                </c:pt>
                <c:pt idx="11">
                  <c:v>95.697900000000004</c:v>
                </c:pt>
                <c:pt idx="12">
                  <c:v>96.261899999999997</c:v>
                </c:pt>
                <c:pt idx="13">
                  <c:v>96.633899999999997</c:v>
                </c:pt>
                <c:pt idx="14">
                  <c:v>96.877300000000005</c:v>
                </c:pt>
                <c:pt idx="15">
                  <c:v>97.161000000000001</c:v>
                </c:pt>
                <c:pt idx="16">
                  <c:v>97.543099999999995</c:v>
                </c:pt>
                <c:pt idx="17">
                  <c:v>97.92</c:v>
                </c:pt>
                <c:pt idx="18">
                  <c:v>98.337100000000007</c:v>
                </c:pt>
                <c:pt idx="19">
                  <c:v>98.904600000000002</c:v>
                </c:pt>
                <c:pt idx="20">
                  <c:v>99.590999999999994</c:v>
                </c:pt>
                <c:pt idx="21">
                  <c:v>100.247</c:v>
                </c:pt>
                <c:pt idx="22">
                  <c:v>100.91800000000001</c:v>
                </c:pt>
                <c:pt idx="23">
                  <c:v>101.55500000000001</c:v>
                </c:pt>
                <c:pt idx="24">
                  <c:v>102.066</c:v>
                </c:pt>
                <c:pt idx="25">
                  <c:v>102.569</c:v>
                </c:pt>
                <c:pt idx="26">
                  <c:v>102.95099999999999</c:v>
                </c:pt>
                <c:pt idx="27">
                  <c:v>103.14400000000001</c:v>
                </c:pt>
                <c:pt idx="28">
                  <c:v>103.181</c:v>
                </c:pt>
                <c:pt idx="29">
                  <c:v>103.134</c:v>
                </c:pt>
                <c:pt idx="30">
                  <c:v>103.03400000000001</c:v>
                </c:pt>
                <c:pt idx="31">
                  <c:v>102.878</c:v>
                </c:pt>
                <c:pt idx="32">
                  <c:v>102.67100000000001</c:v>
                </c:pt>
                <c:pt idx="33">
                  <c:v>102.339</c:v>
                </c:pt>
                <c:pt idx="34">
                  <c:v>101.845</c:v>
                </c:pt>
                <c:pt idx="35">
                  <c:v>101.324</c:v>
                </c:pt>
                <c:pt idx="36">
                  <c:v>100.91800000000001</c:v>
                </c:pt>
                <c:pt idx="37">
                  <c:v>100.518</c:v>
                </c:pt>
                <c:pt idx="38">
                  <c:v>100.04900000000001</c:v>
                </c:pt>
                <c:pt idx="39">
                  <c:v>99.630099999999999</c:v>
                </c:pt>
                <c:pt idx="40">
                  <c:v>99.330500000000001</c:v>
                </c:pt>
                <c:pt idx="41">
                  <c:v>99.052499999999995</c:v>
                </c:pt>
                <c:pt idx="42">
                  <c:v>98.896199999999993</c:v>
                </c:pt>
                <c:pt idx="43">
                  <c:v>98.782899999999998</c:v>
                </c:pt>
                <c:pt idx="44">
                  <c:v>98.767499999999998</c:v>
                </c:pt>
                <c:pt idx="45">
                  <c:v>98.946100000000001</c:v>
                </c:pt>
                <c:pt idx="46">
                  <c:v>99.308599999999998</c:v>
                </c:pt>
                <c:pt idx="47">
                  <c:v>99.712699999999998</c:v>
                </c:pt>
                <c:pt idx="48">
                  <c:v>100.137</c:v>
                </c:pt>
                <c:pt idx="49">
                  <c:v>100.48699999999999</c:v>
                </c:pt>
                <c:pt idx="50">
                  <c:v>100.71599999999999</c:v>
                </c:pt>
                <c:pt idx="51">
                  <c:v>100.959</c:v>
                </c:pt>
                <c:pt idx="52">
                  <c:v>101.01900000000001</c:v>
                </c:pt>
                <c:pt idx="53">
                  <c:v>100.98399999999999</c:v>
                </c:pt>
                <c:pt idx="54">
                  <c:v>100.875</c:v>
                </c:pt>
                <c:pt idx="55">
                  <c:v>100.702</c:v>
                </c:pt>
                <c:pt idx="56">
                  <c:v>100.396</c:v>
                </c:pt>
                <c:pt idx="57">
                  <c:v>99.9114</c:v>
                </c:pt>
                <c:pt idx="58">
                  <c:v>99.345699999999994</c:v>
                </c:pt>
                <c:pt idx="59">
                  <c:v>98.626300000000001</c:v>
                </c:pt>
                <c:pt idx="60">
                  <c:v>97.790700000000001</c:v>
                </c:pt>
                <c:pt idx="61">
                  <c:v>96.902199999999993</c:v>
                </c:pt>
                <c:pt idx="62">
                  <c:v>96.034599999999998</c:v>
                </c:pt>
                <c:pt idx="63">
                  <c:v>95.281099999999995</c:v>
                </c:pt>
                <c:pt idx="64">
                  <c:v>94.649100000000004</c:v>
                </c:pt>
                <c:pt idx="65">
                  <c:v>94.054900000000004</c:v>
                </c:pt>
                <c:pt idx="66">
                  <c:v>93.5672</c:v>
                </c:pt>
                <c:pt idx="67">
                  <c:v>93.204300000000003</c:v>
                </c:pt>
                <c:pt idx="68">
                  <c:v>92.937799999999996</c:v>
                </c:pt>
                <c:pt idx="69">
                  <c:v>92.6935</c:v>
                </c:pt>
                <c:pt idx="70">
                  <c:v>92.302899999999994</c:v>
                </c:pt>
                <c:pt idx="71">
                  <c:v>91.847700000000003</c:v>
                </c:pt>
                <c:pt idx="72">
                  <c:v>91.194699999999997</c:v>
                </c:pt>
                <c:pt idx="73">
                  <c:v>90.376000000000005</c:v>
                </c:pt>
                <c:pt idx="74">
                  <c:v>89.444999999999993</c:v>
                </c:pt>
                <c:pt idx="75">
                  <c:v>88.3797</c:v>
                </c:pt>
                <c:pt idx="76">
                  <c:v>87.185699999999997</c:v>
                </c:pt>
                <c:pt idx="77">
                  <c:v>85.909499999999994</c:v>
                </c:pt>
                <c:pt idx="78">
                  <c:v>84.661900000000003</c:v>
                </c:pt>
                <c:pt idx="79">
                  <c:v>83.474900000000005</c:v>
                </c:pt>
                <c:pt idx="80">
                  <c:v>82.284300000000002</c:v>
                </c:pt>
                <c:pt idx="81">
                  <c:v>80.995800000000003</c:v>
                </c:pt>
                <c:pt idx="82">
                  <c:v>79.695800000000006</c:v>
                </c:pt>
                <c:pt idx="83">
                  <c:v>78.441500000000005</c:v>
                </c:pt>
                <c:pt idx="84">
                  <c:v>77.312399999999997</c:v>
                </c:pt>
                <c:pt idx="85">
                  <c:v>76.170299999999997</c:v>
                </c:pt>
                <c:pt idx="86">
                  <c:v>75.14</c:v>
                </c:pt>
                <c:pt idx="87">
                  <c:v>74.240300000000005</c:v>
                </c:pt>
                <c:pt idx="88">
                  <c:v>73.508600000000001</c:v>
                </c:pt>
                <c:pt idx="89">
                  <c:v>72.969300000000004</c:v>
                </c:pt>
                <c:pt idx="90">
                  <c:v>72.642799999999994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024-48B0-89E1-4521EA507B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9950655"/>
        <c:axId val="328418527"/>
      </c:scatterChart>
      <c:valAx>
        <c:axId val="5099506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Engine Speed  (RPM)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38706168010069375"/>
              <c:y val="0.9109864311241537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8418527"/>
        <c:crosses val="autoZero"/>
        <c:crossBetween val="midCat"/>
      </c:valAx>
      <c:valAx>
        <c:axId val="3284185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Torque (N/m)</a:t>
                </a:r>
              </a:p>
            </c:rich>
          </c:tx>
          <c:layout>
            <c:manualLayout>
              <c:xMode val="edge"/>
              <c:yMode val="edge"/>
              <c:x val="3.0554423733729647E-2"/>
              <c:y val="0.336295435395298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995065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Brake</a:t>
            </a:r>
            <a:r>
              <a:rPr lang="en-GB" baseline="0"/>
              <a:t> Power Versus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155624526286534"/>
          <c:y val="0.20036203039195746"/>
          <c:w val="0.77919380060570342"/>
          <c:h val="0.63269721358630904"/>
        </c:manualLayout>
      </c:layout>
      <c:scatterChart>
        <c:scatterStyle val="smoothMarker"/>
        <c:varyColors val="0"/>
        <c:ser>
          <c:idx val="0"/>
          <c:order val="0"/>
          <c:tx>
            <c:v>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Sheet1!$U$9:$U$99</c:f>
              <c:numCache>
                <c:formatCode>General</c:formatCode>
                <c:ptCount val="91"/>
                <c:pt idx="0">
                  <c:v>1050</c:v>
                </c:pt>
                <c:pt idx="1">
                  <c:v>1075</c:v>
                </c:pt>
                <c:pt idx="2">
                  <c:v>1112.5</c:v>
                </c:pt>
                <c:pt idx="3">
                  <c:v>1156.25</c:v>
                </c:pt>
                <c:pt idx="4">
                  <c:v>1203.1199999999999</c:v>
                </c:pt>
                <c:pt idx="5">
                  <c:v>1251.56</c:v>
                </c:pt>
                <c:pt idx="6">
                  <c:v>1300.78</c:v>
                </c:pt>
                <c:pt idx="7">
                  <c:v>1350.39</c:v>
                </c:pt>
                <c:pt idx="8">
                  <c:v>1400.2</c:v>
                </c:pt>
                <c:pt idx="9">
                  <c:v>1450.1</c:v>
                </c:pt>
                <c:pt idx="10">
                  <c:v>1500.05</c:v>
                </c:pt>
                <c:pt idx="11">
                  <c:v>1550.02</c:v>
                </c:pt>
                <c:pt idx="12">
                  <c:v>1600.01</c:v>
                </c:pt>
                <c:pt idx="13">
                  <c:v>1650.01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4899.99</c:v>
                </c:pt>
                <c:pt idx="79">
                  <c:v>4949.9799999999996</c:v>
                </c:pt>
                <c:pt idx="80">
                  <c:v>4999.97</c:v>
                </c:pt>
                <c:pt idx="81">
                  <c:v>5049.93</c:v>
                </c:pt>
                <c:pt idx="82">
                  <c:v>5099.87</c:v>
                </c:pt>
                <c:pt idx="83">
                  <c:v>5149.74</c:v>
                </c:pt>
                <c:pt idx="84">
                  <c:v>5199.4799999999996</c:v>
                </c:pt>
                <c:pt idx="85">
                  <c:v>5248.96</c:v>
                </c:pt>
                <c:pt idx="86">
                  <c:v>5297.92</c:v>
                </c:pt>
                <c:pt idx="87">
                  <c:v>5345.83</c:v>
                </c:pt>
                <c:pt idx="88">
                  <c:v>5391.67</c:v>
                </c:pt>
                <c:pt idx="89">
                  <c:v>5433.33</c:v>
                </c:pt>
                <c:pt idx="90">
                  <c:v>5466.67</c:v>
                </c:pt>
              </c:numCache>
            </c:numRef>
          </c:xVal>
          <c:yVal>
            <c:numRef>
              <c:f>Sheet1!$V$9:$V$100</c:f>
              <c:numCache>
                <c:formatCode>General</c:formatCode>
                <c:ptCount val="92"/>
                <c:pt idx="0">
                  <c:v>7.8757000000000001</c:v>
                </c:pt>
                <c:pt idx="1">
                  <c:v>8.0941500000000008</c:v>
                </c:pt>
                <c:pt idx="2">
                  <c:v>8.4359500000000001</c:v>
                </c:pt>
                <c:pt idx="3">
                  <c:v>8.8478100000000008</c:v>
                </c:pt>
                <c:pt idx="4">
                  <c:v>9.3253900000000005</c:v>
                </c:pt>
                <c:pt idx="5">
                  <c:v>9.8480799999999995</c:v>
                </c:pt>
                <c:pt idx="6">
                  <c:v>10.4076</c:v>
                </c:pt>
                <c:pt idx="7">
                  <c:v>10.9947</c:v>
                </c:pt>
                <c:pt idx="8">
                  <c:v>11.590400000000001</c:v>
                </c:pt>
                <c:pt idx="9">
                  <c:v>12.163600000000001</c:v>
                </c:pt>
                <c:pt idx="10">
                  <c:v>12.713200000000001</c:v>
                </c:pt>
                <c:pt idx="11">
                  <c:v>13.2379</c:v>
                </c:pt>
                <c:pt idx="12">
                  <c:v>13.742000000000001</c:v>
                </c:pt>
                <c:pt idx="13">
                  <c:v>14.223699999999999</c:v>
                </c:pt>
                <c:pt idx="14">
                  <c:v>14.6904</c:v>
                </c:pt>
                <c:pt idx="15">
                  <c:v>15.166499999999999</c:v>
                </c:pt>
                <c:pt idx="16">
                  <c:v>15.6614</c:v>
                </c:pt>
                <c:pt idx="17">
                  <c:v>16.159099999999999</c:v>
                </c:pt>
                <c:pt idx="18">
                  <c:v>16.667400000000001</c:v>
                </c:pt>
                <c:pt idx="19">
                  <c:v>17.2056</c:v>
                </c:pt>
                <c:pt idx="20">
                  <c:v>17.769600000000001</c:v>
                </c:pt>
                <c:pt idx="21">
                  <c:v>18.333500000000001</c:v>
                </c:pt>
                <c:pt idx="22">
                  <c:v>18.905799999999999</c:v>
                </c:pt>
                <c:pt idx="23">
                  <c:v>19.476700000000001</c:v>
                </c:pt>
                <c:pt idx="24">
                  <c:v>20.028500000000001</c:v>
                </c:pt>
                <c:pt idx="25">
                  <c:v>20.582799999999999</c:v>
                </c:pt>
                <c:pt idx="26">
                  <c:v>21.116299999999999</c:v>
                </c:pt>
                <c:pt idx="27">
                  <c:v>21.613700000000001</c:v>
                </c:pt>
                <c:pt idx="28">
                  <c:v>22.0794</c:v>
                </c:pt>
                <c:pt idx="29">
                  <c:v>22.5275</c:v>
                </c:pt>
                <c:pt idx="30">
                  <c:v>22.9636</c:v>
                </c:pt>
                <c:pt idx="31">
                  <c:v>23.386299999999999</c:v>
                </c:pt>
                <c:pt idx="32">
                  <c:v>23.795400000000001</c:v>
                </c:pt>
                <c:pt idx="33">
                  <c:v>24.173200000000001</c:v>
                </c:pt>
                <c:pt idx="34">
                  <c:v>24.509599999999999</c:v>
                </c:pt>
                <c:pt idx="35">
                  <c:v>24.835699999999999</c:v>
                </c:pt>
                <c:pt idx="36">
                  <c:v>25.1861</c:v>
                </c:pt>
                <c:pt idx="37">
                  <c:v>25.534600000000001</c:v>
                </c:pt>
                <c:pt idx="38">
                  <c:v>25.861699999999999</c:v>
                </c:pt>
                <c:pt idx="39">
                  <c:v>26.198499999999999</c:v>
                </c:pt>
                <c:pt idx="40">
                  <c:v>26.563600000000001</c:v>
                </c:pt>
                <c:pt idx="41">
                  <c:v>26.932099999999998</c:v>
                </c:pt>
                <c:pt idx="42">
                  <c:v>27.332000000000001</c:v>
                </c:pt>
                <c:pt idx="43">
                  <c:v>27.742699999999999</c:v>
                </c:pt>
                <c:pt idx="44">
                  <c:v>28.180599999999998</c:v>
                </c:pt>
                <c:pt idx="45">
                  <c:v>28.674700000000001</c:v>
                </c:pt>
                <c:pt idx="46">
                  <c:v>29.224</c:v>
                </c:pt>
                <c:pt idx="47">
                  <c:v>29.788</c:v>
                </c:pt>
                <c:pt idx="48">
                  <c:v>30.360900000000001</c:v>
                </c:pt>
                <c:pt idx="49">
                  <c:v>30.914100000000001</c:v>
                </c:pt>
                <c:pt idx="50">
                  <c:v>31.432500000000001</c:v>
                </c:pt>
                <c:pt idx="51">
                  <c:v>31.956800000000001</c:v>
                </c:pt>
                <c:pt idx="52">
                  <c:v>32.424399999999999</c:v>
                </c:pt>
                <c:pt idx="53">
                  <c:v>32.861600000000003</c:v>
                </c:pt>
                <c:pt idx="54">
                  <c:v>33.2744</c:v>
                </c:pt>
                <c:pt idx="55">
                  <c:v>33.664299999999997</c:v>
                </c:pt>
                <c:pt idx="56">
                  <c:v>34.007599999999996</c:v>
                </c:pt>
                <c:pt idx="57">
                  <c:v>34.286499999999997</c:v>
                </c:pt>
                <c:pt idx="58">
                  <c:v>34.533299999999997</c:v>
                </c:pt>
                <c:pt idx="59">
                  <c:v>34.721200000000003</c:v>
                </c:pt>
                <c:pt idx="60">
                  <c:v>34.861699999999999</c:v>
                </c:pt>
                <c:pt idx="61">
                  <c:v>34.976599999999998</c:v>
                </c:pt>
                <c:pt idx="62">
                  <c:v>35.092100000000002</c:v>
                </c:pt>
                <c:pt idx="63">
                  <c:v>35.242600000000003</c:v>
                </c:pt>
                <c:pt idx="64">
                  <c:v>35.432000000000002</c:v>
                </c:pt>
                <c:pt idx="65">
                  <c:v>35.630099999999999</c:v>
                </c:pt>
                <c:pt idx="66">
                  <c:v>35.863700000000001</c:v>
                </c:pt>
                <c:pt idx="67">
                  <c:v>36.141199999999998</c:v>
                </c:pt>
                <c:pt idx="68">
                  <c:v>36.452599999999997</c:v>
                </c:pt>
                <c:pt idx="69">
                  <c:v>36.769399999999997</c:v>
                </c:pt>
                <c:pt idx="70">
                  <c:v>37.024500000000003</c:v>
                </c:pt>
                <c:pt idx="71">
                  <c:v>37.249299999999998</c:v>
                </c:pt>
                <c:pt idx="72">
                  <c:v>37.388599999999997</c:v>
                </c:pt>
                <c:pt idx="73">
                  <c:v>37.453400000000002</c:v>
                </c:pt>
                <c:pt idx="74">
                  <c:v>37.464100000000002</c:v>
                </c:pt>
                <c:pt idx="75">
                  <c:v>37.409799999999997</c:v>
                </c:pt>
                <c:pt idx="76">
                  <c:v>37.291400000000003</c:v>
                </c:pt>
                <c:pt idx="77">
                  <c:v>37.127400000000002</c:v>
                </c:pt>
                <c:pt idx="78">
                  <c:v>36.965200000000003</c:v>
                </c:pt>
                <c:pt idx="79">
                  <c:v>36.818600000000004</c:v>
                </c:pt>
                <c:pt idx="80">
                  <c:v>36.659599999999998</c:v>
                </c:pt>
                <c:pt idx="81">
                  <c:v>36.445900000000002</c:v>
                </c:pt>
                <c:pt idx="82">
                  <c:v>36.215800000000002</c:v>
                </c:pt>
                <c:pt idx="83">
                  <c:v>35.995199999999997</c:v>
                </c:pt>
                <c:pt idx="84">
                  <c:v>35.820799999999998</c:v>
                </c:pt>
                <c:pt idx="85">
                  <c:v>35.628999999999998</c:v>
                </c:pt>
                <c:pt idx="86">
                  <c:v>35.476900000000001</c:v>
                </c:pt>
                <c:pt idx="87">
                  <c:v>35.371699999999997</c:v>
                </c:pt>
                <c:pt idx="88">
                  <c:v>35.326300000000003</c:v>
                </c:pt>
                <c:pt idx="89">
                  <c:v>35.341099999999997</c:v>
                </c:pt>
                <c:pt idx="90">
                  <c:v>35.401499999999999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FC5-45C4-B16E-4F707E151591}"/>
            </c:ext>
          </c:extLst>
        </c:ser>
        <c:ser>
          <c:idx val="1"/>
          <c:order val="1"/>
          <c:tx>
            <c:v>Brake Power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Sheet1!$U$9:$U$99</c:f>
              <c:numCache>
                <c:formatCode>General</c:formatCode>
                <c:ptCount val="91"/>
                <c:pt idx="0">
                  <c:v>1050</c:v>
                </c:pt>
                <c:pt idx="1">
                  <c:v>1075</c:v>
                </c:pt>
                <c:pt idx="2">
                  <c:v>1112.5</c:v>
                </c:pt>
                <c:pt idx="3">
                  <c:v>1156.25</c:v>
                </c:pt>
                <c:pt idx="4">
                  <c:v>1203.1199999999999</c:v>
                </c:pt>
                <c:pt idx="5">
                  <c:v>1251.56</c:v>
                </c:pt>
                <c:pt idx="6">
                  <c:v>1300.78</c:v>
                </c:pt>
                <c:pt idx="7">
                  <c:v>1350.39</c:v>
                </c:pt>
                <c:pt idx="8">
                  <c:v>1400.2</c:v>
                </c:pt>
                <c:pt idx="9">
                  <c:v>1450.1</c:v>
                </c:pt>
                <c:pt idx="10">
                  <c:v>1500.05</c:v>
                </c:pt>
                <c:pt idx="11">
                  <c:v>1550.02</c:v>
                </c:pt>
                <c:pt idx="12">
                  <c:v>1600.01</c:v>
                </c:pt>
                <c:pt idx="13">
                  <c:v>1650.01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4899.99</c:v>
                </c:pt>
                <c:pt idx="79">
                  <c:v>4949.9799999999996</c:v>
                </c:pt>
                <c:pt idx="80">
                  <c:v>4999.97</c:v>
                </c:pt>
                <c:pt idx="81">
                  <c:v>5049.93</c:v>
                </c:pt>
                <c:pt idx="82">
                  <c:v>5099.87</c:v>
                </c:pt>
                <c:pt idx="83">
                  <c:v>5149.74</c:v>
                </c:pt>
                <c:pt idx="84">
                  <c:v>5199.4799999999996</c:v>
                </c:pt>
                <c:pt idx="85">
                  <c:v>5248.96</c:v>
                </c:pt>
                <c:pt idx="86">
                  <c:v>5297.92</c:v>
                </c:pt>
                <c:pt idx="87">
                  <c:v>5345.83</c:v>
                </c:pt>
                <c:pt idx="88">
                  <c:v>5391.67</c:v>
                </c:pt>
                <c:pt idx="89">
                  <c:v>5433.33</c:v>
                </c:pt>
                <c:pt idx="90">
                  <c:v>5466.67</c:v>
                </c:pt>
              </c:numCache>
            </c:numRef>
          </c:xVal>
          <c:yVal>
            <c:numRef>
              <c:f>Sheet1!$V$9:$V$99</c:f>
              <c:numCache>
                <c:formatCode>General</c:formatCode>
                <c:ptCount val="91"/>
                <c:pt idx="0">
                  <c:v>7.8757000000000001</c:v>
                </c:pt>
                <c:pt idx="1">
                  <c:v>8.0941500000000008</c:v>
                </c:pt>
                <c:pt idx="2">
                  <c:v>8.4359500000000001</c:v>
                </c:pt>
                <c:pt idx="3">
                  <c:v>8.8478100000000008</c:v>
                </c:pt>
                <c:pt idx="4">
                  <c:v>9.3253900000000005</c:v>
                </c:pt>
                <c:pt idx="5">
                  <c:v>9.8480799999999995</c:v>
                </c:pt>
                <c:pt idx="6">
                  <c:v>10.4076</c:v>
                </c:pt>
                <c:pt idx="7">
                  <c:v>10.9947</c:v>
                </c:pt>
                <c:pt idx="8">
                  <c:v>11.590400000000001</c:v>
                </c:pt>
                <c:pt idx="9">
                  <c:v>12.163600000000001</c:v>
                </c:pt>
                <c:pt idx="10">
                  <c:v>12.713200000000001</c:v>
                </c:pt>
                <c:pt idx="11">
                  <c:v>13.2379</c:v>
                </c:pt>
                <c:pt idx="12">
                  <c:v>13.742000000000001</c:v>
                </c:pt>
                <c:pt idx="13">
                  <c:v>14.223699999999999</c:v>
                </c:pt>
                <c:pt idx="14">
                  <c:v>14.6904</c:v>
                </c:pt>
                <c:pt idx="15">
                  <c:v>15.166499999999999</c:v>
                </c:pt>
                <c:pt idx="16">
                  <c:v>15.6614</c:v>
                </c:pt>
                <c:pt idx="17">
                  <c:v>16.159099999999999</c:v>
                </c:pt>
                <c:pt idx="18">
                  <c:v>16.667400000000001</c:v>
                </c:pt>
                <c:pt idx="19">
                  <c:v>17.2056</c:v>
                </c:pt>
                <c:pt idx="20">
                  <c:v>17.769600000000001</c:v>
                </c:pt>
                <c:pt idx="21">
                  <c:v>18.333500000000001</c:v>
                </c:pt>
                <c:pt idx="22">
                  <c:v>18.905799999999999</c:v>
                </c:pt>
                <c:pt idx="23">
                  <c:v>19.476700000000001</c:v>
                </c:pt>
                <c:pt idx="24">
                  <c:v>20.028500000000001</c:v>
                </c:pt>
                <c:pt idx="25">
                  <c:v>20.582799999999999</c:v>
                </c:pt>
                <c:pt idx="26">
                  <c:v>21.116299999999999</c:v>
                </c:pt>
                <c:pt idx="27">
                  <c:v>21.613700000000001</c:v>
                </c:pt>
                <c:pt idx="28">
                  <c:v>22.0794</c:v>
                </c:pt>
                <c:pt idx="29">
                  <c:v>22.5275</c:v>
                </c:pt>
                <c:pt idx="30">
                  <c:v>22.9636</c:v>
                </c:pt>
                <c:pt idx="31">
                  <c:v>23.386299999999999</c:v>
                </c:pt>
                <c:pt idx="32">
                  <c:v>23.795400000000001</c:v>
                </c:pt>
                <c:pt idx="33">
                  <c:v>24.173200000000001</c:v>
                </c:pt>
                <c:pt idx="34">
                  <c:v>24.509599999999999</c:v>
                </c:pt>
                <c:pt idx="35">
                  <c:v>24.835699999999999</c:v>
                </c:pt>
                <c:pt idx="36">
                  <c:v>25.1861</c:v>
                </c:pt>
                <c:pt idx="37">
                  <c:v>25.534600000000001</c:v>
                </c:pt>
                <c:pt idx="38">
                  <c:v>25.861699999999999</c:v>
                </c:pt>
                <c:pt idx="39">
                  <c:v>26.198499999999999</c:v>
                </c:pt>
                <c:pt idx="40">
                  <c:v>26.563600000000001</c:v>
                </c:pt>
                <c:pt idx="41">
                  <c:v>26.932099999999998</c:v>
                </c:pt>
                <c:pt idx="42">
                  <c:v>27.332000000000001</c:v>
                </c:pt>
                <c:pt idx="43">
                  <c:v>27.742699999999999</c:v>
                </c:pt>
                <c:pt idx="44">
                  <c:v>28.180599999999998</c:v>
                </c:pt>
                <c:pt idx="45">
                  <c:v>28.674700000000001</c:v>
                </c:pt>
                <c:pt idx="46">
                  <c:v>29.224</c:v>
                </c:pt>
                <c:pt idx="47">
                  <c:v>29.788</c:v>
                </c:pt>
                <c:pt idx="48">
                  <c:v>30.360900000000001</c:v>
                </c:pt>
                <c:pt idx="49">
                  <c:v>30.914100000000001</c:v>
                </c:pt>
                <c:pt idx="50">
                  <c:v>31.432500000000001</c:v>
                </c:pt>
                <c:pt idx="51">
                  <c:v>31.956800000000001</c:v>
                </c:pt>
                <c:pt idx="52">
                  <c:v>32.424399999999999</c:v>
                </c:pt>
                <c:pt idx="53">
                  <c:v>32.861600000000003</c:v>
                </c:pt>
                <c:pt idx="54">
                  <c:v>33.2744</c:v>
                </c:pt>
                <c:pt idx="55">
                  <c:v>33.664299999999997</c:v>
                </c:pt>
                <c:pt idx="56">
                  <c:v>34.007599999999996</c:v>
                </c:pt>
                <c:pt idx="57">
                  <c:v>34.286499999999997</c:v>
                </c:pt>
                <c:pt idx="58">
                  <c:v>34.533299999999997</c:v>
                </c:pt>
                <c:pt idx="59">
                  <c:v>34.721200000000003</c:v>
                </c:pt>
                <c:pt idx="60">
                  <c:v>34.861699999999999</c:v>
                </c:pt>
                <c:pt idx="61">
                  <c:v>34.976599999999998</c:v>
                </c:pt>
                <c:pt idx="62">
                  <c:v>35.092100000000002</c:v>
                </c:pt>
                <c:pt idx="63">
                  <c:v>35.242600000000003</c:v>
                </c:pt>
                <c:pt idx="64">
                  <c:v>35.432000000000002</c:v>
                </c:pt>
                <c:pt idx="65">
                  <c:v>35.630099999999999</c:v>
                </c:pt>
                <c:pt idx="66">
                  <c:v>35.863700000000001</c:v>
                </c:pt>
                <c:pt idx="67">
                  <c:v>36.141199999999998</c:v>
                </c:pt>
                <c:pt idx="68">
                  <c:v>36.452599999999997</c:v>
                </c:pt>
                <c:pt idx="69">
                  <c:v>36.769399999999997</c:v>
                </c:pt>
                <c:pt idx="70">
                  <c:v>37.024500000000003</c:v>
                </c:pt>
                <c:pt idx="71">
                  <c:v>37.249299999999998</c:v>
                </c:pt>
                <c:pt idx="72">
                  <c:v>37.388599999999997</c:v>
                </c:pt>
                <c:pt idx="73">
                  <c:v>37.453400000000002</c:v>
                </c:pt>
                <c:pt idx="74">
                  <c:v>37.464100000000002</c:v>
                </c:pt>
                <c:pt idx="75">
                  <c:v>37.409799999999997</c:v>
                </c:pt>
                <c:pt idx="76">
                  <c:v>37.291400000000003</c:v>
                </c:pt>
                <c:pt idx="77">
                  <c:v>37.127400000000002</c:v>
                </c:pt>
                <c:pt idx="78">
                  <c:v>36.965200000000003</c:v>
                </c:pt>
                <c:pt idx="79">
                  <c:v>36.818600000000004</c:v>
                </c:pt>
                <c:pt idx="80">
                  <c:v>36.659599999999998</c:v>
                </c:pt>
                <c:pt idx="81">
                  <c:v>36.445900000000002</c:v>
                </c:pt>
                <c:pt idx="82">
                  <c:v>36.215800000000002</c:v>
                </c:pt>
                <c:pt idx="83">
                  <c:v>35.995199999999997</c:v>
                </c:pt>
                <c:pt idx="84">
                  <c:v>35.820799999999998</c:v>
                </c:pt>
                <c:pt idx="85">
                  <c:v>35.628999999999998</c:v>
                </c:pt>
                <c:pt idx="86">
                  <c:v>35.476900000000001</c:v>
                </c:pt>
                <c:pt idx="87">
                  <c:v>35.371699999999997</c:v>
                </c:pt>
                <c:pt idx="88">
                  <c:v>35.326300000000003</c:v>
                </c:pt>
                <c:pt idx="89">
                  <c:v>35.341099999999997</c:v>
                </c:pt>
                <c:pt idx="90">
                  <c:v>35.401499999999999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FC5-45C4-B16E-4F707E1515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9950655"/>
        <c:axId val="328418527"/>
      </c:scatterChart>
      <c:valAx>
        <c:axId val="5099506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Engine Speed  (RPM)</a:t>
                </a:r>
                <a:endParaRPr lang="en-GB" sz="1800"/>
              </a:p>
            </c:rich>
          </c:tx>
          <c:layout>
            <c:manualLayout>
              <c:xMode val="edge"/>
              <c:yMode val="edge"/>
              <c:x val="0.37059144200378774"/>
              <c:y val="0.903606357323415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8418527"/>
        <c:crosses val="autoZero"/>
        <c:crossBetween val="midCat"/>
      </c:valAx>
      <c:valAx>
        <c:axId val="3284185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 baseline="0"/>
                  <a:t>Brake Power</a:t>
                </a:r>
                <a:endParaRPr lang="en-GB" sz="1400"/>
              </a:p>
            </c:rich>
          </c:tx>
          <c:layout>
            <c:manualLayout>
              <c:xMode val="edge"/>
              <c:yMode val="edge"/>
              <c:x val="3.3294135844216192E-2"/>
              <c:y val="0.3399854722956678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995065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552448</xdr:colOff>
      <xdr:row>9</xdr:row>
      <xdr:rowOff>26307</xdr:rowOff>
    </xdr:from>
    <xdr:to>
      <xdr:col>40</xdr:col>
      <xdr:colOff>292100</xdr:colOff>
      <xdr:row>27</xdr:row>
      <xdr:rowOff>39007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C3B8A41-37CD-87D7-250C-262939C26E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520700</xdr:colOff>
      <xdr:row>9</xdr:row>
      <xdr:rowOff>0</xdr:rowOff>
    </xdr:from>
    <xdr:to>
      <xdr:col>32</xdr:col>
      <xdr:colOff>260351</xdr:colOff>
      <xdr:row>27</xdr:row>
      <xdr:rowOff>12700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E04047B-C096-4D1D-BC17-423D405579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24</xdr:col>
      <xdr:colOff>530678</xdr:colOff>
      <xdr:row>28</xdr:row>
      <xdr:rowOff>81642</xdr:rowOff>
    </xdr:from>
    <xdr:to>
      <xdr:col>32</xdr:col>
      <xdr:colOff>267608</xdr:colOff>
      <xdr:row>46</xdr:row>
      <xdr:rowOff>94342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B0CA9E1-1E47-4E4D-B47E-1DBABE3441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DB0C2-B6FC-4ED7-B126-F91A77EA1132}">
  <dimension ref="A1:AJ101"/>
  <sheetViews>
    <sheetView tabSelected="1" zoomScale="70" zoomScaleNormal="70" workbookViewId="0">
      <selection activeCell="AI40" sqref="AI40"/>
    </sheetView>
  </sheetViews>
  <sheetFormatPr defaultRowHeight="15" x14ac:dyDescent="0.25"/>
  <cols>
    <col min="1" max="1" width="11.7109375" bestFit="1" customWidth="1"/>
    <col min="2" max="2" width="11.5703125" bestFit="1" customWidth="1"/>
    <col min="3" max="3" width="14.140625" bestFit="1" customWidth="1"/>
    <col min="4" max="4" width="11.42578125" bestFit="1" customWidth="1"/>
    <col min="5" max="5" width="16.140625" bestFit="1" customWidth="1"/>
    <col min="6" max="6" width="18.5703125" bestFit="1" customWidth="1"/>
    <col min="7" max="7" width="10.7109375" bestFit="1" customWidth="1"/>
    <col min="8" max="8" width="20.7109375" bestFit="1" customWidth="1"/>
    <col min="9" max="10" width="14.85546875" bestFit="1" customWidth="1"/>
    <col min="11" max="11" width="17.28515625" bestFit="1" customWidth="1"/>
    <col min="13" max="13" width="34.7109375" bestFit="1" customWidth="1"/>
    <col min="15" max="17" width="15.85546875" bestFit="1" customWidth="1"/>
    <col min="18" max="18" width="27.28515625" customWidth="1"/>
    <col min="19" max="19" width="26.7109375" bestFit="1" customWidth="1"/>
    <col min="20" max="20" width="23.42578125" bestFit="1" customWidth="1"/>
    <col min="21" max="21" width="19.5703125" bestFit="1" customWidth="1"/>
    <col min="22" max="22" width="18.28515625" customWidth="1"/>
  </cols>
  <sheetData>
    <row r="1" spans="1:23" x14ac:dyDescent="0.25">
      <c r="A1" t="s">
        <v>0</v>
      </c>
      <c r="B1" t="s">
        <v>1</v>
      </c>
      <c r="C1" t="s">
        <v>2</v>
      </c>
      <c r="I1" s="1" t="s">
        <v>3</v>
      </c>
      <c r="J1" s="1" t="s">
        <v>4</v>
      </c>
      <c r="K1" s="1" t="s">
        <v>5</v>
      </c>
    </row>
    <row r="2" spans="1:23" x14ac:dyDescent="0.25">
      <c r="A2" t="s">
        <v>6</v>
      </c>
      <c r="B2">
        <v>0.81577599999999995</v>
      </c>
      <c r="C2" t="s">
        <v>7</v>
      </c>
      <c r="I2" s="1" t="s">
        <v>8</v>
      </c>
      <c r="J2" s="1" t="s">
        <v>9</v>
      </c>
      <c r="K2" s="1" t="s">
        <v>10</v>
      </c>
    </row>
    <row r="3" spans="1:23" x14ac:dyDescent="0.25">
      <c r="A3" t="s">
        <v>11</v>
      </c>
      <c r="B3">
        <v>0.73756214929999997</v>
      </c>
      <c r="I3" s="8">
        <v>1018.9</v>
      </c>
      <c r="J3" s="8">
        <v>46</v>
      </c>
      <c r="K3" s="8">
        <v>27</v>
      </c>
    </row>
    <row r="7" spans="1:23" x14ac:dyDescent="0.25">
      <c r="D7" s="1" t="s">
        <v>12</v>
      </c>
      <c r="E7" s="1" t="s">
        <v>13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17</v>
      </c>
      <c r="K7" s="1" t="s">
        <v>18</v>
      </c>
      <c r="L7" s="1" t="s">
        <v>19</v>
      </c>
      <c r="M7" s="1" t="s">
        <v>20</v>
      </c>
      <c r="N7" s="3" t="s">
        <v>21</v>
      </c>
      <c r="O7" s="3" t="s">
        <v>22</v>
      </c>
      <c r="P7" s="3" t="s">
        <v>23</v>
      </c>
      <c r="Q7" s="3" t="s">
        <v>32</v>
      </c>
      <c r="R7" s="3" t="s">
        <v>39</v>
      </c>
      <c r="S7" s="4" t="s">
        <v>37</v>
      </c>
      <c r="T7" s="3" t="s">
        <v>40</v>
      </c>
      <c r="U7" s="3" t="s">
        <v>42</v>
      </c>
      <c r="V7" s="3" t="s">
        <v>44</v>
      </c>
      <c r="W7" s="3" t="s">
        <v>19</v>
      </c>
    </row>
    <row r="8" spans="1:23" x14ac:dyDescent="0.25">
      <c r="D8" s="1" t="s">
        <v>24</v>
      </c>
      <c r="E8" s="1" t="s">
        <v>25</v>
      </c>
      <c r="F8" s="1" t="s">
        <v>26</v>
      </c>
      <c r="G8" s="1" t="s">
        <v>15</v>
      </c>
      <c r="H8" s="1" t="s">
        <v>27</v>
      </c>
      <c r="I8" s="1" t="s">
        <v>28</v>
      </c>
      <c r="J8" s="1" t="s">
        <v>29</v>
      </c>
      <c r="L8" s="1" t="s">
        <v>35</v>
      </c>
      <c r="M8" s="1" t="s">
        <v>9</v>
      </c>
      <c r="N8" s="3" t="s">
        <v>38</v>
      </c>
      <c r="O8" s="3" t="s">
        <v>30</v>
      </c>
      <c r="P8" s="3" t="s">
        <v>31</v>
      </c>
      <c r="Q8" s="3" t="s">
        <v>38</v>
      </c>
      <c r="S8" s="3" t="s">
        <v>9</v>
      </c>
      <c r="T8" s="3" t="s">
        <v>41</v>
      </c>
      <c r="U8" s="3" t="s">
        <v>43</v>
      </c>
      <c r="V8" s="3" t="s">
        <v>45</v>
      </c>
      <c r="W8" s="9" t="s">
        <v>35</v>
      </c>
    </row>
    <row r="9" spans="1:23" x14ac:dyDescent="0.25">
      <c r="D9" s="2">
        <v>102.27500000000001</v>
      </c>
      <c r="E9" s="2">
        <v>1000</v>
      </c>
      <c r="F9" s="2">
        <v>7.0400000000000004E-2</v>
      </c>
      <c r="G9" s="2">
        <v>1.2658</v>
      </c>
      <c r="H9" s="2">
        <f>(N9*(1.01325/1.0189)*SQRT(300/293))/1000</f>
        <v>8.7918627117276726E-3</v>
      </c>
      <c r="I9" s="2" cm="1">
        <f t="array" ref="I9:I99">B2*D9:D99</f>
        <v>83.433490399999997</v>
      </c>
      <c r="J9" s="2" cm="1">
        <f t="array" ref="J9:J99">B3*D9:D99</f>
        <v>75.434168819657501</v>
      </c>
      <c r="K9" s="2">
        <f>(2*PI()*2*I9)/1.6</f>
        <v>655.28510125998628</v>
      </c>
      <c r="L9" s="2">
        <f>F9*0.75*60/H9</f>
        <v>360.33319717039376</v>
      </c>
      <c r="M9" s="2">
        <f>(H9/P9)*100</f>
        <v>2.2201673514463817E-2</v>
      </c>
      <c r="N9" s="2">
        <f>(2*PI()*E9*I9/60)/1000</f>
        <v>8.7371346834664845</v>
      </c>
      <c r="O9" s="2">
        <f>F9*45</f>
        <v>3.1680000000000001</v>
      </c>
      <c r="P9" s="2">
        <f>(F9*0.75*45000)/60</f>
        <v>39.6</v>
      </c>
      <c r="Q9" s="2">
        <f>S9*N9/100</f>
        <v>7.4387964695033633</v>
      </c>
      <c r="R9" s="2">
        <f>N9*120/(0.0774*0.0044*E9*4)</f>
        <v>769.65597986843591</v>
      </c>
      <c r="S9" s="6">
        <f>K9/R9*100</f>
        <v>85.139999999999986</v>
      </c>
      <c r="T9">
        <v>84.049700000000001</v>
      </c>
      <c r="U9">
        <v>1050</v>
      </c>
      <c r="V9">
        <v>7.8757000000000001</v>
      </c>
      <c r="W9">
        <v>348.93099999999998</v>
      </c>
    </row>
    <row r="10" spans="1:23" x14ac:dyDescent="0.25">
      <c r="D10" s="2">
        <v>102.756</v>
      </c>
      <c r="E10" s="2">
        <v>1050</v>
      </c>
      <c r="F10" s="2">
        <v>7.2400000000000006E-2</v>
      </c>
      <c r="G10" s="2">
        <v>1.26783</v>
      </c>
      <c r="H10" s="2">
        <f t="shared" ref="H9:H40" si="0">(N10*(1.01325/1.0189)*SQRT(300/293))/1000</f>
        <v>9.2748714450902308E-3</v>
      </c>
      <c r="I10" s="2">
        <v>83.825878656</v>
      </c>
      <c r="J10" s="2">
        <v>75.788936213470791</v>
      </c>
      <c r="K10" s="2">
        <f t="shared" ref="K10:K73" si="1">(2*PI()*2*I10)/1.6</f>
        <v>658.36691141599749</v>
      </c>
      <c r="L10" s="2">
        <f t="shared" ref="L10:L73" si="2">F10*0.75*60/H10</f>
        <v>351.27171511629552</v>
      </c>
      <c r="M10" s="2">
        <f t="shared" ref="M10:M73" si="3">(H10/P10)*100</f>
        <v>2.2774392744236292E-2</v>
      </c>
      <c r="N10" s="2">
        <f t="shared" ref="N10:N73" si="4">(2*PI()*E10*I10/60)/1000</f>
        <v>9.2171367598239673</v>
      </c>
      <c r="O10" s="2">
        <f t="shared" ref="O9:O40" si="5">F10*45</f>
        <v>3.2580000000000005</v>
      </c>
      <c r="P10" s="2">
        <f t="shared" ref="P10:P73" si="6">(F10*0.75*45000)/60</f>
        <v>40.725000000000001</v>
      </c>
      <c r="Q10" s="2">
        <f t="shared" ref="Q10:Q73" si="7">S10*N10/100</f>
        <v>7.8474702373141243</v>
      </c>
      <c r="R10" s="2">
        <f t="shared" ref="R10:R73" si="8">N10*120/(0.0774*0.0044*E10*4)</f>
        <v>773.27567702137378</v>
      </c>
      <c r="S10" s="6">
        <f t="shared" ref="S10:S73" si="9">K10/R10*100</f>
        <v>85.139999999999986</v>
      </c>
      <c r="T10">
        <v>84.357699999999994</v>
      </c>
      <c r="U10">
        <v>1075</v>
      </c>
      <c r="V10">
        <v>8.0941500000000008</v>
      </c>
      <c r="W10">
        <v>343.23</v>
      </c>
    </row>
    <row r="11" spans="1:23" x14ac:dyDescent="0.25">
      <c r="D11" s="2">
        <v>103.68899999999999</v>
      </c>
      <c r="E11" s="2">
        <v>1100</v>
      </c>
      <c r="F11" s="2">
        <v>7.3700000000000002E-2</v>
      </c>
      <c r="G11" s="2">
        <v>1.2734399999999999</v>
      </c>
      <c r="H11" s="2">
        <f t="shared" si="0"/>
        <v>9.8047557857537417E-3</v>
      </c>
      <c r="I11" s="2">
        <v>84.586997663999995</v>
      </c>
      <c r="J11" s="2">
        <v>76.477081698767691</v>
      </c>
      <c r="K11" s="2">
        <f t="shared" si="1"/>
        <v>664.34472612609829</v>
      </c>
      <c r="L11" s="2">
        <f t="shared" si="2"/>
        <v>338.25421789891567</v>
      </c>
      <c r="M11" s="2">
        <f t="shared" si="3"/>
        <v>2.365085068175183E-2</v>
      </c>
      <c r="N11" s="2">
        <f t="shared" si="4"/>
        <v>9.7437226498494454</v>
      </c>
      <c r="O11" s="2">
        <f t="shared" si="5"/>
        <v>3.3165</v>
      </c>
      <c r="P11" s="2">
        <f t="shared" si="6"/>
        <v>41.456249999999997</v>
      </c>
      <c r="Q11" s="2">
        <f t="shared" si="7"/>
        <v>8.2958054640818144</v>
      </c>
      <c r="R11" s="2">
        <f t="shared" si="8"/>
        <v>780.29683594796631</v>
      </c>
      <c r="S11" s="6">
        <f t="shared" si="9"/>
        <v>85.139999999999972</v>
      </c>
      <c r="T11">
        <v>84.931799999999996</v>
      </c>
      <c r="U11">
        <v>1112.5</v>
      </c>
      <c r="V11">
        <v>8.4359500000000001</v>
      </c>
      <c r="W11">
        <v>333.50700000000001</v>
      </c>
    </row>
    <row r="12" spans="1:23" x14ac:dyDescent="0.25">
      <c r="D12" s="2">
        <v>104.209</v>
      </c>
      <c r="E12" s="2">
        <v>1150</v>
      </c>
      <c r="F12" s="2">
        <v>7.2800000000000004E-2</v>
      </c>
      <c r="G12" s="2">
        <v>1.2847599999999999</v>
      </c>
      <c r="H12" s="2">
        <f t="shared" si="0"/>
        <v>1.0301832359084755E-2</v>
      </c>
      <c r="I12" s="2">
        <v>85.011201184000001</v>
      </c>
      <c r="J12" s="2">
        <v>76.860614016403701</v>
      </c>
      <c r="K12" s="2">
        <f t="shared" si="1"/>
        <v>667.67641278124586</v>
      </c>
      <c r="L12" s="2">
        <f t="shared" si="2"/>
        <v>318.001680265262</v>
      </c>
      <c r="M12" s="2">
        <f t="shared" si="3"/>
        <v>2.5157099777984748E-2</v>
      </c>
      <c r="N12" s="2">
        <f t="shared" si="4"/>
        <v>10.237704995979101</v>
      </c>
      <c r="O12" s="2">
        <f t="shared" si="5"/>
        <v>3.2760000000000002</v>
      </c>
      <c r="P12" s="2">
        <f t="shared" si="6"/>
        <v>40.950000000000003</v>
      </c>
      <c r="Q12" s="2">
        <f t="shared" si="7"/>
        <v>8.7163820335766076</v>
      </c>
      <c r="R12" s="2">
        <f t="shared" si="8"/>
        <v>784.21002205925038</v>
      </c>
      <c r="S12" s="6">
        <f t="shared" si="9"/>
        <v>85.140000000000015</v>
      </c>
      <c r="T12">
        <v>85.678100000000001</v>
      </c>
      <c r="U12">
        <v>1156.25</v>
      </c>
      <c r="V12">
        <v>8.8478100000000008</v>
      </c>
      <c r="W12">
        <v>321.41199999999998</v>
      </c>
    </row>
    <row r="13" spans="1:23" x14ac:dyDescent="0.25">
      <c r="D13" s="2">
        <v>105.81100000000001</v>
      </c>
      <c r="E13" s="2">
        <v>1200</v>
      </c>
      <c r="F13" s="2">
        <v>7.4399999999999994E-2</v>
      </c>
      <c r="G13" s="2">
        <v>1.2918099999999999</v>
      </c>
      <c r="H13" s="2">
        <f t="shared" si="0"/>
        <v>1.0914993326509312E-2</v>
      </c>
      <c r="I13" s="2">
        <v>86.318074335999995</v>
      </c>
      <c r="J13" s="2">
        <v>78.042188579582302</v>
      </c>
      <c r="K13" s="2">
        <f t="shared" si="1"/>
        <v>677.94057051498805</v>
      </c>
      <c r="L13" s="2">
        <f t="shared" si="2"/>
        <v>306.73404003543379</v>
      </c>
      <c r="M13" s="2">
        <f t="shared" si="3"/>
        <v>2.6081226586641127E-2</v>
      </c>
      <c r="N13" s="2">
        <f t="shared" si="4"/>
        <v>10.847049128239808</v>
      </c>
      <c r="O13" s="2">
        <f t="shared" si="5"/>
        <v>3.3479999999999999</v>
      </c>
      <c r="P13" s="2">
        <f t="shared" si="6"/>
        <v>41.85</v>
      </c>
      <c r="Q13" s="2">
        <f t="shared" si="7"/>
        <v>9.2351776277833704</v>
      </c>
      <c r="R13" s="2">
        <f t="shared" si="8"/>
        <v>796.26564542516803</v>
      </c>
      <c r="S13" s="6">
        <f t="shared" si="9"/>
        <v>85.139999999999986</v>
      </c>
      <c r="T13">
        <v>86.757999999999996</v>
      </c>
      <c r="U13">
        <v>1203.1199999999999</v>
      </c>
      <c r="V13">
        <v>9.3253900000000005</v>
      </c>
      <c r="W13">
        <v>311.02100000000002</v>
      </c>
    </row>
    <row r="14" spans="1:23" x14ac:dyDescent="0.25">
      <c r="D14" s="2">
        <v>107.51</v>
      </c>
      <c r="E14" s="2">
        <v>1250</v>
      </c>
      <c r="F14" s="2">
        <v>7.8950000000000006E-2</v>
      </c>
      <c r="G14" s="2">
        <v>1.2972900000000001</v>
      </c>
      <c r="H14" s="2">
        <f t="shared" si="0"/>
        <v>1.1552348571716477E-2</v>
      </c>
      <c r="I14" s="2">
        <v>87.704077760000004</v>
      </c>
      <c r="J14" s="2">
        <v>79.295306671242997</v>
      </c>
      <c r="K14" s="2">
        <f t="shared" si="1"/>
        <v>688.82621595170986</v>
      </c>
      <c r="L14" s="2">
        <f t="shared" si="2"/>
        <v>307.53486859790308</v>
      </c>
      <c r="M14" s="2">
        <f t="shared" si="3"/>
        <v>2.6013310414110709E-2</v>
      </c>
      <c r="N14" s="2">
        <f t="shared" si="4"/>
        <v>11.480436932528498</v>
      </c>
      <c r="O14" s="2">
        <f t="shared" si="5"/>
        <v>3.5527500000000001</v>
      </c>
      <c r="P14" s="2">
        <f t="shared" si="6"/>
        <v>44.409374999999997</v>
      </c>
      <c r="Q14" s="2">
        <f t="shared" si="7"/>
        <v>9.7744440043547645</v>
      </c>
      <c r="R14" s="2">
        <f t="shared" si="8"/>
        <v>809.05122850799842</v>
      </c>
      <c r="S14" s="6">
        <f t="shared" si="9"/>
        <v>85.14</v>
      </c>
      <c r="T14">
        <v>88.0578</v>
      </c>
      <c r="U14">
        <v>1251.56</v>
      </c>
      <c r="V14">
        <v>9.8480799999999995</v>
      </c>
      <c r="W14">
        <v>302.774</v>
      </c>
    </row>
    <row r="15" spans="1:23" x14ac:dyDescent="0.25">
      <c r="D15" s="2">
        <v>109.488</v>
      </c>
      <c r="E15" s="2">
        <v>1300</v>
      </c>
      <c r="F15" s="2">
        <v>7.9000000000000001E-2</v>
      </c>
      <c r="G15" s="2">
        <v>1.29895</v>
      </c>
      <c r="H15" s="2">
        <f t="shared" si="0"/>
        <v>1.2235487694511183E-2</v>
      </c>
      <c r="I15" s="2">
        <v>89.317682687999991</v>
      </c>
      <c r="J15" s="2">
        <v>80.754204602558403</v>
      </c>
      <c r="K15" s="2">
        <f t="shared" si="1"/>
        <v>701.49943942071252</v>
      </c>
      <c r="L15" s="2">
        <f t="shared" si="2"/>
        <v>290.54828779687841</v>
      </c>
      <c r="M15" s="2">
        <f t="shared" si="3"/>
        <v>2.7534149523513213E-2</v>
      </c>
      <c r="N15" s="2">
        <f t="shared" si="4"/>
        <v>12.159323616625683</v>
      </c>
      <c r="O15" s="2">
        <f t="shared" si="5"/>
        <v>3.5550000000000002</v>
      </c>
      <c r="P15" s="2">
        <f t="shared" si="6"/>
        <v>44.4375</v>
      </c>
      <c r="Q15" s="2">
        <f t="shared" si="7"/>
        <v>10.352448127195107</v>
      </c>
      <c r="R15" s="2">
        <f t="shared" si="8"/>
        <v>823.93638644669068</v>
      </c>
      <c r="S15" s="6">
        <f t="shared" si="9"/>
        <v>85.14</v>
      </c>
      <c r="T15">
        <v>89.534499999999994</v>
      </c>
      <c r="U15">
        <v>1300.78</v>
      </c>
      <c r="V15">
        <v>10.4076</v>
      </c>
      <c r="W15">
        <v>292.14600000000002</v>
      </c>
    </row>
    <row r="16" spans="1:23" x14ac:dyDescent="0.25">
      <c r="D16" s="2">
        <v>111.797</v>
      </c>
      <c r="E16" s="2">
        <v>1350</v>
      </c>
      <c r="F16" s="2">
        <v>7.9600000000000004E-2</v>
      </c>
      <c r="G16" s="2">
        <v>1.2946899999999999</v>
      </c>
      <c r="H16" s="2">
        <f t="shared" si="0"/>
        <v>1.2974042845632612E-2</v>
      </c>
      <c r="I16" s="2">
        <v>91.201309471999991</v>
      </c>
      <c r="J16" s="2">
        <v>82.457235605292098</v>
      </c>
      <c r="K16" s="2">
        <f t="shared" si="1"/>
        <v>716.29340958751095</v>
      </c>
      <c r="L16" s="2">
        <f t="shared" si="2"/>
        <v>276.089731059104</v>
      </c>
      <c r="M16" s="2">
        <f t="shared" si="3"/>
        <v>2.8976086757415104E-2</v>
      </c>
      <c r="N16" s="2">
        <f t="shared" si="4"/>
        <v>12.893281372575199</v>
      </c>
      <c r="O16" s="2">
        <f t="shared" si="5"/>
        <v>3.5820000000000003</v>
      </c>
      <c r="P16" s="2">
        <f t="shared" si="6"/>
        <v>44.774999999999999</v>
      </c>
      <c r="Q16" s="2">
        <f t="shared" si="7"/>
        <v>10.977339760610523</v>
      </c>
      <c r="R16" s="2">
        <f t="shared" si="8"/>
        <v>841.31243785237382</v>
      </c>
      <c r="S16" s="6">
        <f t="shared" si="9"/>
        <v>85.139999999999986</v>
      </c>
      <c r="T16">
        <v>91.119600000000005</v>
      </c>
      <c r="U16">
        <v>1350.39</v>
      </c>
      <c r="V16">
        <v>10.9947</v>
      </c>
      <c r="W16">
        <v>282.31700000000001</v>
      </c>
    </row>
    <row r="17" spans="4:23" x14ac:dyDescent="0.25">
      <c r="D17" s="2">
        <v>114.268</v>
      </c>
      <c r="E17" s="2">
        <v>1400</v>
      </c>
      <c r="F17" s="2">
        <v>8.3500000000000005E-2</v>
      </c>
      <c r="G17" s="2">
        <v>1.2855000000000001</v>
      </c>
      <c r="H17" s="2">
        <f t="shared" si="0"/>
        <v>1.3751943247921552E-2</v>
      </c>
      <c r="I17" s="2">
        <v>93.217091967999991</v>
      </c>
      <c r="J17" s="2">
        <v>84.279751676212399</v>
      </c>
      <c r="K17" s="2">
        <f t="shared" si="1"/>
        <v>732.12532828918211</v>
      </c>
      <c r="L17" s="2">
        <f t="shared" si="2"/>
        <v>273.23411188218091</v>
      </c>
      <c r="M17" s="2">
        <f t="shared" si="3"/>
        <v>2.9278921086725862E-2</v>
      </c>
      <c r="N17" s="2">
        <f t="shared" si="4"/>
        <v>13.666339461398067</v>
      </c>
      <c r="O17" s="2">
        <f t="shared" si="5"/>
        <v>3.7575000000000003</v>
      </c>
      <c r="P17" s="2">
        <f t="shared" si="6"/>
        <v>46.96875</v>
      </c>
      <c r="Q17" s="2">
        <f t="shared" si="7"/>
        <v>11.635521417434314</v>
      </c>
      <c r="R17" s="2">
        <f t="shared" si="8"/>
        <v>859.9075972388797</v>
      </c>
      <c r="S17" s="6">
        <f t="shared" si="9"/>
        <v>85.139999999999986</v>
      </c>
      <c r="T17">
        <v>92.663899999999998</v>
      </c>
      <c r="U17">
        <v>1400.2</v>
      </c>
      <c r="V17">
        <v>11.590400000000001</v>
      </c>
      <c r="W17">
        <v>275.601</v>
      </c>
    </row>
    <row r="18" spans="4:23" x14ac:dyDescent="0.25">
      <c r="D18" s="2">
        <v>115.783</v>
      </c>
      <c r="E18" s="2">
        <v>1450</v>
      </c>
      <c r="F18" s="2">
        <v>8.4699999999999998E-2</v>
      </c>
      <c r="G18" s="2">
        <v>1.2781800000000001</v>
      </c>
      <c r="H18" s="2">
        <f t="shared" si="0"/>
        <v>1.4431923231584936E-2</v>
      </c>
      <c r="I18" s="2">
        <v>94.452992607999988</v>
      </c>
      <c r="J18" s="2">
        <v>85.397158332401901</v>
      </c>
      <c r="K18" s="2">
        <f t="shared" si="1"/>
        <v>741.83206921715941</v>
      </c>
      <c r="L18" s="2">
        <f t="shared" si="2"/>
        <v>264.10201459902129</v>
      </c>
      <c r="M18" s="2">
        <f t="shared" si="3"/>
        <v>3.029132516140089E-2</v>
      </c>
      <c r="N18" s="2">
        <f t="shared" si="4"/>
        <v>14.342086671531749</v>
      </c>
      <c r="O18" s="2">
        <f t="shared" si="5"/>
        <v>3.8114999999999997</v>
      </c>
      <c r="P18" s="2">
        <f t="shared" si="6"/>
        <v>47.643749999999997</v>
      </c>
      <c r="Q18" s="2">
        <f t="shared" si="7"/>
        <v>12.210852592142132</v>
      </c>
      <c r="R18" s="2">
        <f t="shared" si="8"/>
        <v>871.30851446694783</v>
      </c>
      <c r="S18" s="6">
        <f t="shared" si="9"/>
        <v>85.14</v>
      </c>
      <c r="T18">
        <v>93.9315</v>
      </c>
      <c r="U18">
        <v>1450.1</v>
      </c>
      <c r="V18">
        <v>12.163600000000001</v>
      </c>
      <c r="W18">
        <v>270.06900000000002</v>
      </c>
    </row>
    <row r="19" spans="4:23" x14ac:dyDescent="0.25">
      <c r="D19" s="2">
        <v>116.985</v>
      </c>
      <c r="E19" s="2">
        <v>1500</v>
      </c>
      <c r="F19" s="2">
        <v>8.8650000000000007E-2</v>
      </c>
      <c r="G19" s="2">
        <v>1.2795000000000001</v>
      </c>
      <c r="H19" s="2">
        <f t="shared" si="0"/>
        <v>1.5084566990928309E-2</v>
      </c>
      <c r="I19" s="2">
        <v>95.43355536</v>
      </c>
      <c r="J19" s="2">
        <v>86.283708035860499</v>
      </c>
      <c r="K19" s="2">
        <f t="shared" si="1"/>
        <v>749.53339106232704</v>
      </c>
      <c r="L19" s="2">
        <f t="shared" si="2"/>
        <v>264.45903302355919</v>
      </c>
      <c r="M19" s="2">
        <f t="shared" si="3"/>
        <v>3.0250432017904737E-2</v>
      </c>
      <c r="N19" s="2">
        <f t="shared" si="4"/>
        <v>14.990667821246541</v>
      </c>
      <c r="O19" s="2">
        <f t="shared" si="5"/>
        <v>3.9892500000000002</v>
      </c>
      <c r="P19" s="2">
        <f t="shared" si="6"/>
        <v>49.865625000000001</v>
      </c>
      <c r="Q19" s="2">
        <f t="shared" si="7"/>
        <v>12.763054583009302</v>
      </c>
      <c r="R19" s="2">
        <f t="shared" si="8"/>
        <v>880.3539946703396</v>
      </c>
      <c r="S19" s="6">
        <f t="shared" si="9"/>
        <v>85.139999999999986</v>
      </c>
      <c r="T19">
        <v>94.938500000000005</v>
      </c>
      <c r="U19">
        <v>1500.05</v>
      </c>
      <c r="V19">
        <v>12.713200000000001</v>
      </c>
      <c r="W19">
        <v>267.52</v>
      </c>
    </row>
    <row r="20" spans="4:23" x14ac:dyDescent="0.25">
      <c r="D20" s="2">
        <v>117.788</v>
      </c>
      <c r="E20" s="2">
        <v>1550</v>
      </c>
      <c r="F20" s="2">
        <v>9.3200000000000005E-2</v>
      </c>
      <c r="G20" s="2">
        <v>1.27766</v>
      </c>
      <c r="H20" s="2">
        <f t="shared" si="0"/>
        <v>1.5694379700688516E-2</v>
      </c>
      <c r="I20" s="2">
        <v>96.088623487999996</v>
      </c>
      <c r="J20" s="2">
        <v>86.875970441748393</v>
      </c>
      <c r="K20" s="2">
        <f t="shared" si="1"/>
        <v>754.67828410864092</v>
      </c>
      <c r="L20" s="2">
        <f t="shared" si="2"/>
        <v>267.22942097647916</v>
      </c>
      <c r="M20" s="2">
        <f t="shared" si="3"/>
        <v>2.9936823463402033E-2</v>
      </c>
      <c r="N20" s="2">
        <f t="shared" si="4"/>
        <v>15.596684538245251</v>
      </c>
      <c r="O20" s="2">
        <f t="shared" si="5"/>
        <v>4.194</v>
      </c>
      <c r="P20" s="2">
        <f t="shared" si="6"/>
        <v>52.424999999999997</v>
      </c>
      <c r="Q20" s="2">
        <f t="shared" si="7"/>
        <v>13.279017215862002</v>
      </c>
      <c r="R20" s="2">
        <f t="shared" si="8"/>
        <v>886.39685706911109</v>
      </c>
      <c r="S20" s="6">
        <f t="shared" si="9"/>
        <v>85.139999999999972</v>
      </c>
      <c r="T20">
        <v>95.697900000000004</v>
      </c>
      <c r="U20">
        <v>1550.02</v>
      </c>
      <c r="V20">
        <v>13.2379</v>
      </c>
      <c r="W20">
        <v>266.50099999999998</v>
      </c>
    </row>
    <row r="21" spans="4:23" x14ac:dyDescent="0.25">
      <c r="D21" s="2">
        <v>118.471</v>
      </c>
      <c r="E21" s="2">
        <v>1600</v>
      </c>
      <c r="F21" s="2">
        <v>9.5899999999999999E-2</v>
      </c>
      <c r="G21" s="2">
        <v>1.2823500000000001</v>
      </c>
      <c r="H21" s="2">
        <f t="shared" si="0"/>
        <v>1.6294590346748891E-2</v>
      </c>
      <c r="I21" s="2">
        <v>96.645798495999998</v>
      </c>
      <c r="J21" s="2">
        <v>87.379725389720292</v>
      </c>
      <c r="K21" s="2">
        <f t="shared" si="1"/>
        <v>759.05432638838261</v>
      </c>
      <c r="L21" s="2">
        <f t="shared" si="2"/>
        <v>264.84249730531161</v>
      </c>
      <c r="M21" s="2">
        <f t="shared" si="3"/>
        <v>3.0206632551034902E-2</v>
      </c>
      <c r="N21" s="2">
        <f t="shared" si="4"/>
        <v>16.193158962952165</v>
      </c>
      <c r="O21" s="2">
        <f t="shared" si="5"/>
        <v>4.3155000000000001</v>
      </c>
      <c r="P21" s="2">
        <f t="shared" si="6"/>
        <v>53.943750000000001</v>
      </c>
      <c r="Q21" s="2">
        <f t="shared" si="7"/>
        <v>13.786855541057474</v>
      </c>
      <c r="R21" s="2">
        <f t="shared" si="8"/>
        <v>891.53667651912451</v>
      </c>
      <c r="S21" s="6">
        <f t="shared" si="9"/>
        <v>85.14</v>
      </c>
      <c r="T21">
        <v>96.261899999999997</v>
      </c>
      <c r="U21">
        <v>1600.01</v>
      </c>
      <c r="V21">
        <v>13.742000000000001</v>
      </c>
      <c r="W21">
        <v>265.11799999999999</v>
      </c>
    </row>
    <row r="22" spans="4:23" x14ac:dyDescent="0.25">
      <c r="D22" s="2">
        <v>118.77200000000001</v>
      </c>
      <c r="E22" s="2">
        <v>1650</v>
      </c>
      <c r="F22" s="2">
        <v>9.8750000000000004E-2</v>
      </c>
      <c r="G22" s="2">
        <v>1.2902800000000001</v>
      </c>
      <c r="H22" s="2">
        <f t="shared" si="0"/>
        <v>1.6846489803916665E-2</v>
      </c>
      <c r="I22" s="2">
        <v>96.891347072000002</v>
      </c>
      <c r="J22" s="2">
        <v>87.601731596659604</v>
      </c>
      <c r="K22" s="2">
        <f t="shared" si="1"/>
        <v>760.98286039453524</v>
      </c>
      <c r="L22" s="2">
        <f t="shared" si="2"/>
        <v>263.77898611061795</v>
      </c>
      <c r="M22" s="2">
        <f t="shared" si="3"/>
        <v>3.0328420462747304E-2</v>
      </c>
      <c r="N22" s="2">
        <f t="shared" si="4"/>
        <v>16.741622928679778</v>
      </c>
      <c r="O22" s="2">
        <f t="shared" si="5"/>
        <v>4.4437500000000005</v>
      </c>
      <c r="P22" s="2">
        <f t="shared" si="6"/>
        <v>55.546875</v>
      </c>
      <c r="Q22" s="2">
        <f t="shared" si="7"/>
        <v>14.25381776147796</v>
      </c>
      <c r="R22" s="2">
        <f t="shared" si="8"/>
        <v>893.80180924892568</v>
      </c>
      <c r="S22" s="6">
        <f t="shared" si="9"/>
        <v>85.139999999999986</v>
      </c>
      <c r="T22">
        <v>96.633899999999997</v>
      </c>
      <c r="U22">
        <v>1650.01</v>
      </c>
      <c r="V22">
        <v>14.223699999999999</v>
      </c>
      <c r="W22">
        <v>263.87299999999999</v>
      </c>
    </row>
    <row r="23" spans="4:23" x14ac:dyDescent="0.25">
      <c r="D23" s="2">
        <v>118.65600000000001</v>
      </c>
      <c r="E23" s="2">
        <v>1700</v>
      </c>
      <c r="F23" s="2">
        <v>0.10005</v>
      </c>
      <c r="G23" s="2">
        <v>1.29942</v>
      </c>
      <c r="H23" s="2">
        <f t="shared" si="0"/>
        <v>1.7340037597347247E-2</v>
      </c>
      <c r="I23" s="2">
        <v>96.796717055999991</v>
      </c>
      <c r="J23" s="2">
        <v>87.516174387340797</v>
      </c>
      <c r="K23" s="2">
        <f t="shared" si="1"/>
        <v>760.23963798684838</v>
      </c>
      <c r="L23" s="2">
        <f t="shared" si="2"/>
        <v>259.64476574657334</v>
      </c>
      <c r="M23" s="2">
        <f t="shared" si="3"/>
        <v>3.0811327842473868E-2</v>
      </c>
      <c r="N23" s="2">
        <f t="shared" si="4"/>
        <v>17.232098461035232</v>
      </c>
      <c r="O23" s="2">
        <f t="shared" si="5"/>
        <v>4.5022500000000001</v>
      </c>
      <c r="P23" s="2">
        <f t="shared" si="6"/>
        <v>56.27812500000001</v>
      </c>
      <c r="Q23" s="2">
        <f t="shared" si="7"/>
        <v>14.671408629725395</v>
      </c>
      <c r="R23" s="2">
        <f t="shared" si="8"/>
        <v>892.92886773179293</v>
      </c>
      <c r="S23" s="6">
        <f t="shared" si="9"/>
        <v>85.139999999999986</v>
      </c>
      <c r="T23">
        <v>96.877300000000005</v>
      </c>
      <c r="U23">
        <v>1700</v>
      </c>
      <c r="V23">
        <v>14.6904</v>
      </c>
      <c r="W23">
        <v>262.67599999999999</v>
      </c>
    </row>
    <row r="24" spans="4:23" x14ac:dyDescent="0.25">
      <c r="D24" s="2">
        <v>118.861</v>
      </c>
      <c r="E24" s="2">
        <v>1750</v>
      </c>
      <c r="F24" s="2">
        <v>0.10305</v>
      </c>
      <c r="G24" s="2">
        <v>1.31053</v>
      </c>
      <c r="H24" s="2">
        <f t="shared" si="0"/>
        <v>1.7880877918481156E-2</v>
      </c>
      <c r="I24" s="2">
        <v>96.963951135999991</v>
      </c>
      <c r="J24" s="2">
        <v>87.667374627947297</v>
      </c>
      <c r="K24" s="2">
        <f t="shared" si="1"/>
        <v>761.55309137974314</v>
      </c>
      <c r="L24" s="2">
        <f t="shared" si="2"/>
        <v>259.34129303612514</v>
      </c>
      <c r="M24" s="2">
        <f t="shared" si="3"/>
        <v>3.0847382251948722E-2</v>
      </c>
      <c r="N24" s="2">
        <f t="shared" si="4"/>
        <v>17.769572132194007</v>
      </c>
      <c r="O24" s="2">
        <f t="shared" si="5"/>
        <v>4.6372499999999999</v>
      </c>
      <c r="P24" s="2">
        <f t="shared" si="6"/>
        <v>57.96562500000001</v>
      </c>
      <c r="Q24" s="2">
        <f t="shared" si="7"/>
        <v>15.129013713349975</v>
      </c>
      <c r="R24" s="2">
        <f t="shared" si="8"/>
        <v>894.47156610258776</v>
      </c>
      <c r="S24" s="6">
        <f t="shared" si="9"/>
        <v>85.139999999999986</v>
      </c>
      <c r="T24">
        <v>97.161000000000001</v>
      </c>
      <c r="U24">
        <v>1750</v>
      </c>
      <c r="V24">
        <v>15.166499999999999</v>
      </c>
      <c r="W24">
        <v>262.99299999999999</v>
      </c>
    </row>
    <row r="25" spans="4:23" x14ac:dyDescent="0.25">
      <c r="D25" s="2">
        <v>119.584</v>
      </c>
      <c r="E25" s="2">
        <v>1800</v>
      </c>
      <c r="F25" s="2">
        <v>0.10929999999999999</v>
      </c>
      <c r="G25" s="2">
        <v>1.3149</v>
      </c>
      <c r="H25" s="2">
        <f t="shared" si="0"/>
        <v>1.8503632353308583E-2</v>
      </c>
      <c r="I25" s="2">
        <v>97.553757183999991</v>
      </c>
      <c r="J25" s="2">
        <v>88.200632061891199</v>
      </c>
      <c r="K25" s="2">
        <f t="shared" si="1"/>
        <v>766.18541724834211</v>
      </c>
      <c r="L25" s="2">
        <f t="shared" si="2"/>
        <v>265.81267429476009</v>
      </c>
      <c r="M25" s="2">
        <f t="shared" si="3"/>
        <v>3.0096382805015486E-2</v>
      </c>
      <c r="N25" s="2">
        <f t="shared" si="4"/>
        <v>18.38845001396021</v>
      </c>
      <c r="O25" s="2">
        <f t="shared" si="5"/>
        <v>4.9184999999999999</v>
      </c>
      <c r="P25" s="2">
        <f t="shared" si="6"/>
        <v>61.481249999999996</v>
      </c>
      <c r="Q25" s="2">
        <f t="shared" si="7"/>
        <v>15.655926341885722</v>
      </c>
      <c r="R25" s="2">
        <f t="shared" si="8"/>
        <v>899.91239986885375</v>
      </c>
      <c r="S25" s="6">
        <f t="shared" si="9"/>
        <v>85.14</v>
      </c>
      <c r="T25">
        <v>97.543099999999995</v>
      </c>
      <c r="U25">
        <v>1800</v>
      </c>
      <c r="V25">
        <v>15.6614</v>
      </c>
      <c r="W25">
        <v>265.137</v>
      </c>
    </row>
    <row r="26" spans="4:23" x14ac:dyDescent="0.25">
      <c r="D26" s="2">
        <v>119.934</v>
      </c>
      <c r="E26" s="2">
        <v>1850</v>
      </c>
      <c r="F26" s="2">
        <v>0.11415</v>
      </c>
      <c r="G26" s="2">
        <v>1.3184899999999999</v>
      </c>
      <c r="H26" s="2">
        <f t="shared" si="0"/>
        <v>1.907328316369045E-2</v>
      </c>
      <c r="I26" s="2">
        <v>97.839278783999987</v>
      </c>
      <c r="J26" s="2">
        <v>88.4587788141462</v>
      </c>
      <c r="K26" s="2">
        <f t="shared" si="1"/>
        <v>768.42789865084512</v>
      </c>
      <c r="L26" s="2">
        <f t="shared" si="2"/>
        <v>269.31650706988722</v>
      </c>
      <c r="M26" s="2">
        <f t="shared" si="3"/>
        <v>2.9704826068919762E-2</v>
      </c>
      <c r="N26" s="2">
        <f t="shared" si="4"/>
        <v>18.954554833387512</v>
      </c>
      <c r="O26" s="2">
        <f t="shared" si="5"/>
        <v>5.1367500000000001</v>
      </c>
      <c r="P26" s="2">
        <f t="shared" si="6"/>
        <v>64.209375000000009</v>
      </c>
      <c r="Q26" s="2">
        <f t="shared" si="7"/>
        <v>16.137907985146128</v>
      </c>
      <c r="R26" s="2">
        <f t="shared" si="8"/>
        <v>902.54627513606408</v>
      </c>
      <c r="S26" s="6">
        <f t="shared" si="9"/>
        <v>85.140000000000015</v>
      </c>
      <c r="T26">
        <v>97.92</v>
      </c>
      <c r="U26">
        <v>1850</v>
      </c>
      <c r="V26">
        <v>16.159099999999999</v>
      </c>
      <c r="W26">
        <v>266.94299999999998</v>
      </c>
    </row>
    <row r="27" spans="4:23" x14ac:dyDescent="0.25">
      <c r="D27" s="2">
        <v>120.176</v>
      </c>
      <c r="E27" s="2">
        <v>1900</v>
      </c>
      <c r="F27" s="2">
        <v>0.11745</v>
      </c>
      <c r="G27" s="2">
        <v>1.3189200000000001</v>
      </c>
      <c r="H27" s="2">
        <f t="shared" si="0"/>
        <v>1.9628303076653253E-2</v>
      </c>
      <c r="I27" s="2">
        <v>98.036696575999997</v>
      </c>
      <c r="J27" s="2">
        <v>88.637268854276797</v>
      </c>
      <c r="K27" s="2">
        <f t="shared" si="1"/>
        <v>769.97841436343299</v>
      </c>
      <c r="L27" s="2">
        <f t="shared" si="2"/>
        <v>269.26678171616896</v>
      </c>
      <c r="M27" s="2">
        <f t="shared" si="3"/>
        <v>2.9710311643389817E-2</v>
      </c>
      <c r="N27" s="2">
        <f t="shared" si="4"/>
        <v>19.506119830540307</v>
      </c>
      <c r="O27" s="2">
        <f t="shared" si="5"/>
        <v>5.2852499999999996</v>
      </c>
      <c r="P27" s="2">
        <f t="shared" si="6"/>
        <v>66.065624999999997</v>
      </c>
      <c r="Q27" s="2">
        <f t="shared" si="7"/>
        <v>16.607510423722012</v>
      </c>
      <c r="R27" s="2">
        <f t="shared" si="8"/>
        <v>904.36741174939311</v>
      </c>
      <c r="S27" s="6">
        <f t="shared" si="9"/>
        <v>85.139999999999972</v>
      </c>
      <c r="T27">
        <v>98.337100000000007</v>
      </c>
      <c r="U27">
        <v>1900</v>
      </c>
      <c r="V27">
        <v>16.667400000000001</v>
      </c>
      <c r="W27">
        <v>267.56200000000001</v>
      </c>
    </row>
    <row r="28" spans="4:23" x14ac:dyDescent="0.25">
      <c r="D28" s="2">
        <v>120.94799999999999</v>
      </c>
      <c r="E28" s="2">
        <v>1950</v>
      </c>
      <c r="F28" s="2">
        <v>0.12055</v>
      </c>
      <c r="G28" s="2">
        <v>1.31484</v>
      </c>
      <c r="H28" s="2">
        <f t="shared" si="0"/>
        <v>2.0274246022519433E-2</v>
      </c>
      <c r="I28" s="2">
        <v>98.666475647999988</v>
      </c>
      <c r="J28" s="2">
        <v>89.206666833536389</v>
      </c>
      <c r="K28" s="2">
        <f t="shared" si="1"/>
        <v>774.92468762838234</v>
      </c>
      <c r="L28" s="2">
        <f t="shared" si="2"/>
        <v>267.56851988352656</v>
      </c>
      <c r="M28" s="2">
        <f t="shared" si="3"/>
        <v>2.9898883484060178E-2</v>
      </c>
      <c r="N28" s="2">
        <f t="shared" si="4"/>
        <v>20.148041878337946</v>
      </c>
      <c r="O28" s="2">
        <f t="shared" si="5"/>
        <v>5.4247500000000004</v>
      </c>
      <c r="P28" s="2">
        <f t="shared" si="6"/>
        <v>67.809375000000003</v>
      </c>
      <c r="Q28" s="2">
        <f t="shared" si="7"/>
        <v>17.154042855216925</v>
      </c>
      <c r="R28" s="2">
        <f t="shared" si="8"/>
        <v>910.1769880530685</v>
      </c>
      <c r="S28" s="6">
        <f t="shared" si="9"/>
        <v>85.139999999999986</v>
      </c>
      <c r="T28">
        <v>98.904600000000002</v>
      </c>
      <c r="U28">
        <v>1950</v>
      </c>
      <c r="V28">
        <v>17.2056</v>
      </c>
      <c r="W28">
        <v>267.32900000000001</v>
      </c>
    </row>
    <row r="29" spans="4:23" x14ac:dyDescent="0.25">
      <c r="D29" s="2">
        <v>122.157</v>
      </c>
      <c r="E29" s="2">
        <v>2000</v>
      </c>
      <c r="F29" s="2">
        <v>0.12554999999999999</v>
      </c>
      <c r="G29" s="2">
        <v>1.31653</v>
      </c>
      <c r="H29" s="2">
        <f t="shared" si="0"/>
        <v>2.1001956945030889E-2</v>
      </c>
      <c r="I29" s="2">
        <v>99.652748831999986</v>
      </c>
      <c r="J29" s="2">
        <v>90.098379472040094</v>
      </c>
      <c r="K29" s="2">
        <f t="shared" si="1"/>
        <v>782.67085910159983</v>
      </c>
      <c r="L29" s="2">
        <f t="shared" si="2"/>
        <v>269.01064575969161</v>
      </c>
      <c r="M29" s="2">
        <f t="shared" si="3"/>
        <v>2.9738600037213521E-2</v>
      </c>
      <c r="N29" s="2">
        <f t="shared" si="4"/>
        <v>20.871222909375998</v>
      </c>
      <c r="O29" s="2">
        <f t="shared" si="5"/>
        <v>5.64975</v>
      </c>
      <c r="P29" s="2">
        <f t="shared" si="6"/>
        <v>70.621875000000003</v>
      </c>
      <c r="Q29" s="2">
        <f t="shared" si="7"/>
        <v>17.769759185042723</v>
      </c>
      <c r="R29" s="2">
        <f t="shared" si="8"/>
        <v>919.27514576180386</v>
      </c>
      <c r="S29" s="6">
        <f t="shared" si="9"/>
        <v>85.14</v>
      </c>
      <c r="T29">
        <v>99.590999999999994</v>
      </c>
      <c r="U29">
        <v>2000</v>
      </c>
      <c r="V29">
        <v>17.769600000000001</v>
      </c>
      <c r="W29">
        <v>266.976</v>
      </c>
    </row>
    <row r="30" spans="4:23" x14ac:dyDescent="0.25">
      <c r="D30" s="2">
        <v>122.845</v>
      </c>
      <c r="E30" s="2">
        <v>2050</v>
      </c>
      <c r="F30" s="2">
        <v>0.12784999999999999</v>
      </c>
      <c r="G30" s="2">
        <v>1.32098</v>
      </c>
      <c r="H30" s="2">
        <f t="shared" si="0"/>
        <v>2.1648248040923794E-2</v>
      </c>
      <c r="I30" s="2">
        <v>100.21400272</v>
      </c>
      <c r="J30" s="2">
        <v>90.605822230758491</v>
      </c>
      <c r="K30" s="2">
        <f t="shared" si="1"/>
        <v>787.0789368299487</v>
      </c>
      <c r="L30" s="2">
        <f t="shared" si="2"/>
        <v>265.76053586988058</v>
      </c>
      <c r="M30" s="2">
        <f t="shared" si="3"/>
        <v>3.0102287285862839E-2</v>
      </c>
      <c r="N30" s="2">
        <f t="shared" si="4"/>
        <v>21.513490940018599</v>
      </c>
      <c r="O30" s="2">
        <f t="shared" si="5"/>
        <v>5.7532499999999995</v>
      </c>
      <c r="P30" s="2">
        <f t="shared" si="6"/>
        <v>71.915624999999991</v>
      </c>
      <c r="Q30" s="2">
        <f t="shared" si="7"/>
        <v>18.316586186331833</v>
      </c>
      <c r="R30" s="2">
        <f t="shared" si="8"/>
        <v>924.45259200134933</v>
      </c>
      <c r="S30" s="6">
        <f t="shared" si="9"/>
        <v>85.139999999999986</v>
      </c>
      <c r="T30">
        <v>100.247</v>
      </c>
      <c r="U30">
        <v>2050</v>
      </c>
      <c r="V30">
        <v>18.333500000000001</v>
      </c>
      <c r="W30">
        <v>265.60500000000002</v>
      </c>
    </row>
    <row r="31" spans="4:23" x14ac:dyDescent="0.25">
      <c r="D31" s="2">
        <v>123.79600000000001</v>
      </c>
      <c r="E31" s="2">
        <v>2100</v>
      </c>
      <c r="F31" s="2">
        <v>0.13089999999999999</v>
      </c>
      <c r="G31" s="2">
        <v>1.32287</v>
      </c>
      <c r="H31" s="2">
        <f t="shared" si="0"/>
        <v>2.2347930737210288E-2</v>
      </c>
      <c r="I31" s="2">
        <v>100.989805696</v>
      </c>
      <c r="J31" s="2">
        <v>91.307243834742806</v>
      </c>
      <c r="K31" s="2">
        <f t="shared" si="1"/>
        <v>793.17207915503559</v>
      </c>
      <c r="L31" s="2">
        <f t="shared" si="2"/>
        <v>263.58145052741094</v>
      </c>
      <c r="M31" s="2">
        <f t="shared" si="3"/>
        <v>3.0351149460603064E-2</v>
      </c>
      <c r="N31" s="2">
        <f t="shared" si="4"/>
        <v>22.208818216340998</v>
      </c>
      <c r="O31" s="2">
        <f t="shared" si="5"/>
        <v>5.8904999999999994</v>
      </c>
      <c r="P31" s="2">
        <f t="shared" si="6"/>
        <v>73.63124999999998</v>
      </c>
      <c r="Q31" s="2">
        <f t="shared" si="7"/>
        <v>18.908587829392722</v>
      </c>
      <c r="R31" s="2">
        <f t="shared" si="8"/>
        <v>931.6092073702556</v>
      </c>
      <c r="S31" s="6">
        <f t="shared" si="9"/>
        <v>85.139999999999986</v>
      </c>
      <c r="T31">
        <v>100.91800000000001</v>
      </c>
      <c r="U31">
        <v>2100</v>
      </c>
      <c r="V31">
        <v>18.905799999999999</v>
      </c>
      <c r="W31">
        <v>264.15699999999998</v>
      </c>
    </row>
    <row r="32" spans="4:23" x14ac:dyDescent="0.25">
      <c r="D32" s="2">
        <v>124.794</v>
      </c>
      <c r="E32" s="2">
        <v>2150</v>
      </c>
      <c r="F32" s="2">
        <v>0.13435</v>
      </c>
      <c r="G32" s="2">
        <v>1.3216399999999999</v>
      </c>
      <c r="H32" s="2">
        <f t="shared" si="0"/>
        <v>2.3064475069975929E-2</v>
      </c>
      <c r="I32" s="2">
        <v>101.80395014399998</v>
      </c>
      <c r="J32" s="2">
        <v>92.043330859744188</v>
      </c>
      <c r="K32" s="2">
        <f t="shared" si="1"/>
        <v>799.56635469702974</v>
      </c>
      <c r="L32" s="2">
        <f t="shared" si="2"/>
        <v>262.1238932018889</v>
      </c>
      <c r="M32" s="2">
        <f t="shared" si="3"/>
        <v>3.0519919043924645E-2</v>
      </c>
      <c r="N32" s="2">
        <f t="shared" si="4"/>
        <v>22.920902167981524</v>
      </c>
      <c r="O32" s="2">
        <f t="shared" si="5"/>
        <v>6.04575</v>
      </c>
      <c r="P32" s="2">
        <f t="shared" si="6"/>
        <v>75.571875000000006</v>
      </c>
      <c r="Q32" s="2">
        <f t="shared" si="7"/>
        <v>19.514856105819462</v>
      </c>
      <c r="R32" s="2">
        <f t="shared" si="8"/>
        <v>939.11951456075872</v>
      </c>
      <c r="S32" s="6">
        <f t="shared" si="9"/>
        <v>85.139999999999972</v>
      </c>
      <c r="T32">
        <v>101.55500000000001</v>
      </c>
      <c r="U32">
        <v>2150</v>
      </c>
      <c r="V32">
        <v>19.476700000000001</v>
      </c>
      <c r="W32">
        <v>262.99700000000001</v>
      </c>
    </row>
    <row r="33" spans="4:36" x14ac:dyDescent="0.25">
      <c r="D33" s="2">
        <v>125.137</v>
      </c>
      <c r="E33" s="2">
        <v>2200</v>
      </c>
      <c r="F33" s="2">
        <v>0.13769999999999999</v>
      </c>
      <c r="G33" s="2">
        <v>1.3165199999999999</v>
      </c>
      <c r="H33" s="2">
        <f t="shared" si="0"/>
        <v>2.3665725867967977E-2</v>
      </c>
      <c r="I33" s="2">
        <v>102.08376131199999</v>
      </c>
      <c r="J33" s="2">
        <v>92.296314676954097</v>
      </c>
      <c r="K33" s="2">
        <f t="shared" si="1"/>
        <v>801.76398647148267</v>
      </c>
      <c r="L33" s="2">
        <f t="shared" si="2"/>
        <v>261.83435211624266</v>
      </c>
      <c r="M33" s="2">
        <f t="shared" si="3"/>
        <v>3.0553668513474349E-2</v>
      </c>
      <c r="N33" s="2">
        <f t="shared" si="4"/>
        <v>23.518410269830163</v>
      </c>
      <c r="O33" s="2">
        <f t="shared" si="5"/>
        <v>6.1964999999999995</v>
      </c>
      <c r="P33" s="2">
        <f t="shared" si="6"/>
        <v>77.456249999999997</v>
      </c>
      <c r="Q33" s="2">
        <f t="shared" si="7"/>
        <v>20.0235745037334</v>
      </c>
      <c r="R33" s="2">
        <f t="shared" si="8"/>
        <v>941.7007123226249</v>
      </c>
      <c r="S33" s="6">
        <f t="shared" si="9"/>
        <v>85.139999999999986</v>
      </c>
      <c r="T33">
        <v>102.066</v>
      </c>
      <c r="U33">
        <v>2200</v>
      </c>
      <c r="V33">
        <v>20.028500000000001</v>
      </c>
      <c r="W33">
        <v>262.27300000000002</v>
      </c>
    </row>
    <row r="34" spans="4:36" x14ac:dyDescent="0.25">
      <c r="D34" s="2">
        <v>126.02800000000001</v>
      </c>
      <c r="E34" s="2">
        <v>2250</v>
      </c>
      <c r="F34" s="2">
        <v>0.14105000000000001</v>
      </c>
      <c r="G34" s="2">
        <v>1.3046500000000001</v>
      </c>
      <c r="H34" s="2">
        <f t="shared" si="0"/>
        <v>2.4375917537283152E-2</v>
      </c>
      <c r="I34" s="2">
        <v>102.810617728</v>
      </c>
      <c r="J34" s="2">
        <v>92.9534825519804</v>
      </c>
      <c r="K34" s="2">
        <f t="shared" si="1"/>
        <v>807.47270341328328</v>
      </c>
      <c r="L34" s="2">
        <f t="shared" si="2"/>
        <v>260.39019824758731</v>
      </c>
      <c r="M34" s="2">
        <f t="shared" si="3"/>
        <v>3.0723122659146118E-2</v>
      </c>
      <c r="N34" s="2">
        <f t="shared" si="4"/>
        <v>24.2241811023985</v>
      </c>
      <c r="O34" s="2">
        <f t="shared" si="5"/>
        <v>6.3472500000000007</v>
      </c>
      <c r="P34" s="2">
        <f t="shared" si="6"/>
        <v>79.340625000000003</v>
      </c>
      <c r="Q34" s="2">
        <f t="shared" si="7"/>
        <v>20.624467790582084</v>
      </c>
      <c r="R34" s="2">
        <f t="shared" si="8"/>
        <v>948.40580621715208</v>
      </c>
      <c r="S34" s="6">
        <f t="shared" si="9"/>
        <v>85.14</v>
      </c>
      <c r="T34">
        <v>102.569</v>
      </c>
      <c r="U34">
        <v>2250</v>
      </c>
      <c r="V34">
        <v>20.582799999999999</v>
      </c>
      <c r="W34">
        <v>261.76900000000001</v>
      </c>
    </row>
    <row r="35" spans="4:36" x14ac:dyDescent="0.25">
      <c r="D35" s="2">
        <v>126.66</v>
      </c>
      <c r="E35" s="2">
        <v>2300</v>
      </c>
      <c r="F35" s="2">
        <v>0.14495</v>
      </c>
      <c r="G35" s="2">
        <v>1.2964599999999999</v>
      </c>
      <c r="H35" s="2">
        <f t="shared" si="0"/>
        <v>2.5042560366219328E-2</v>
      </c>
      <c r="I35" s="2">
        <v>103.32618815999999</v>
      </c>
      <c r="J35" s="2">
        <v>93.419621830337988</v>
      </c>
      <c r="K35" s="2">
        <f t="shared" si="1"/>
        <v>811.52198411723145</v>
      </c>
      <c r="L35" s="2">
        <f t="shared" si="2"/>
        <v>260.46657788229737</v>
      </c>
      <c r="M35" s="2">
        <f t="shared" si="3"/>
        <v>3.0714113361657989E-2</v>
      </c>
      <c r="N35" s="2">
        <f t="shared" si="4"/>
        <v>24.886674179595097</v>
      </c>
      <c r="O35" s="2">
        <f t="shared" si="5"/>
        <v>6.5227499999999994</v>
      </c>
      <c r="P35" s="2">
        <f t="shared" si="6"/>
        <v>81.534374999999983</v>
      </c>
      <c r="Q35" s="2">
        <f t="shared" si="7"/>
        <v>21.188514396507266</v>
      </c>
      <c r="R35" s="2">
        <f t="shared" si="8"/>
        <v>953.16183241394344</v>
      </c>
      <c r="S35" s="6">
        <f t="shared" si="9"/>
        <v>85.14</v>
      </c>
      <c r="T35">
        <v>102.95099999999999</v>
      </c>
      <c r="U35">
        <v>2300</v>
      </c>
      <c r="V35">
        <v>21.116299999999999</v>
      </c>
      <c r="W35">
        <v>261.95400000000001</v>
      </c>
    </row>
    <row r="36" spans="4:36" x14ac:dyDescent="0.25">
      <c r="D36" s="2">
        <v>126.822</v>
      </c>
      <c r="E36" s="2">
        <v>2350</v>
      </c>
      <c r="F36" s="2">
        <v>0.14985000000000001</v>
      </c>
      <c r="G36" s="2">
        <v>1.2822899999999999</v>
      </c>
      <c r="H36" s="2">
        <f t="shared" si="0"/>
        <v>2.5619689954952903E-2</v>
      </c>
      <c r="I36" s="2">
        <v>103.458343872</v>
      </c>
      <c r="J36" s="2">
        <v>93.539106898524594</v>
      </c>
      <c r="K36" s="2">
        <f t="shared" si="1"/>
        <v>812.55993265210441</v>
      </c>
      <c r="L36" s="2">
        <f t="shared" si="2"/>
        <v>263.20576134436658</v>
      </c>
      <c r="M36" s="2">
        <f t="shared" si="3"/>
        <v>3.0394471455102982E-2</v>
      </c>
      <c r="N36" s="2">
        <f t="shared" si="4"/>
        <v>25.460211223099272</v>
      </c>
      <c r="O36" s="2">
        <f t="shared" si="5"/>
        <v>6.7432500000000006</v>
      </c>
      <c r="P36" s="2">
        <f t="shared" si="6"/>
        <v>84.290625000000006</v>
      </c>
      <c r="Q36" s="2">
        <f t="shared" si="7"/>
        <v>21.676823835346724</v>
      </c>
      <c r="R36" s="2">
        <f t="shared" si="8"/>
        <v>954.38094039476664</v>
      </c>
      <c r="S36" s="6">
        <f t="shared" si="9"/>
        <v>85.14</v>
      </c>
      <c r="T36">
        <v>103.14400000000001</v>
      </c>
      <c r="U36">
        <v>2350</v>
      </c>
      <c r="V36">
        <v>21.613700000000001</v>
      </c>
      <c r="W36">
        <v>262.88299999999998</v>
      </c>
    </row>
    <row r="37" spans="4:36" x14ac:dyDescent="0.25">
      <c r="D37" s="2">
        <v>126.69</v>
      </c>
      <c r="E37" s="2">
        <v>2400</v>
      </c>
      <c r="F37" s="2">
        <v>0.1537</v>
      </c>
      <c r="G37" s="2">
        <v>1.2730399999999999</v>
      </c>
      <c r="H37" s="2">
        <f t="shared" si="0"/>
        <v>2.6137556672471952E-2</v>
      </c>
      <c r="I37" s="2">
        <v>103.35066144</v>
      </c>
      <c r="J37" s="2">
        <v>93.441748694816994</v>
      </c>
      <c r="K37" s="2">
        <f t="shared" si="1"/>
        <v>811.71419680887459</v>
      </c>
      <c r="L37" s="2">
        <f t="shared" si="2"/>
        <v>264.61922538017683</v>
      </c>
      <c r="M37" s="2">
        <f t="shared" si="3"/>
        <v>3.0232119334891294E-2</v>
      </c>
      <c r="N37" s="2">
        <f t="shared" si="4"/>
        <v>25.97485429788399</v>
      </c>
      <c r="O37" s="2">
        <f t="shared" si="5"/>
        <v>6.9165000000000001</v>
      </c>
      <c r="P37" s="2">
        <f t="shared" si="6"/>
        <v>86.456249999999997</v>
      </c>
      <c r="Q37" s="2">
        <f t="shared" si="7"/>
        <v>22.114990949218427</v>
      </c>
      <c r="R37" s="2">
        <f t="shared" si="8"/>
        <v>953.38759315113305</v>
      </c>
      <c r="S37" s="6">
        <f t="shared" si="9"/>
        <v>85.139999999999986</v>
      </c>
      <c r="T37">
        <v>103.181</v>
      </c>
      <c r="U37">
        <v>2400</v>
      </c>
      <c r="V37">
        <v>22.0794</v>
      </c>
      <c r="W37">
        <v>263.65100000000001</v>
      </c>
      <c r="AI37" t="s">
        <v>33</v>
      </c>
    </row>
    <row r="38" spans="4:36" x14ac:dyDescent="0.25">
      <c r="D38" s="2">
        <v>126.55200000000001</v>
      </c>
      <c r="E38" s="2">
        <v>2450</v>
      </c>
      <c r="F38" s="2">
        <v>0.15565000000000001</v>
      </c>
      <c r="G38" s="2">
        <v>1.2698400000000001</v>
      </c>
      <c r="H38" s="2">
        <f t="shared" si="0"/>
        <v>2.6653025023140296E-2</v>
      </c>
      <c r="I38" s="2">
        <v>103.238084352</v>
      </c>
      <c r="J38" s="2">
        <v>93.339965118213598</v>
      </c>
      <c r="K38" s="2">
        <f t="shared" si="1"/>
        <v>810.83001842731642</v>
      </c>
      <c r="L38" s="2">
        <f t="shared" si="2"/>
        <v>262.79381023050382</v>
      </c>
      <c r="M38" s="2">
        <f t="shared" si="3"/>
        <v>3.0442117312363546E-2</v>
      </c>
      <c r="N38" s="2">
        <f t="shared" si="4"/>
        <v>26.487113935292339</v>
      </c>
      <c r="O38" s="2">
        <f t="shared" si="5"/>
        <v>7.0042500000000008</v>
      </c>
      <c r="P38" s="2">
        <f t="shared" si="6"/>
        <v>87.553124999999994</v>
      </c>
      <c r="Q38" s="2">
        <f t="shared" si="7"/>
        <v>22.551128804507893</v>
      </c>
      <c r="R38" s="2">
        <f t="shared" si="8"/>
        <v>952.34909376006169</v>
      </c>
      <c r="S38" s="6">
        <f t="shared" si="9"/>
        <v>85.139999999999986</v>
      </c>
      <c r="T38">
        <v>103.134</v>
      </c>
      <c r="U38">
        <v>2450</v>
      </c>
      <c r="V38">
        <v>22.5275</v>
      </c>
      <c r="W38">
        <v>263.935</v>
      </c>
    </row>
    <row r="39" spans="4:36" x14ac:dyDescent="0.25">
      <c r="D39" s="2">
        <v>126.438</v>
      </c>
      <c r="E39" s="2">
        <v>2500</v>
      </c>
      <c r="F39" s="2">
        <v>0.15959999999999999</v>
      </c>
      <c r="G39" s="2">
        <v>1.2744599999999999</v>
      </c>
      <c r="H39" s="2">
        <f t="shared" si="0"/>
        <v>2.7172464863002285E-2</v>
      </c>
      <c r="I39" s="2">
        <v>103.145085888</v>
      </c>
      <c r="J39" s="2">
        <v>93.255883033193399</v>
      </c>
      <c r="K39" s="2">
        <f t="shared" si="1"/>
        <v>810.09961019907246</v>
      </c>
      <c r="L39" s="2">
        <f t="shared" si="2"/>
        <v>264.31168597365377</v>
      </c>
      <c r="M39" s="2">
        <f t="shared" si="3"/>
        <v>3.0267295865221148E-2</v>
      </c>
      <c r="N39" s="2">
        <f t="shared" si="4"/>
        <v>27.003320339969086</v>
      </c>
      <c r="O39" s="2">
        <f t="shared" si="5"/>
        <v>7.1819999999999995</v>
      </c>
      <c r="P39" s="2">
        <f t="shared" si="6"/>
        <v>89.775000000000006</v>
      </c>
      <c r="Q39" s="2">
        <f t="shared" si="7"/>
        <v>22.990626937449676</v>
      </c>
      <c r="R39" s="2">
        <f t="shared" si="8"/>
        <v>951.4912029587415</v>
      </c>
      <c r="S39" s="6">
        <f t="shared" si="9"/>
        <v>85.139999999999986</v>
      </c>
      <c r="T39">
        <v>103.03400000000001</v>
      </c>
      <c r="U39">
        <v>2500</v>
      </c>
      <c r="V39">
        <v>22.9636</v>
      </c>
      <c r="W39">
        <v>264.79000000000002</v>
      </c>
    </row>
    <row r="40" spans="4:36" x14ac:dyDescent="0.25">
      <c r="D40" s="2">
        <v>126.239</v>
      </c>
      <c r="E40" s="2">
        <v>2550</v>
      </c>
      <c r="F40" s="2">
        <v>0.16259999999999999</v>
      </c>
      <c r="G40" s="2">
        <v>1.2787599999999999</v>
      </c>
      <c r="H40" s="2">
        <f t="shared" si="0"/>
        <v>2.7672292251359216E-2</v>
      </c>
      <c r="I40" s="2">
        <v>102.982746464</v>
      </c>
      <c r="J40" s="2">
        <v>93.109108165482695</v>
      </c>
      <c r="K40" s="2">
        <f t="shared" si="1"/>
        <v>808.82459934450662</v>
      </c>
      <c r="L40" s="2">
        <f t="shared" si="2"/>
        <v>264.41611462962925</v>
      </c>
      <c r="M40" s="2">
        <f t="shared" si="3"/>
        <v>3.0255342081573555E-2</v>
      </c>
      <c r="N40" s="2">
        <f t="shared" si="4"/>
        <v>27.500036377713226</v>
      </c>
      <c r="O40" s="2">
        <f t="shared" si="5"/>
        <v>7.3170000000000002</v>
      </c>
      <c r="P40" s="2">
        <f t="shared" si="6"/>
        <v>91.462500000000006</v>
      </c>
      <c r="Q40" s="2">
        <f t="shared" si="7"/>
        <v>23.413530971985036</v>
      </c>
      <c r="R40" s="2">
        <f t="shared" si="8"/>
        <v>949.99365673538489</v>
      </c>
      <c r="S40" s="6">
        <f t="shared" si="9"/>
        <v>85.139999999999986</v>
      </c>
      <c r="T40">
        <v>102.878</v>
      </c>
      <c r="U40">
        <v>2550</v>
      </c>
      <c r="V40">
        <v>23.386299999999999</v>
      </c>
      <c r="W40">
        <v>265.88400000000001</v>
      </c>
    </row>
    <row r="41" spans="4:36" x14ac:dyDescent="0.25">
      <c r="D41" s="2">
        <v>126.161</v>
      </c>
      <c r="E41" s="2">
        <v>2600</v>
      </c>
      <c r="F41" s="2">
        <v>0.16805</v>
      </c>
      <c r="G41" s="2">
        <v>1.27634</v>
      </c>
      <c r="H41" s="2">
        <f t="shared" ref="H41:H72" si="10">(N41*(1.01325/1.0189)*SQRT(300/293))/1000</f>
        <v>2.8197452926845411E-2</v>
      </c>
      <c r="I41" s="2">
        <v>102.919115936</v>
      </c>
      <c r="J41" s="2">
        <v>93.051578317837297</v>
      </c>
      <c r="K41" s="2">
        <f t="shared" si="1"/>
        <v>808.32484634623449</v>
      </c>
      <c r="L41" s="2">
        <f t="shared" si="2"/>
        <v>268.18911692553451</v>
      </c>
      <c r="M41" s="2">
        <f t="shared" si="3"/>
        <v>2.9829696639857621E-2</v>
      </c>
      <c r="N41" s="2">
        <f t="shared" si="4"/>
        <v>28.021928006669459</v>
      </c>
      <c r="O41" s="2">
        <f t="shared" ref="O41:O72" si="11">F41*45</f>
        <v>7.5622500000000006</v>
      </c>
      <c r="P41" s="2">
        <f t="shared" si="6"/>
        <v>94.528125000000003</v>
      </c>
      <c r="Q41" s="2">
        <f t="shared" si="7"/>
        <v>23.857869504878376</v>
      </c>
      <c r="R41" s="2">
        <f t="shared" si="8"/>
        <v>949.40667881869206</v>
      </c>
      <c r="S41" s="6">
        <f t="shared" si="9"/>
        <v>85.14</v>
      </c>
      <c r="T41">
        <v>102.67100000000001</v>
      </c>
      <c r="U41">
        <v>2600</v>
      </c>
      <c r="V41">
        <v>23.795400000000001</v>
      </c>
      <c r="W41">
        <v>267.71199999999999</v>
      </c>
    </row>
    <row r="42" spans="4:36" x14ac:dyDescent="0.25">
      <c r="D42" s="2">
        <v>125.84699999999999</v>
      </c>
      <c r="E42" s="2">
        <v>2650</v>
      </c>
      <c r="F42" s="2">
        <v>0.17144999999999999</v>
      </c>
      <c r="G42" s="2">
        <v>1.28027</v>
      </c>
      <c r="H42" s="2">
        <f t="shared" si="10"/>
        <v>2.8668181850006351E-2</v>
      </c>
      <c r="I42" s="2">
        <v>102.66296227199999</v>
      </c>
      <c r="J42" s="2">
        <v>92.819983802957097</v>
      </c>
      <c r="K42" s="2">
        <f t="shared" si="1"/>
        <v>806.31302017370308</v>
      </c>
      <c r="L42" s="2">
        <f t="shared" si="2"/>
        <v>269.12240337969985</v>
      </c>
      <c r="M42" s="2">
        <f t="shared" si="3"/>
        <v>2.9726250581646841E-2</v>
      </c>
      <c r="N42" s="2">
        <f t="shared" si="4"/>
        <v>28.489726712804178</v>
      </c>
      <c r="O42" s="2">
        <f t="shared" si="11"/>
        <v>7.7152499999999993</v>
      </c>
      <c r="P42" s="2">
        <f t="shared" si="6"/>
        <v>96.440624999999997</v>
      </c>
      <c r="Q42" s="2">
        <f t="shared" si="7"/>
        <v>24.256153323281477</v>
      </c>
      <c r="R42" s="2">
        <f t="shared" si="8"/>
        <v>947.04371643610887</v>
      </c>
      <c r="S42" s="6">
        <f t="shared" si="9"/>
        <v>85.14</v>
      </c>
      <c r="T42">
        <v>102.339</v>
      </c>
      <c r="U42">
        <v>2650</v>
      </c>
      <c r="V42">
        <v>24.173200000000001</v>
      </c>
      <c r="W42">
        <v>269.30099999999999</v>
      </c>
      <c r="AJ42" t="s">
        <v>34</v>
      </c>
    </row>
    <row r="43" spans="4:36" x14ac:dyDescent="0.25">
      <c r="D43" s="2">
        <v>124.911</v>
      </c>
      <c r="E43" s="2">
        <v>2700</v>
      </c>
      <c r="F43" s="2">
        <v>0.17465</v>
      </c>
      <c r="G43" s="2">
        <v>1.2837099999999999</v>
      </c>
      <c r="H43" s="2">
        <f t="shared" si="10"/>
        <v>2.8991845324844411E-2</v>
      </c>
      <c r="I43" s="2">
        <v>101.89939593599999</v>
      </c>
      <c r="J43" s="2">
        <v>92.129625631212292</v>
      </c>
      <c r="K43" s="2">
        <f t="shared" si="1"/>
        <v>800.31598419443787</v>
      </c>
      <c r="L43" s="2">
        <f t="shared" si="2"/>
        <v>271.08484858206168</v>
      </c>
      <c r="M43" s="2">
        <f t="shared" si="3"/>
        <v>2.9511055456787266E-2</v>
      </c>
      <c r="N43" s="2">
        <f t="shared" si="4"/>
        <v>28.811375430999771</v>
      </c>
      <c r="O43" s="2">
        <f t="shared" si="11"/>
        <v>7.8592500000000003</v>
      </c>
      <c r="P43" s="2">
        <f t="shared" si="6"/>
        <v>98.240624999999994</v>
      </c>
      <c r="Q43" s="2">
        <f t="shared" si="7"/>
        <v>24.530005041953196</v>
      </c>
      <c r="R43" s="2">
        <f t="shared" si="8"/>
        <v>939.99998143579762</v>
      </c>
      <c r="S43" s="6">
        <f t="shared" si="9"/>
        <v>85.139999999999972</v>
      </c>
      <c r="T43">
        <v>101.845</v>
      </c>
      <c r="U43">
        <v>2700</v>
      </c>
      <c r="V43">
        <v>24.509599999999999</v>
      </c>
      <c r="W43">
        <v>270.97899999999998</v>
      </c>
    </row>
    <row r="44" spans="4:36" x14ac:dyDescent="0.25">
      <c r="D44" s="2">
        <v>123.92700000000001</v>
      </c>
      <c r="E44" s="2">
        <v>2750</v>
      </c>
      <c r="F44" s="2">
        <v>0.1784</v>
      </c>
      <c r="G44" s="2">
        <v>1.2811999999999999</v>
      </c>
      <c r="H44" s="2">
        <f t="shared" si="10"/>
        <v>2.9296115553749766E-2</v>
      </c>
      <c r="I44" s="2">
        <v>101.096672352</v>
      </c>
      <c r="J44" s="2">
        <v>91.403864476301095</v>
      </c>
      <c r="K44" s="2">
        <f t="shared" si="1"/>
        <v>794.01140790854379</v>
      </c>
      <c r="L44" s="2">
        <f t="shared" si="2"/>
        <v>274.02950351117295</v>
      </c>
      <c r="M44" s="2">
        <f t="shared" si="3"/>
        <v>2.9193936775037139E-2</v>
      </c>
      <c r="N44" s="2">
        <f t="shared" si="4"/>
        <v>29.113751623313274</v>
      </c>
      <c r="O44" s="2">
        <f t="shared" si="11"/>
        <v>8.0280000000000005</v>
      </c>
      <c r="P44" s="2">
        <f t="shared" si="6"/>
        <v>100.35</v>
      </c>
      <c r="Q44" s="2">
        <f t="shared" si="7"/>
        <v>24.787448132088915</v>
      </c>
      <c r="R44" s="2">
        <f t="shared" si="8"/>
        <v>932.59502925598292</v>
      </c>
      <c r="S44" s="6">
        <f t="shared" si="9"/>
        <v>85.139999999999986</v>
      </c>
      <c r="T44">
        <v>101.324</v>
      </c>
      <c r="U44">
        <v>2750</v>
      </c>
      <c r="V44">
        <v>24.835699999999999</v>
      </c>
      <c r="W44">
        <v>272.60399999999998</v>
      </c>
    </row>
    <row r="45" spans="4:36" x14ac:dyDescent="0.25">
      <c r="D45" s="2">
        <v>123.68899999999999</v>
      </c>
      <c r="E45" s="2">
        <v>2800</v>
      </c>
      <c r="F45" s="2">
        <v>0.18004999999999999</v>
      </c>
      <c r="G45" s="2">
        <v>1.2744800000000001</v>
      </c>
      <c r="H45" s="2">
        <f t="shared" si="10"/>
        <v>2.9771486477266931E-2</v>
      </c>
      <c r="I45" s="2">
        <v>100.90251766399999</v>
      </c>
      <c r="J45" s="2">
        <v>91.228324684767685</v>
      </c>
      <c r="K45" s="2">
        <f t="shared" si="1"/>
        <v>792.48652055484172</v>
      </c>
      <c r="L45" s="2">
        <f t="shared" si="2"/>
        <v>272.14798314443442</v>
      </c>
      <c r="M45" s="2">
        <f t="shared" si="3"/>
        <v>2.9395771769340055E-2</v>
      </c>
      <c r="N45" s="2">
        <f t="shared" si="4"/>
        <v>29.586163434047425</v>
      </c>
      <c r="O45" s="2">
        <f t="shared" si="11"/>
        <v>8.1022499999999997</v>
      </c>
      <c r="P45" s="2">
        <f t="shared" si="6"/>
        <v>101.27812499999999</v>
      </c>
      <c r="Q45" s="2">
        <f t="shared" si="7"/>
        <v>25.189659547747976</v>
      </c>
      <c r="R45" s="2">
        <f t="shared" si="8"/>
        <v>930.80399407427979</v>
      </c>
      <c r="S45" s="6">
        <f t="shared" si="9"/>
        <v>85.139999999999986</v>
      </c>
      <c r="T45">
        <v>100.91800000000001</v>
      </c>
      <c r="U45">
        <v>2800</v>
      </c>
      <c r="V45">
        <v>25.1861</v>
      </c>
      <c r="W45">
        <v>273.51600000000002</v>
      </c>
    </row>
    <row r="46" spans="4:36" x14ac:dyDescent="0.25">
      <c r="D46" s="2">
        <v>123.389</v>
      </c>
      <c r="E46" s="2">
        <v>2850</v>
      </c>
      <c r="F46" s="2">
        <v>0.18310000000000001</v>
      </c>
      <c r="G46" s="2">
        <v>1.2603599999999999</v>
      </c>
      <c r="H46" s="2">
        <f t="shared" si="10"/>
        <v>3.0229621825387357E-2</v>
      </c>
      <c r="I46" s="2">
        <v>100.65778486399999</v>
      </c>
      <c r="J46" s="2">
        <v>91.007056039977698</v>
      </c>
      <c r="K46" s="2">
        <f t="shared" si="1"/>
        <v>790.56439363841059</v>
      </c>
      <c r="L46" s="2">
        <f t="shared" si="2"/>
        <v>272.56378024154856</v>
      </c>
      <c r="M46" s="2">
        <f t="shared" si="3"/>
        <v>2.9350928406225968E-2</v>
      </c>
      <c r="N46" s="2">
        <f t="shared" si="4"/>
        <v>30.041446958259602</v>
      </c>
      <c r="O46" s="2">
        <f t="shared" si="11"/>
        <v>8.2395000000000014</v>
      </c>
      <c r="P46" s="2">
        <f t="shared" si="6"/>
        <v>102.99375000000001</v>
      </c>
      <c r="Q46" s="2">
        <f t="shared" si="7"/>
        <v>25.577287940262227</v>
      </c>
      <c r="R46" s="2">
        <f t="shared" si="8"/>
        <v>928.54638670238501</v>
      </c>
      <c r="S46" s="6">
        <f t="shared" si="9"/>
        <v>85.14</v>
      </c>
      <c r="T46">
        <v>100.518</v>
      </c>
      <c r="U46">
        <v>2850</v>
      </c>
      <c r="V46">
        <v>25.534600000000001</v>
      </c>
      <c r="W46">
        <v>275.11200000000002</v>
      </c>
    </row>
    <row r="47" spans="4:36" x14ac:dyDescent="0.25">
      <c r="D47" s="2">
        <v>122.51900000000001</v>
      </c>
      <c r="E47" s="2">
        <v>2900</v>
      </c>
      <c r="F47" s="2">
        <v>0.18790000000000001</v>
      </c>
      <c r="G47" s="2">
        <v>1.2531000000000001</v>
      </c>
      <c r="H47" s="2">
        <f t="shared" si="10"/>
        <v>3.0543081495738662E-2</v>
      </c>
      <c r="I47" s="2">
        <v>99.948059743999991</v>
      </c>
      <c r="J47" s="2">
        <v>90.3653769700867</v>
      </c>
      <c r="K47" s="2">
        <f t="shared" si="1"/>
        <v>784.99022558076013</v>
      </c>
      <c r="L47" s="2">
        <f t="shared" si="2"/>
        <v>276.83847162506191</v>
      </c>
      <c r="M47" s="2">
        <f t="shared" si="3"/>
        <v>2.8897717694507632E-2</v>
      </c>
      <c r="N47" s="2">
        <f t="shared" si="4"/>
        <v>30.35295538912273</v>
      </c>
      <c r="O47" s="2">
        <f t="shared" si="11"/>
        <v>8.4555000000000007</v>
      </c>
      <c r="P47" s="2">
        <f t="shared" si="6"/>
        <v>105.69375000000001</v>
      </c>
      <c r="Q47" s="2">
        <f t="shared" si="7"/>
        <v>25.842506218299089</v>
      </c>
      <c r="R47" s="2">
        <f t="shared" si="8"/>
        <v>921.99932532389039</v>
      </c>
      <c r="S47" s="6">
        <f t="shared" si="9"/>
        <v>85.139999999999986</v>
      </c>
      <c r="T47">
        <v>100.04900000000001</v>
      </c>
      <c r="U47">
        <v>2900</v>
      </c>
      <c r="V47">
        <v>25.861699999999999</v>
      </c>
      <c r="W47">
        <v>277.98200000000003</v>
      </c>
    </row>
    <row r="48" spans="4:36" x14ac:dyDescent="0.25">
      <c r="D48" s="2">
        <v>121.837</v>
      </c>
      <c r="E48" s="2">
        <v>2950</v>
      </c>
      <c r="F48" s="2">
        <v>0.19255</v>
      </c>
      <c r="G48" s="2">
        <v>1.23943</v>
      </c>
      <c r="H48" s="2">
        <f t="shared" si="10"/>
        <v>3.0896737450656124E-2</v>
      </c>
      <c r="I48" s="2">
        <v>99.391700512</v>
      </c>
      <c r="J48" s="2">
        <v>89.862359584264098</v>
      </c>
      <c r="K48" s="2">
        <f t="shared" si="1"/>
        <v>780.62059039074006</v>
      </c>
      <c r="L48" s="2">
        <f t="shared" si="2"/>
        <v>280.44223160578383</v>
      </c>
      <c r="M48" s="2">
        <f t="shared" si="3"/>
        <v>2.8526374056406588E-2</v>
      </c>
      <c r="N48" s="2">
        <f t="shared" si="4"/>
        <v>30.704409888702447</v>
      </c>
      <c r="O48" s="2">
        <f t="shared" si="11"/>
        <v>8.6647499999999997</v>
      </c>
      <c r="P48" s="2">
        <f t="shared" si="6"/>
        <v>108.309375</v>
      </c>
      <c r="Q48" s="2">
        <f t="shared" si="7"/>
        <v>26.141734579241266</v>
      </c>
      <c r="R48" s="2">
        <f t="shared" si="8"/>
        <v>916.86703123178302</v>
      </c>
      <c r="S48" s="6">
        <f t="shared" si="9"/>
        <v>85.14</v>
      </c>
      <c r="T48">
        <v>99.630099999999999</v>
      </c>
      <c r="U48">
        <v>2950</v>
      </c>
      <c r="V48">
        <v>26.198499999999999</v>
      </c>
      <c r="W48">
        <v>281.423</v>
      </c>
    </row>
    <row r="49" spans="4:23" x14ac:dyDescent="0.25">
      <c r="D49" s="2">
        <v>121.709</v>
      </c>
      <c r="E49" s="2">
        <v>3000</v>
      </c>
      <c r="F49" s="2">
        <v>0.19900000000000001</v>
      </c>
      <c r="G49" s="2">
        <v>1.2273499999999999</v>
      </c>
      <c r="H49" s="2">
        <f t="shared" si="10"/>
        <v>3.1387401186457983E-2</v>
      </c>
      <c r="I49" s="2">
        <v>99.287281183999994</v>
      </c>
      <c r="J49" s="2">
        <v>89.7679516291537</v>
      </c>
      <c r="K49" s="2">
        <f t="shared" si="1"/>
        <v>779.80048290639616</v>
      </c>
      <c r="L49" s="2">
        <f t="shared" si="2"/>
        <v>285.30555769184269</v>
      </c>
      <c r="M49" s="2">
        <f t="shared" si="3"/>
        <v>2.8040112729387369E-2</v>
      </c>
      <c r="N49" s="2">
        <f t="shared" si="4"/>
        <v>31.192019316255848</v>
      </c>
      <c r="O49" s="2">
        <f t="shared" si="11"/>
        <v>8.9550000000000001</v>
      </c>
      <c r="P49" s="2">
        <f t="shared" si="6"/>
        <v>111.9375</v>
      </c>
      <c r="Q49" s="2">
        <f t="shared" si="7"/>
        <v>26.556885245860226</v>
      </c>
      <c r="R49" s="2">
        <f t="shared" si="8"/>
        <v>915.90378541977486</v>
      </c>
      <c r="S49" s="6">
        <f t="shared" si="9"/>
        <v>85.139999999999986</v>
      </c>
      <c r="T49">
        <v>99.330500000000001</v>
      </c>
      <c r="U49">
        <v>3000</v>
      </c>
      <c r="V49">
        <v>26.563600000000001</v>
      </c>
      <c r="W49">
        <v>285.35500000000002</v>
      </c>
    </row>
    <row r="50" spans="4:23" x14ac:dyDescent="0.25">
      <c r="D50" s="2">
        <v>121.123</v>
      </c>
      <c r="E50" s="2">
        <v>3050</v>
      </c>
      <c r="F50" s="2">
        <v>0.20605000000000001</v>
      </c>
      <c r="G50" s="2">
        <v>1.2193000000000001</v>
      </c>
      <c r="H50" s="2">
        <f t="shared" si="10"/>
        <v>3.1756882924071396E-2</v>
      </c>
      <c r="I50" s="2">
        <v>98.809236447999993</v>
      </c>
      <c r="J50" s="2">
        <v>89.335740209663896</v>
      </c>
      <c r="K50" s="2">
        <f t="shared" si="1"/>
        <v>776.04592832963397</v>
      </c>
      <c r="L50" s="2">
        <f t="shared" si="2"/>
        <v>291.97607404257326</v>
      </c>
      <c r="M50" s="2">
        <f t="shared" si="3"/>
        <v>2.7399505340405094E-2</v>
      </c>
      <c r="N50" s="2">
        <f t="shared" si="4"/>
        <v>31.559201085405117</v>
      </c>
      <c r="O50" s="2">
        <f t="shared" si="11"/>
        <v>9.2722499999999997</v>
      </c>
      <c r="P50" s="2">
        <f t="shared" si="6"/>
        <v>115.903125</v>
      </c>
      <c r="Q50" s="2">
        <f t="shared" si="7"/>
        <v>26.869503804113911</v>
      </c>
      <c r="R50" s="2">
        <f t="shared" si="8"/>
        <v>911.49392568667383</v>
      </c>
      <c r="S50" s="6">
        <f t="shared" si="9"/>
        <v>85.139999999999986</v>
      </c>
      <c r="T50">
        <v>99.052499999999995</v>
      </c>
      <c r="U50">
        <v>3050</v>
      </c>
      <c r="V50">
        <v>26.932099999999998</v>
      </c>
      <c r="W50">
        <v>289.31200000000001</v>
      </c>
    </row>
    <row r="51" spans="4:23" x14ac:dyDescent="0.25">
      <c r="D51" s="2">
        <v>121.124</v>
      </c>
      <c r="E51" s="2">
        <v>3100</v>
      </c>
      <c r="F51" s="2">
        <v>0.21004999999999999</v>
      </c>
      <c r="G51" s="2">
        <v>1.20692</v>
      </c>
      <c r="H51" s="2">
        <f t="shared" si="10"/>
        <v>3.2277754047376567E-2</v>
      </c>
      <c r="I51" s="2">
        <v>98.810052223999989</v>
      </c>
      <c r="J51" s="2">
        <v>89.336477771813193</v>
      </c>
      <c r="K51" s="2">
        <f t="shared" si="1"/>
        <v>776.05233541935547</v>
      </c>
      <c r="L51" s="2">
        <f t="shared" si="2"/>
        <v>292.8410070330853</v>
      </c>
      <c r="M51" s="2">
        <f t="shared" si="3"/>
        <v>2.7318578368008942E-2</v>
      </c>
      <c r="N51" s="2">
        <f t="shared" si="4"/>
        <v>32.076829864000025</v>
      </c>
      <c r="O51" s="2">
        <f t="shared" si="11"/>
        <v>9.4522499999999994</v>
      </c>
      <c r="P51" s="2">
        <f t="shared" si="6"/>
        <v>118.153125</v>
      </c>
      <c r="Q51" s="2">
        <f t="shared" si="7"/>
        <v>27.310212946209621</v>
      </c>
      <c r="R51" s="2">
        <f t="shared" si="8"/>
        <v>911.50145104457999</v>
      </c>
      <c r="S51" s="6">
        <f t="shared" si="9"/>
        <v>85.14</v>
      </c>
      <c r="T51">
        <v>98.896199999999993</v>
      </c>
      <c r="U51">
        <v>3100</v>
      </c>
      <c r="V51">
        <v>27.332000000000001</v>
      </c>
      <c r="W51">
        <v>291.93799999999999</v>
      </c>
    </row>
    <row r="52" spans="4:23" x14ac:dyDescent="0.25">
      <c r="D52" s="2">
        <v>120.851</v>
      </c>
      <c r="E52" s="2">
        <v>3150</v>
      </c>
      <c r="F52" s="2">
        <v>0.21604999999999999</v>
      </c>
      <c r="G52" s="2">
        <v>1.1927399999999999</v>
      </c>
      <c r="H52" s="2">
        <f t="shared" si="10"/>
        <v>3.2724439127951629E-2</v>
      </c>
      <c r="I52" s="2">
        <v>98.587345375999988</v>
      </c>
      <c r="J52" s="2">
        <v>89.135123305054293</v>
      </c>
      <c r="K52" s="2">
        <f t="shared" si="1"/>
        <v>774.30319992540296</v>
      </c>
      <c r="L52" s="2">
        <f t="shared" si="2"/>
        <v>297.09447309352743</v>
      </c>
      <c r="M52" s="2">
        <f t="shared" si="3"/>
        <v>2.6927461546824349E-2</v>
      </c>
      <c r="N52" s="2">
        <f t="shared" si="4"/>
        <v>32.520734396866928</v>
      </c>
      <c r="O52" s="2">
        <f t="shared" si="11"/>
        <v>9.7222499999999989</v>
      </c>
      <c r="P52" s="2">
        <f t="shared" si="6"/>
        <v>121.528125</v>
      </c>
      <c r="Q52" s="2">
        <f t="shared" si="7"/>
        <v>27.688153265492495</v>
      </c>
      <c r="R52" s="2">
        <f t="shared" si="8"/>
        <v>909.44702833615577</v>
      </c>
      <c r="S52" s="6">
        <f t="shared" si="9"/>
        <v>85.139999999999986</v>
      </c>
      <c r="T52">
        <v>98.782899999999998</v>
      </c>
      <c r="U52">
        <v>3150</v>
      </c>
      <c r="V52">
        <v>27.742699999999999</v>
      </c>
      <c r="W52">
        <v>294.11099999999999</v>
      </c>
    </row>
    <row r="53" spans="4:23" x14ac:dyDescent="0.25">
      <c r="D53" s="2">
        <v>120.596</v>
      </c>
      <c r="E53" s="2">
        <v>3200</v>
      </c>
      <c r="F53" s="2">
        <v>0.21795</v>
      </c>
      <c r="G53" s="2">
        <v>1.1848099999999999</v>
      </c>
      <c r="H53" s="2">
        <f t="shared" si="10"/>
        <v>3.3173728886504356E-2</v>
      </c>
      <c r="I53" s="2">
        <v>98.379322496</v>
      </c>
      <c r="J53" s="2">
        <v>88.947044956982793</v>
      </c>
      <c r="K53" s="2">
        <f t="shared" si="1"/>
        <v>772.66939204643654</v>
      </c>
      <c r="L53" s="2">
        <f t="shared" si="2"/>
        <v>295.64810255593432</v>
      </c>
      <c r="M53" s="2">
        <f t="shared" si="3"/>
        <v>2.7059196155288911E-2</v>
      </c>
      <c r="N53" s="2">
        <f t="shared" si="4"/>
        <v>32.967227393981297</v>
      </c>
      <c r="O53" s="2">
        <f t="shared" si="11"/>
        <v>9.8077500000000004</v>
      </c>
      <c r="P53" s="2">
        <f t="shared" si="6"/>
        <v>122.59687500000001</v>
      </c>
      <c r="Q53" s="2">
        <f t="shared" si="7"/>
        <v>28.068297403235668</v>
      </c>
      <c r="R53" s="2">
        <f t="shared" si="8"/>
        <v>907.52806207004528</v>
      </c>
      <c r="S53" s="6">
        <f t="shared" si="9"/>
        <v>85.139999999999986</v>
      </c>
      <c r="T53">
        <v>98.767499999999998</v>
      </c>
      <c r="U53">
        <v>3200</v>
      </c>
      <c r="V53">
        <v>28.180599999999998</v>
      </c>
      <c r="W53">
        <v>294.79300000000001</v>
      </c>
    </row>
    <row r="54" spans="4:23" x14ac:dyDescent="0.25">
      <c r="D54" s="2">
        <v>120.84</v>
      </c>
      <c r="E54" s="2">
        <v>3250</v>
      </c>
      <c r="F54" s="2">
        <v>0.22305</v>
      </c>
      <c r="G54" s="2">
        <v>1.17378</v>
      </c>
      <c r="H54" s="2">
        <f t="shared" si="10"/>
        <v>3.3760237035216911E-2</v>
      </c>
      <c r="I54" s="2">
        <v>98.578371840000003</v>
      </c>
      <c r="J54" s="2">
        <v>89.127010121411999</v>
      </c>
      <c r="K54" s="2">
        <f t="shared" si="1"/>
        <v>774.23272193846742</v>
      </c>
      <c r="L54" s="2">
        <f t="shared" si="2"/>
        <v>297.30982011558945</v>
      </c>
      <c r="M54" s="2">
        <f t="shared" si="3"/>
        <v>2.6907957486536183E-2</v>
      </c>
      <c r="N54" s="2">
        <f t="shared" si="4"/>
        <v>33.550084617333589</v>
      </c>
      <c r="O54" s="2">
        <f t="shared" si="11"/>
        <v>10.03725</v>
      </c>
      <c r="P54" s="2">
        <f t="shared" si="6"/>
        <v>125.465625</v>
      </c>
      <c r="Q54" s="2">
        <f t="shared" si="7"/>
        <v>28.564542043197811</v>
      </c>
      <c r="R54" s="2">
        <f t="shared" si="8"/>
        <v>909.36424939918663</v>
      </c>
      <c r="S54" s="6">
        <f t="shared" si="9"/>
        <v>85.139999999999986</v>
      </c>
      <c r="T54">
        <v>98.946100000000001</v>
      </c>
      <c r="U54">
        <v>3250</v>
      </c>
      <c r="V54">
        <v>28.674700000000001</v>
      </c>
      <c r="W54">
        <v>295.04700000000003</v>
      </c>
    </row>
    <row r="55" spans="4:23" x14ac:dyDescent="0.25">
      <c r="D55" s="2">
        <v>121.633</v>
      </c>
      <c r="E55" s="2">
        <v>3300</v>
      </c>
      <c r="F55" s="2">
        <v>0.22550000000000001</v>
      </c>
      <c r="G55" s="2">
        <v>1.1611800000000001</v>
      </c>
      <c r="H55" s="2">
        <f t="shared" si="10"/>
        <v>3.4504581792338188E-2</v>
      </c>
      <c r="I55" s="2">
        <v>99.225282207999996</v>
      </c>
      <c r="J55" s="2">
        <v>89.711896905806896</v>
      </c>
      <c r="K55" s="2">
        <f t="shared" si="1"/>
        <v>779.31354408756704</v>
      </c>
      <c r="L55" s="2">
        <f t="shared" si="2"/>
        <v>294.09137780807049</v>
      </c>
      <c r="M55" s="2">
        <f t="shared" si="3"/>
        <v>2.7202429597310226E-2</v>
      </c>
      <c r="N55" s="2">
        <f t="shared" si="4"/>
        <v>34.289795939852951</v>
      </c>
      <c r="O55" s="2">
        <f t="shared" si="11"/>
        <v>10.147500000000001</v>
      </c>
      <c r="P55" s="2">
        <f t="shared" si="6"/>
        <v>126.84375</v>
      </c>
      <c r="Q55" s="2">
        <f t="shared" si="7"/>
        <v>29.194332263190805</v>
      </c>
      <c r="R55" s="2">
        <f t="shared" si="8"/>
        <v>915.33185821889481</v>
      </c>
      <c r="S55" s="6">
        <f t="shared" si="9"/>
        <v>85.14</v>
      </c>
      <c r="T55">
        <v>99.308599999999998</v>
      </c>
      <c r="U55">
        <v>3300</v>
      </c>
      <c r="V55">
        <v>29.224</v>
      </c>
      <c r="W55">
        <v>294.17</v>
      </c>
    </row>
    <row r="56" spans="4:23" x14ac:dyDescent="0.25">
      <c r="D56" s="2">
        <v>122.181</v>
      </c>
      <c r="E56" s="2">
        <v>3350</v>
      </c>
      <c r="F56" s="2">
        <v>0.22850000000000001</v>
      </c>
      <c r="G56" s="2">
        <v>1.1510400000000001</v>
      </c>
      <c r="H56" s="2">
        <f t="shared" si="10"/>
        <v>3.5185189305679349E-2</v>
      </c>
      <c r="I56" s="2">
        <v>99.672327455999991</v>
      </c>
      <c r="J56" s="2">
        <v>90.11608096362329</v>
      </c>
      <c r="K56" s="2">
        <f t="shared" si="1"/>
        <v>782.82462925491438</v>
      </c>
      <c r="L56" s="2">
        <f t="shared" si="2"/>
        <v>292.23943946040589</v>
      </c>
      <c r="M56" s="2">
        <f t="shared" si="3"/>
        <v>2.7374812977917311E-2</v>
      </c>
      <c r="N56" s="2">
        <f t="shared" si="4"/>
        <v>34.966166773386185</v>
      </c>
      <c r="O56" s="2">
        <f t="shared" si="11"/>
        <v>10.282500000000001</v>
      </c>
      <c r="P56" s="2">
        <f t="shared" si="6"/>
        <v>128.53125</v>
      </c>
      <c r="Q56" s="2">
        <f t="shared" si="7"/>
        <v>29.77019439086099</v>
      </c>
      <c r="R56" s="2">
        <f t="shared" si="8"/>
        <v>919.45575435155581</v>
      </c>
      <c r="S56" s="6">
        <f t="shared" si="9"/>
        <v>85.139999999999972</v>
      </c>
      <c r="T56">
        <v>99.712699999999998</v>
      </c>
      <c r="U56">
        <v>3350</v>
      </c>
      <c r="V56">
        <v>29.788</v>
      </c>
      <c r="W56">
        <v>293.33199999999999</v>
      </c>
    </row>
    <row r="57" spans="4:23" x14ac:dyDescent="0.25">
      <c r="D57" s="2">
        <v>122.93300000000001</v>
      </c>
      <c r="E57" s="2">
        <v>3400</v>
      </c>
      <c r="F57" s="2">
        <v>0.23419999999999999</v>
      </c>
      <c r="G57" s="2">
        <v>1.14117</v>
      </c>
      <c r="H57" s="2">
        <f t="shared" si="10"/>
        <v>3.593013150543907E-2</v>
      </c>
      <c r="I57" s="2">
        <v>100.285791008</v>
      </c>
      <c r="J57" s="2">
        <v>90.670727699896901</v>
      </c>
      <c r="K57" s="2">
        <f t="shared" si="1"/>
        <v>787.64276072543532</v>
      </c>
      <c r="L57" s="2">
        <f t="shared" si="2"/>
        <v>293.31927155358773</v>
      </c>
      <c r="M57" s="2">
        <f t="shared" si="3"/>
        <v>2.7274034732281294E-2</v>
      </c>
      <c r="N57" s="2">
        <f t="shared" si="4"/>
        <v>35.706471819553066</v>
      </c>
      <c r="O57" s="2">
        <f t="shared" si="11"/>
        <v>10.539</v>
      </c>
      <c r="P57" s="2">
        <f t="shared" si="6"/>
        <v>131.73750000000001</v>
      </c>
      <c r="Q57" s="2">
        <f t="shared" si="7"/>
        <v>30.400490107167478</v>
      </c>
      <c r="R57" s="2">
        <f t="shared" si="8"/>
        <v>925.11482349710514</v>
      </c>
      <c r="S57" s="6">
        <f t="shared" si="9"/>
        <v>85.14</v>
      </c>
      <c r="T57">
        <v>100.137</v>
      </c>
      <c r="U57">
        <v>3400</v>
      </c>
      <c r="V57">
        <v>30.360900000000001</v>
      </c>
      <c r="W57">
        <v>293.04000000000002</v>
      </c>
    </row>
    <row r="58" spans="4:23" x14ac:dyDescent="0.25">
      <c r="D58" s="2">
        <v>123.47499999999999</v>
      </c>
      <c r="E58" s="2">
        <v>3450</v>
      </c>
      <c r="F58" s="2">
        <v>0.23605000000000001</v>
      </c>
      <c r="G58" s="2">
        <v>1.12669</v>
      </c>
      <c r="H58" s="2">
        <f t="shared" si="10"/>
        <v>3.6619257949063615E-2</v>
      </c>
      <c r="I58" s="2">
        <v>100.72794159999999</v>
      </c>
      <c r="J58" s="2">
        <v>91.070486384817485</v>
      </c>
      <c r="K58" s="2">
        <f t="shared" si="1"/>
        <v>791.1154033544542</v>
      </c>
      <c r="L58" s="2">
        <f t="shared" si="2"/>
        <v>290.07278123372299</v>
      </c>
      <c r="M58" s="2">
        <f t="shared" si="3"/>
        <v>2.7579285329615559E-2</v>
      </c>
      <c r="N58" s="2">
        <f t="shared" si="4"/>
        <v>36.391308554304892</v>
      </c>
      <c r="O58" s="2">
        <f t="shared" si="11"/>
        <v>10.622250000000001</v>
      </c>
      <c r="P58" s="2">
        <f t="shared" si="6"/>
        <v>132.77812500000002</v>
      </c>
      <c r="Q58" s="2">
        <f t="shared" si="7"/>
        <v>30.98356010313519</v>
      </c>
      <c r="R58" s="2">
        <f t="shared" si="8"/>
        <v>929.19356748232804</v>
      </c>
      <c r="S58" s="6">
        <f t="shared" si="9"/>
        <v>85.140000000000015</v>
      </c>
      <c r="T58">
        <v>100.48699999999999</v>
      </c>
      <c r="U58">
        <v>3450</v>
      </c>
      <c r="V58">
        <v>30.914100000000001</v>
      </c>
      <c r="W58">
        <v>292.608</v>
      </c>
    </row>
    <row r="59" spans="4:23" x14ac:dyDescent="0.25">
      <c r="D59" s="2">
        <v>123.428</v>
      </c>
      <c r="E59" s="2">
        <v>3500</v>
      </c>
      <c r="F59" s="2">
        <v>0.24195</v>
      </c>
      <c r="G59" s="2">
        <v>1.11975</v>
      </c>
      <c r="H59" s="2">
        <f t="shared" si="10"/>
        <v>3.7135830923890785E-2</v>
      </c>
      <c r="I59" s="2">
        <v>100.689600128</v>
      </c>
      <c r="J59" s="2">
        <v>91.03582096380039</v>
      </c>
      <c r="K59" s="2">
        <f t="shared" si="1"/>
        <v>790.8142701375466</v>
      </c>
      <c r="L59" s="2">
        <f t="shared" si="2"/>
        <v>293.18719223798297</v>
      </c>
      <c r="M59" s="2">
        <f t="shared" si="3"/>
        <v>2.7286321544040436E-2</v>
      </c>
      <c r="N59" s="2">
        <f t="shared" si="4"/>
        <v>36.904665939752171</v>
      </c>
      <c r="O59" s="2">
        <f t="shared" si="11"/>
        <v>10.88775</v>
      </c>
      <c r="P59" s="2">
        <f t="shared" si="6"/>
        <v>136.09687500000001</v>
      </c>
      <c r="Q59" s="2">
        <f t="shared" si="7"/>
        <v>31.420632581104993</v>
      </c>
      <c r="R59" s="2">
        <f t="shared" si="8"/>
        <v>928.83987566073131</v>
      </c>
      <c r="S59" s="6">
        <f t="shared" si="9"/>
        <v>85.139999999999986</v>
      </c>
      <c r="T59">
        <v>100.71599999999999</v>
      </c>
      <c r="U59">
        <v>3500</v>
      </c>
      <c r="V59">
        <v>31.432500000000001</v>
      </c>
      <c r="W59">
        <v>293.44400000000002</v>
      </c>
    </row>
    <row r="60" spans="4:23" x14ac:dyDescent="0.25">
      <c r="D60" s="2">
        <v>124.205</v>
      </c>
      <c r="E60" s="2">
        <v>3550</v>
      </c>
      <c r="F60" s="2">
        <v>0.24545</v>
      </c>
      <c r="G60" s="2">
        <v>1.10622</v>
      </c>
      <c r="H60" s="2">
        <f t="shared" si="10"/>
        <v>3.7903458751317343E-2</v>
      </c>
      <c r="I60" s="2">
        <v>101.32345807999999</v>
      </c>
      <c r="J60" s="2">
        <v>91.608906753806494</v>
      </c>
      <c r="K60" s="2">
        <f t="shared" si="1"/>
        <v>795.79257885110337</v>
      </c>
      <c r="L60" s="2">
        <f t="shared" si="2"/>
        <v>291.4048048350237</v>
      </c>
      <c r="M60" s="2">
        <f t="shared" si="3"/>
        <v>2.7453219258100878E-2</v>
      </c>
      <c r="N60" s="2">
        <f t="shared" si="4"/>
        <v>37.667515398952226</v>
      </c>
      <c r="O60" s="2">
        <f t="shared" si="11"/>
        <v>11.045249999999999</v>
      </c>
      <c r="P60" s="2">
        <f t="shared" si="6"/>
        <v>138.06562500000001</v>
      </c>
      <c r="Q60" s="2">
        <f t="shared" si="7"/>
        <v>32.070122610667916</v>
      </c>
      <c r="R60" s="2">
        <f t="shared" si="8"/>
        <v>934.68707875393875</v>
      </c>
      <c r="S60" s="6">
        <f t="shared" si="9"/>
        <v>85.139999999999986</v>
      </c>
      <c r="T60">
        <v>100.959</v>
      </c>
      <c r="U60">
        <v>3550</v>
      </c>
      <c r="V60">
        <v>31.956800000000001</v>
      </c>
      <c r="W60">
        <v>294.40899999999999</v>
      </c>
    </row>
    <row r="61" spans="4:23" x14ac:dyDescent="0.25">
      <c r="D61" s="2">
        <v>124.066</v>
      </c>
      <c r="E61" s="2">
        <v>3600</v>
      </c>
      <c r="F61" s="2">
        <v>0.25505</v>
      </c>
      <c r="G61" s="2">
        <v>1.09697</v>
      </c>
      <c r="H61" s="2">
        <f t="shared" si="10"/>
        <v>3.8394294413058319E-2</v>
      </c>
      <c r="I61" s="2">
        <v>101.21006521599999</v>
      </c>
      <c r="J61" s="2">
        <v>91.506385615053802</v>
      </c>
      <c r="K61" s="2">
        <f t="shared" si="1"/>
        <v>794.90199337982358</v>
      </c>
      <c r="L61" s="2">
        <f t="shared" si="2"/>
        <v>298.93113483279592</v>
      </c>
      <c r="M61" s="2">
        <f t="shared" si="3"/>
        <v>2.6762016624580505E-2</v>
      </c>
      <c r="N61" s="2">
        <f t="shared" si="4"/>
        <v>38.155295682231532</v>
      </c>
      <c r="O61" s="2">
        <f t="shared" si="11"/>
        <v>11.47725</v>
      </c>
      <c r="P61" s="2">
        <f t="shared" si="6"/>
        <v>143.46562499999999</v>
      </c>
      <c r="Q61" s="2">
        <f t="shared" si="7"/>
        <v>32.485418743851916</v>
      </c>
      <c r="R61" s="2">
        <f t="shared" si="8"/>
        <v>933.64105400496078</v>
      </c>
      <c r="S61" s="6">
        <f t="shared" si="9"/>
        <v>85.139999999999986</v>
      </c>
      <c r="T61">
        <v>101.01900000000001</v>
      </c>
      <c r="U61">
        <v>3600</v>
      </c>
      <c r="V61">
        <v>32.424399999999999</v>
      </c>
      <c r="W61">
        <v>296.875</v>
      </c>
    </row>
    <row r="62" spans="4:23" x14ac:dyDescent="0.25">
      <c r="D62" s="2">
        <v>123.967</v>
      </c>
      <c r="E62" s="2">
        <v>3650</v>
      </c>
      <c r="F62" s="2">
        <v>0.25755</v>
      </c>
      <c r="G62" s="2">
        <v>1.0940099999999999</v>
      </c>
      <c r="H62" s="2">
        <f t="shared" si="10"/>
        <v>3.8896485783078145E-2</v>
      </c>
      <c r="I62" s="2">
        <v>101.129303392</v>
      </c>
      <c r="J62" s="2">
        <v>91.433366962273098</v>
      </c>
      <c r="K62" s="2">
        <f t="shared" si="1"/>
        <v>794.2676914974013</v>
      </c>
      <c r="L62" s="2">
        <f t="shared" si="2"/>
        <v>297.96393598729946</v>
      </c>
      <c r="M62" s="2">
        <f t="shared" si="3"/>
        <v>2.6848886840926268E-2</v>
      </c>
      <c r="N62" s="2">
        <f t="shared" si="4"/>
        <v>38.654360986206868</v>
      </c>
      <c r="O62" s="2">
        <f t="shared" si="11"/>
        <v>11.58975</v>
      </c>
      <c r="P62" s="2">
        <f t="shared" si="6"/>
        <v>144.87187499999999</v>
      </c>
      <c r="Q62" s="2">
        <f t="shared" si="7"/>
        <v>32.910322943656517</v>
      </c>
      <c r="R62" s="2">
        <f t="shared" si="8"/>
        <v>932.89604357223561</v>
      </c>
      <c r="S62" s="6">
        <f t="shared" si="9"/>
        <v>85.139999999999986</v>
      </c>
      <c r="T62">
        <v>100.98399999999999</v>
      </c>
      <c r="U62">
        <v>3650</v>
      </c>
      <c r="V62">
        <v>32.861600000000003</v>
      </c>
      <c r="W62">
        <v>298.31299999999999</v>
      </c>
    </row>
    <row r="63" spans="4:23" x14ac:dyDescent="0.25">
      <c r="D63" s="2">
        <v>123.815</v>
      </c>
      <c r="E63" s="2">
        <v>3700</v>
      </c>
      <c r="F63" s="2">
        <v>0.26445000000000002</v>
      </c>
      <c r="G63" s="2">
        <v>1.09659</v>
      </c>
      <c r="H63" s="2">
        <f t="shared" si="10"/>
        <v>3.9380968781368639E-2</v>
      </c>
      <c r="I63" s="2">
        <v>101.00530543999999</v>
      </c>
      <c r="J63" s="2">
        <v>91.321257515579489</v>
      </c>
      <c r="K63" s="2">
        <f t="shared" si="1"/>
        <v>793.29381385974284</v>
      </c>
      <c r="L63" s="2">
        <f t="shared" si="2"/>
        <v>302.18276411803447</v>
      </c>
      <c r="M63" s="2">
        <f t="shared" si="3"/>
        <v>2.6474044684014965E-2</v>
      </c>
      <c r="N63" s="2">
        <f t="shared" si="4"/>
        <v>39.135828150413971</v>
      </c>
      <c r="O63" s="2">
        <f t="shared" si="11"/>
        <v>11.900250000000002</v>
      </c>
      <c r="P63" s="2">
        <f t="shared" si="6"/>
        <v>148.75312500000001</v>
      </c>
      <c r="Q63" s="2">
        <f t="shared" si="7"/>
        <v>33.320244087262466</v>
      </c>
      <c r="R63" s="2">
        <f t="shared" si="8"/>
        <v>931.75218917047516</v>
      </c>
      <c r="S63" s="6">
        <f t="shared" si="9"/>
        <v>85.140000000000029</v>
      </c>
      <c r="T63">
        <v>100.875</v>
      </c>
      <c r="U63">
        <v>3700</v>
      </c>
      <c r="V63">
        <v>33.2744</v>
      </c>
      <c r="W63">
        <v>299.92599999999999</v>
      </c>
    </row>
    <row r="64" spans="4:23" x14ac:dyDescent="0.25">
      <c r="D64" s="2">
        <v>123.767</v>
      </c>
      <c r="E64" s="2">
        <v>3750</v>
      </c>
      <c r="F64" s="2">
        <v>0.2651</v>
      </c>
      <c r="G64" s="2">
        <v>1.0980799999999999</v>
      </c>
      <c r="H64" s="2">
        <f t="shared" si="10"/>
        <v>3.9897670700650166E-2</v>
      </c>
      <c r="I64" s="2">
        <v>100.96614819199999</v>
      </c>
      <c r="J64" s="2">
        <v>91.285854532413097</v>
      </c>
      <c r="K64" s="2">
        <f t="shared" si="1"/>
        <v>792.98627355311373</v>
      </c>
      <c r="L64" s="2">
        <f t="shared" si="2"/>
        <v>299.00241769767274</v>
      </c>
      <c r="M64" s="2">
        <f t="shared" si="3"/>
        <v>2.6755636498193666E-2</v>
      </c>
      <c r="N64" s="2">
        <f t="shared" si="4"/>
        <v>39.649313677655691</v>
      </c>
      <c r="O64" s="2">
        <f t="shared" si="11"/>
        <v>11.929500000000001</v>
      </c>
      <c r="P64" s="2">
        <f t="shared" si="6"/>
        <v>149.11875000000001</v>
      </c>
      <c r="Q64" s="2">
        <f t="shared" si="7"/>
        <v>33.757425665156049</v>
      </c>
      <c r="R64" s="2">
        <f t="shared" si="8"/>
        <v>931.39097199097228</v>
      </c>
      <c r="S64" s="6">
        <f t="shared" si="9"/>
        <v>85.139999999999986</v>
      </c>
      <c r="T64">
        <v>100.702</v>
      </c>
      <c r="U64">
        <v>3750</v>
      </c>
      <c r="V64">
        <v>33.664299999999997</v>
      </c>
      <c r="W64">
        <v>300.41000000000003</v>
      </c>
    </row>
    <row r="65" spans="4:23" x14ac:dyDescent="0.25">
      <c r="D65" s="2">
        <v>123.509</v>
      </c>
      <c r="E65" s="2">
        <v>3800</v>
      </c>
      <c r="F65" s="2">
        <v>0.26929999999999998</v>
      </c>
      <c r="G65" s="2">
        <v>1.09907</v>
      </c>
      <c r="H65" s="2">
        <f t="shared" si="10"/>
        <v>4.0345361547969076E-2</v>
      </c>
      <c r="I65" s="2">
        <v>100.75567798399999</v>
      </c>
      <c r="J65" s="2">
        <v>91.095563497893693</v>
      </c>
      <c r="K65" s="2">
        <f t="shared" si="1"/>
        <v>791.33324440498291</v>
      </c>
      <c r="L65" s="2">
        <f t="shared" si="2"/>
        <v>300.36910155313819</v>
      </c>
      <c r="M65" s="2">
        <f t="shared" si="3"/>
        <v>2.663389795632732E-2</v>
      </c>
      <c r="N65" s="2">
        <f t="shared" si="4"/>
        <v>40.09421771651914</v>
      </c>
      <c r="O65" s="2">
        <f t="shared" si="11"/>
        <v>12.118499999999999</v>
      </c>
      <c r="P65" s="2">
        <f t="shared" si="6"/>
        <v>151.48124999999999</v>
      </c>
      <c r="Q65" s="2">
        <f t="shared" si="7"/>
        <v>34.13621696384439</v>
      </c>
      <c r="R65" s="2">
        <f t="shared" si="8"/>
        <v>929.44942965114296</v>
      </c>
      <c r="S65" s="6">
        <f t="shared" si="9"/>
        <v>85.139999999999986</v>
      </c>
      <c r="T65">
        <v>100.396</v>
      </c>
      <c r="U65">
        <v>3800</v>
      </c>
      <c r="V65">
        <v>34.007599999999996</v>
      </c>
      <c r="W65">
        <v>301.59899999999999</v>
      </c>
    </row>
    <row r="66" spans="4:23" x14ac:dyDescent="0.25">
      <c r="D66" s="2">
        <v>122.672</v>
      </c>
      <c r="E66" s="2">
        <v>3850</v>
      </c>
      <c r="F66" s="2">
        <v>0.27374999999999999</v>
      </c>
      <c r="G66" s="2">
        <v>1.1053299999999999</v>
      </c>
      <c r="H66" s="2">
        <f t="shared" si="10"/>
        <v>4.0599210197079155E-2</v>
      </c>
      <c r="I66" s="2">
        <v>100.072873472</v>
      </c>
      <c r="J66" s="2">
        <v>90.478223978929591</v>
      </c>
      <c r="K66" s="2">
        <f t="shared" si="1"/>
        <v>785.97051030814009</v>
      </c>
      <c r="L66" s="2">
        <f t="shared" si="2"/>
        <v>303.42339026305132</v>
      </c>
      <c r="M66" s="2">
        <f t="shared" si="3"/>
        <v>2.6365798605916448E-2</v>
      </c>
      <c r="N66" s="2">
        <f t="shared" si="4"/>
        <v>40.346486195817867</v>
      </c>
      <c r="O66" s="2">
        <f t="shared" si="11"/>
        <v>12.31875</v>
      </c>
      <c r="P66" s="2">
        <f t="shared" si="6"/>
        <v>153.984375</v>
      </c>
      <c r="Q66" s="2">
        <f t="shared" si="7"/>
        <v>34.350998347119322</v>
      </c>
      <c r="R66" s="2">
        <f t="shared" si="8"/>
        <v>923.15070508355677</v>
      </c>
      <c r="S66" s="6">
        <f t="shared" si="9"/>
        <v>85.139999999999986</v>
      </c>
      <c r="T66">
        <v>99.9114</v>
      </c>
      <c r="U66">
        <v>3850</v>
      </c>
      <c r="V66">
        <v>34.286499999999997</v>
      </c>
      <c r="W66">
        <v>303.40199999999999</v>
      </c>
    </row>
    <row r="67" spans="4:23" x14ac:dyDescent="0.25">
      <c r="D67" s="2">
        <v>122.157</v>
      </c>
      <c r="E67" s="2">
        <v>3900</v>
      </c>
      <c r="F67" s="2">
        <v>0.27589999999999998</v>
      </c>
      <c r="G67" s="2">
        <v>1.11704</v>
      </c>
      <c r="H67" s="2">
        <f t="shared" si="10"/>
        <v>4.0953816042810245E-2</v>
      </c>
      <c r="I67" s="2">
        <v>99.652748831999986</v>
      </c>
      <c r="J67" s="2">
        <v>90.098379472040094</v>
      </c>
      <c r="K67" s="2">
        <f t="shared" si="1"/>
        <v>782.67085910159983</v>
      </c>
      <c r="L67" s="2">
        <f t="shared" si="2"/>
        <v>303.15856248955424</v>
      </c>
      <c r="M67" s="2">
        <f t="shared" si="3"/>
        <v>2.6388830763358868E-2</v>
      </c>
      <c r="N67" s="2">
        <f t="shared" si="4"/>
        <v>40.698884673283203</v>
      </c>
      <c r="O67" s="2">
        <f t="shared" si="11"/>
        <v>12.4155</v>
      </c>
      <c r="P67" s="2">
        <f t="shared" si="6"/>
        <v>155.19374999999997</v>
      </c>
      <c r="Q67" s="2">
        <f t="shared" si="7"/>
        <v>34.651030410833307</v>
      </c>
      <c r="R67" s="2">
        <f t="shared" si="8"/>
        <v>919.2751457618042</v>
      </c>
      <c r="S67" s="6">
        <f t="shared" si="9"/>
        <v>85.139999999999972</v>
      </c>
      <c r="T67">
        <v>99.345699999999994</v>
      </c>
      <c r="U67">
        <v>3900</v>
      </c>
      <c r="V67">
        <v>34.533299999999997</v>
      </c>
      <c r="W67">
        <v>305.19400000000002</v>
      </c>
    </row>
    <row r="68" spans="4:23" x14ac:dyDescent="0.25">
      <c r="D68" s="2">
        <v>121.184</v>
      </c>
      <c r="E68" s="2">
        <v>3950</v>
      </c>
      <c r="F68" s="2">
        <v>0.28284999999999999</v>
      </c>
      <c r="G68" s="2">
        <v>1.12259</v>
      </c>
      <c r="H68" s="2">
        <f t="shared" si="10"/>
        <v>4.1148479187378399E-2</v>
      </c>
      <c r="I68" s="2">
        <v>98.858998783999994</v>
      </c>
      <c r="J68" s="2">
        <v>89.380731500771191</v>
      </c>
      <c r="K68" s="2">
        <f t="shared" si="1"/>
        <v>776.43676080264163</v>
      </c>
      <c r="L68" s="2">
        <f t="shared" si="2"/>
        <v>309.32491920391982</v>
      </c>
      <c r="M68" s="2">
        <f t="shared" si="3"/>
        <v>2.5862772454895783E-2</v>
      </c>
      <c r="N68" s="2">
        <f t="shared" si="4"/>
        <v>40.892336068939137</v>
      </c>
      <c r="O68" s="2">
        <f t="shared" si="11"/>
        <v>12.728249999999999</v>
      </c>
      <c r="P68" s="2">
        <f t="shared" si="6"/>
        <v>159.10312499999998</v>
      </c>
      <c r="Q68" s="2">
        <f t="shared" si="7"/>
        <v>34.815734929094774</v>
      </c>
      <c r="R68" s="2">
        <f t="shared" si="8"/>
        <v>911.95297251895909</v>
      </c>
      <c r="S68" s="6">
        <f t="shared" si="9"/>
        <v>85.139999999999986</v>
      </c>
      <c r="T68">
        <v>98.626300000000001</v>
      </c>
      <c r="U68">
        <v>3950</v>
      </c>
      <c r="V68">
        <v>34.721200000000003</v>
      </c>
      <c r="W68">
        <v>308.00400000000002</v>
      </c>
    </row>
    <row r="69" spans="4:23" x14ac:dyDescent="0.25">
      <c r="D69" s="2">
        <v>120.004</v>
      </c>
      <c r="E69" s="2">
        <v>4000</v>
      </c>
      <c r="F69" s="2">
        <v>0.28455000000000003</v>
      </c>
      <c r="G69" s="2">
        <v>1.1246100000000001</v>
      </c>
      <c r="H69" s="2">
        <f t="shared" si="10"/>
        <v>4.126360079621285E-2</v>
      </c>
      <c r="I69" s="2">
        <v>97.896383103999995</v>
      </c>
      <c r="J69" s="2">
        <v>88.510408164597195</v>
      </c>
      <c r="K69" s="2">
        <f t="shared" si="1"/>
        <v>768.87639493134577</v>
      </c>
      <c r="L69" s="2">
        <f t="shared" si="2"/>
        <v>310.31586562787834</v>
      </c>
      <c r="M69" s="2">
        <f t="shared" si="3"/>
        <v>2.5780183632613116E-2</v>
      </c>
      <c r="N69" s="2">
        <f t="shared" si="4"/>
        <v>41.006741063005101</v>
      </c>
      <c r="O69" s="2">
        <f t="shared" si="11"/>
        <v>12.80475</v>
      </c>
      <c r="P69" s="2">
        <f t="shared" si="6"/>
        <v>160.05937499999999</v>
      </c>
      <c r="Q69" s="2">
        <f t="shared" si="7"/>
        <v>34.913139341042552</v>
      </c>
      <c r="R69" s="2">
        <f t="shared" si="8"/>
        <v>903.07305018950626</v>
      </c>
      <c r="S69" s="6">
        <f t="shared" si="9"/>
        <v>85.140000000000015</v>
      </c>
      <c r="T69">
        <v>97.790700000000001</v>
      </c>
      <c r="U69">
        <v>4000</v>
      </c>
      <c r="V69">
        <v>34.861699999999999</v>
      </c>
      <c r="W69">
        <v>310.154</v>
      </c>
    </row>
    <row r="70" spans="4:23" x14ac:dyDescent="0.25">
      <c r="D70" s="2">
        <v>118.73399999999999</v>
      </c>
      <c r="E70" s="2">
        <v>4050</v>
      </c>
      <c r="F70" s="2">
        <v>0.28710000000000002</v>
      </c>
      <c r="G70" s="2">
        <v>1.1222000000000001</v>
      </c>
      <c r="H70" s="2">
        <f t="shared" si="10"/>
        <v>4.1337245272234729E-2</v>
      </c>
      <c r="I70" s="2">
        <v>96.860347583999996</v>
      </c>
      <c r="J70" s="2">
        <v>87.573704234986195</v>
      </c>
      <c r="K70" s="2">
        <f t="shared" si="1"/>
        <v>760.73939098512051</v>
      </c>
      <c r="L70" s="2">
        <f t="shared" si="2"/>
        <v>312.53896854800166</v>
      </c>
      <c r="M70" s="2">
        <f t="shared" si="3"/>
        <v>2.5596808094576248E-2</v>
      </c>
      <c r="N70" s="2">
        <f t="shared" si="4"/>
        <v>41.079927113196504</v>
      </c>
      <c r="O70" s="2">
        <f t="shared" si="11"/>
        <v>12.919500000000001</v>
      </c>
      <c r="P70" s="2">
        <f t="shared" si="6"/>
        <v>161.49375000000001</v>
      </c>
      <c r="Q70" s="2">
        <f t="shared" si="7"/>
        <v>34.975449944175502</v>
      </c>
      <c r="R70" s="2">
        <f t="shared" si="8"/>
        <v>893.51584564848542</v>
      </c>
      <c r="S70" s="6">
        <f t="shared" si="9"/>
        <v>85.14</v>
      </c>
      <c r="T70">
        <v>96.902199999999993</v>
      </c>
      <c r="U70">
        <v>4050</v>
      </c>
      <c r="V70">
        <v>34.976599999999998</v>
      </c>
      <c r="W70">
        <v>312.22300000000001</v>
      </c>
    </row>
    <row r="71" spans="4:23" x14ac:dyDescent="0.25">
      <c r="D71" s="2">
        <v>117.44199999999999</v>
      </c>
      <c r="E71" s="2">
        <v>4100</v>
      </c>
      <c r="F71" s="2">
        <v>0.28894999999999998</v>
      </c>
      <c r="G71" s="2">
        <v>1.1239399999999999</v>
      </c>
      <c r="H71" s="2">
        <f t="shared" si="10"/>
        <v>4.1392218591268216E-2</v>
      </c>
      <c r="I71" s="2">
        <v>95.806364991999985</v>
      </c>
      <c r="J71" s="2">
        <v>86.620773938090593</v>
      </c>
      <c r="K71" s="2">
        <f t="shared" si="1"/>
        <v>752.4614310650237</v>
      </c>
      <c r="L71" s="2">
        <f t="shared" si="2"/>
        <v>314.13513076931224</v>
      </c>
      <c r="M71" s="2">
        <f t="shared" si="3"/>
        <v>2.5466747321154816E-2</v>
      </c>
      <c r="N71" s="2">
        <f t="shared" si="4"/>
        <v>41.134558231554628</v>
      </c>
      <c r="O71" s="2">
        <f t="shared" si="11"/>
        <v>13.002749999999999</v>
      </c>
      <c r="P71" s="2">
        <f t="shared" si="6"/>
        <v>162.53437499999998</v>
      </c>
      <c r="Q71" s="2">
        <f t="shared" si="7"/>
        <v>35.021962878345605</v>
      </c>
      <c r="R71" s="2">
        <f t="shared" si="8"/>
        <v>883.79308323352564</v>
      </c>
      <c r="S71" s="6">
        <f t="shared" si="9"/>
        <v>85.139999999999986</v>
      </c>
      <c r="T71">
        <v>96.034599999999998</v>
      </c>
      <c r="U71">
        <v>4100</v>
      </c>
      <c r="V71">
        <v>35.092100000000002</v>
      </c>
      <c r="W71">
        <v>314.13299999999998</v>
      </c>
    </row>
    <row r="72" spans="4:23" x14ac:dyDescent="0.25">
      <c r="D72" s="2">
        <v>116.5</v>
      </c>
      <c r="E72" s="2">
        <v>4150</v>
      </c>
      <c r="F72" s="2">
        <v>0.29304999999999998</v>
      </c>
      <c r="G72" s="2">
        <v>1.12233</v>
      </c>
      <c r="H72" s="2">
        <f t="shared" si="10"/>
        <v>4.1560946707920175E-2</v>
      </c>
      <c r="I72" s="2">
        <v>95.037903999999997</v>
      </c>
      <c r="J72" s="2">
        <v>85.925990393449993</v>
      </c>
      <c r="K72" s="2">
        <f t="shared" si="1"/>
        <v>746.42595254742992</v>
      </c>
      <c r="L72" s="2">
        <f t="shared" si="2"/>
        <v>317.29907628612642</v>
      </c>
      <c r="M72" s="2">
        <f t="shared" si="3"/>
        <v>2.521280582861184E-2</v>
      </c>
      <c r="N72" s="2">
        <f t="shared" si="4"/>
        <v>41.302236040957787</v>
      </c>
      <c r="O72" s="2">
        <f t="shared" si="11"/>
        <v>13.187249999999999</v>
      </c>
      <c r="P72" s="2">
        <f t="shared" si="6"/>
        <v>164.84062499999996</v>
      </c>
      <c r="Q72" s="2">
        <f t="shared" si="7"/>
        <v>35.164723765271461</v>
      </c>
      <c r="R72" s="2">
        <f t="shared" si="8"/>
        <v>876.70419608577618</v>
      </c>
      <c r="S72" s="6">
        <f t="shared" si="9"/>
        <v>85.14</v>
      </c>
      <c r="T72">
        <v>95.281099999999995</v>
      </c>
      <c r="U72">
        <v>4150</v>
      </c>
      <c r="V72">
        <v>35.242600000000003</v>
      </c>
      <c r="W72">
        <v>316.04199999999997</v>
      </c>
    </row>
    <row r="73" spans="4:23" x14ac:dyDescent="0.25">
      <c r="D73" s="2">
        <v>115.931</v>
      </c>
      <c r="E73" s="2">
        <v>4200</v>
      </c>
      <c r="F73" s="2">
        <v>0.2949</v>
      </c>
      <c r="G73" s="2">
        <v>1.1217900000000001</v>
      </c>
      <c r="H73" s="2">
        <f t="shared" ref="H73:H99" si="12">(N73*(1.01325/1.0189)*SQRT(300/293))/1000</f>
        <v>4.185624670095197E-2</v>
      </c>
      <c r="I73" s="2">
        <v>94.573727455999986</v>
      </c>
      <c r="J73" s="2">
        <v>85.506317530498293</v>
      </c>
      <c r="K73" s="2">
        <f t="shared" si="1"/>
        <v>742.78031849593219</v>
      </c>
      <c r="L73" s="2">
        <f t="shared" si="2"/>
        <v>317.04945010509454</v>
      </c>
      <c r="M73" s="2">
        <f t="shared" si="3"/>
        <v>2.5232656916289193E-2</v>
      </c>
      <c r="N73" s="2">
        <f t="shared" si="4"/>
        <v>41.595697835772199</v>
      </c>
      <c r="O73" s="2">
        <f t="shared" ref="O73:O99" si="13">F73*45</f>
        <v>13.2705</v>
      </c>
      <c r="P73" s="2">
        <f t="shared" si="6"/>
        <v>165.88124999999999</v>
      </c>
      <c r="Q73" s="2">
        <f t="shared" si="7"/>
        <v>35.414577137376448</v>
      </c>
      <c r="R73" s="2">
        <f t="shared" si="8"/>
        <v>872.42226743708261</v>
      </c>
      <c r="S73" s="6">
        <f t="shared" si="9"/>
        <v>85.14</v>
      </c>
      <c r="T73">
        <v>94.649100000000004</v>
      </c>
      <c r="U73">
        <v>4200</v>
      </c>
      <c r="V73">
        <v>35.432000000000002</v>
      </c>
      <c r="W73">
        <v>317.32299999999998</v>
      </c>
    </row>
    <row r="74" spans="4:23" x14ac:dyDescent="0.25">
      <c r="D74" s="2">
        <v>115.03400000000001</v>
      </c>
      <c r="E74" s="2">
        <v>4250</v>
      </c>
      <c r="F74" s="2">
        <v>0.29715000000000003</v>
      </c>
      <c r="G74" s="2">
        <v>1.12456</v>
      </c>
      <c r="H74" s="2">
        <f t="shared" si="12"/>
        <v>4.2026823021449465E-2</v>
      </c>
      <c r="I74" s="2">
        <v>93.841976383999992</v>
      </c>
      <c r="J74" s="2">
        <v>84.844724282576195</v>
      </c>
      <c r="K74" s="2">
        <f t="shared" ref="K74:K99" si="14">(2*PI()*2*I74)/1.6</f>
        <v>737.03315901580311</v>
      </c>
      <c r="L74" s="2">
        <f t="shared" ref="L74:L99" si="15">F74*0.75*60/H74</f>
        <v>318.17180168901621</v>
      </c>
      <c r="M74" s="2">
        <f t="shared" ref="M74:M98" si="16">(H74/P74)*100</f>
        <v>2.5143648675124478E-2</v>
      </c>
      <c r="N74" s="2">
        <f t="shared" ref="N74:N99" si="17">(2*PI()*E74*I74/60)/1000</f>
        <v>41.765212344228843</v>
      </c>
      <c r="O74" s="2">
        <f t="shared" si="13"/>
        <v>13.37175</v>
      </c>
      <c r="P74" s="2">
        <f t="shared" ref="P74:P99" si="18">(F74*0.75*45000)/60</f>
        <v>167.14687499999999</v>
      </c>
      <c r="Q74" s="2">
        <f t="shared" ref="Q74:Q99" si="19">S74*N74/100</f>
        <v>35.558901789876444</v>
      </c>
      <c r="R74" s="2">
        <f t="shared" ref="R74:R99" si="20">N74*120/(0.0774*0.0044*E74*4)</f>
        <v>865.67202139511744</v>
      </c>
      <c r="S74" s="6">
        <f t="shared" ref="S74:S99" si="21">K74/R74*100</f>
        <v>85.140000000000015</v>
      </c>
      <c r="T74">
        <v>94.054900000000004</v>
      </c>
      <c r="U74">
        <v>4250</v>
      </c>
      <c r="V74">
        <v>35.630099999999999</v>
      </c>
      <c r="W74">
        <v>318.74099999999999</v>
      </c>
    </row>
    <row r="75" spans="4:23" x14ac:dyDescent="0.25">
      <c r="D75" s="2">
        <v>114.39100000000001</v>
      </c>
      <c r="E75" s="2">
        <v>4300</v>
      </c>
      <c r="F75" s="2">
        <v>0.30220000000000002</v>
      </c>
      <c r="G75" s="2">
        <v>1.1227799999999999</v>
      </c>
      <c r="H75" s="2">
        <f t="shared" si="12"/>
        <v>4.2283577218930661E-2</v>
      </c>
      <c r="I75" s="2">
        <v>93.317432416000003</v>
      </c>
      <c r="J75" s="2">
        <v>84.370471820576299</v>
      </c>
      <c r="K75" s="2">
        <f t="shared" si="14"/>
        <v>732.91340032491894</v>
      </c>
      <c r="L75" s="2">
        <f t="shared" si="15"/>
        <v>321.6142269512531</v>
      </c>
      <c r="M75" s="2">
        <f t="shared" si="16"/>
        <v>2.4874521490657053E-2</v>
      </c>
      <c r="N75" s="2">
        <f t="shared" si="17"/>
        <v>42.020368285295355</v>
      </c>
      <c r="O75" s="2">
        <f t="shared" si="13"/>
        <v>13.599</v>
      </c>
      <c r="P75" s="2">
        <f t="shared" si="18"/>
        <v>169.98750000000001</v>
      </c>
      <c r="Q75" s="2">
        <f t="shared" si="19"/>
        <v>35.776141558100456</v>
      </c>
      <c r="R75" s="2">
        <f t="shared" si="20"/>
        <v>860.8332162613566</v>
      </c>
      <c r="S75" s="6">
        <f t="shared" si="21"/>
        <v>85.139999999999986</v>
      </c>
      <c r="T75">
        <v>93.5672</v>
      </c>
      <c r="U75">
        <v>4300</v>
      </c>
      <c r="V75">
        <v>35.863700000000001</v>
      </c>
      <c r="W75">
        <v>320.44400000000002</v>
      </c>
    </row>
    <row r="76" spans="4:23" x14ac:dyDescent="0.25">
      <c r="D76" s="2">
        <v>114.01600000000001</v>
      </c>
      <c r="E76" s="2">
        <v>4350</v>
      </c>
      <c r="F76" s="2">
        <v>0.30604999999999999</v>
      </c>
      <c r="G76" s="2">
        <v>1.1194299999999999</v>
      </c>
      <c r="H76" s="2">
        <f t="shared" si="12"/>
        <v>4.2635019627381941E-2</v>
      </c>
      <c r="I76" s="2">
        <v>93.011516415999992</v>
      </c>
      <c r="J76" s="2">
        <v>84.093886014588804</v>
      </c>
      <c r="K76" s="2">
        <f t="shared" si="14"/>
        <v>730.51074167938009</v>
      </c>
      <c r="L76" s="2">
        <f t="shared" si="15"/>
        <v>323.02670716152085</v>
      </c>
      <c r="M76" s="2">
        <f t="shared" si="16"/>
        <v>2.4765754108374127E-2</v>
      </c>
      <c r="N76" s="2">
        <f t="shared" si="17"/>
        <v>42.369623017404038</v>
      </c>
      <c r="O76" s="2">
        <f t="shared" si="13"/>
        <v>13.77225</v>
      </c>
      <c r="P76" s="2">
        <f t="shared" si="18"/>
        <v>172.15312499999999</v>
      </c>
      <c r="Q76" s="2">
        <f t="shared" si="19"/>
        <v>36.073497037017795</v>
      </c>
      <c r="R76" s="2">
        <f t="shared" si="20"/>
        <v>858.01120704648815</v>
      </c>
      <c r="S76" s="6">
        <f t="shared" si="21"/>
        <v>85.14</v>
      </c>
      <c r="T76">
        <v>93.204300000000003</v>
      </c>
      <c r="U76">
        <v>4350</v>
      </c>
      <c r="V76">
        <v>36.141199999999998</v>
      </c>
      <c r="W76">
        <v>321.56200000000001</v>
      </c>
    </row>
    <row r="77" spans="4:23" x14ac:dyDescent="0.25">
      <c r="D77" s="2">
        <v>113.871</v>
      </c>
      <c r="E77" s="2">
        <v>4400</v>
      </c>
      <c r="F77" s="2">
        <v>0.30919999999999997</v>
      </c>
      <c r="G77" s="2">
        <v>1.1198600000000001</v>
      </c>
      <c r="H77" s="2">
        <f t="shared" si="12"/>
        <v>4.3070232949669267E-2</v>
      </c>
      <c r="I77" s="2">
        <v>92.893228895999997</v>
      </c>
      <c r="J77" s="2">
        <v>83.986939502940288</v>
      </c>
      <c r="K77" s="2">
        <f t="shared" si="14"/>
        <v>729.5817136697716</v>
      </c>
      <c r="L77" s="2">
        <f t="shared" si="15"/>
        <v>323.05374378307943</v>
      </c>
      <c r="M77" s="2">
        <f t="shared" si="16"/>
        <v>2.4763681442960626E-2</v>
      </c>
      <c r="N77" s="2">
        <f t="shared" si="17"/>
        <v>42.802127201959941</v>
      </c>
      <c r="O77" s="2">
        <f t="shared" si="13"/>
        <v>13.914</v>
      </c>
      <c r="P77" s="2">
        <f t="shared" si="18"/>
        <v>173.92500000000001</v>
      </c>
      <c r="Q77" s="2">
        <f t="shared" si="19"/>
        <v>36.441731099748687</v>
      </c>
      <c r="R77" s="2">
        <f t="shared" si="20"/>
        <v>856.92003015007253</v>
      </c>
      <c r="S77" s="6">
        <f t="shared" si="21"/>
        <v>85.139999999999986</v>
      </c>
      <c r="T77">
        <v>92.937799999999996</v>
      </c>
      <c r="U77">
        <v>4400</v>
      </c>
      <c r="V77">
        <v>36.452599999999997</v>
      </c>
      <c r="W77">
        <v>321.94799999999998</v>
      </c>
    </row>
    <row r="78" spans="4:23" x14ac:dyDescent="0.25">
      <c r="D78" s="2">
        <v>113.985</v>
      </c>
      <c r="E78" s="2">
        <v>4450</v>
      </c>
      <c r="F78" s="2">
        <v>0.30990000000000001</v>
      </c>
      <c r="G78" s="2">
        <v>1.11873</v>
      </c>
      <c r="H78" s="2">
        <f t="shared" si="12"/>
        <v>4.3603276429464093E-2</v>
      </c>
      <c r="I78" s="2">
        <v>92.986227359999987</v>
      </c>
      <c r="J78" s="2">
        <v>84.071021587960502</v>
      </c>
      <c r="K78" s="2">
        <f t="shared" si="14"/>
        <v>730.31212189801545</v>
      </c>
      <c r="L78" s="2">
        <f t="shared" si="15"/>
        <v>319.82688325175008</v>
      </c>
      <c r="M78" s="2">
        <f t="shared" si="16"/>
        <v>2.5013532066667579E-2</v>
      </c>
      <c r="N78" s="2">
        <f t="shared" si="17"/>
        <v>43.331852565948921</v>
      </c>
      <c r="O78" s="2">
        <f t="shared" si="13"/>
        <v>13.945500000000001</v>
      </c>
      <c r="P78" s="2">
        <f t="shared" si="18"/>
        <v>174.31874999999999</v>
      </c>
      <c r="Q78" s="2">
        <f t="shared" si="19"/>
        <v>36.892739274648903</v>
      </c>
      <c r="R78" s="2">
        <f t="shared" si="20"/>
        <v>857.77792095139239</v>
      </c>
      <c r="S78" s="6">
        <f t="shared" si="21"/>
        <v>85.139999999999986</v>
      </c>
      <c r="T78">
        <v>92.6935</v>
      </c>
      <c r="U78">
        <v>4450</v>
      </c>
      <c r="V78">
        <v>36.769399999999997</v>
      </c>
      <c r="W78">
        <v>321.77999999999997</v>
      </c>
    </row>
    <row r="79" spans="4:23" x14ac:dyDescent="0.25">
      <c r="D79" s="2">
        <v>113.306</v>
      </c>
      <c r="E79" s="2">
        <v>4500</v>
      </c>
      <c r="F79" s="2">
        <v>0.31445000000000001</v>
      </c>
      <c r="G79" s="2">
        <v>1.1156299999999999</v>
      </c>
      <c r="H79" s="2">
        <f t="shared" si="12"/>
        <v>4.3830541030237799E-2</v>
      </c>
      <c r="I79" s="2">
        <v>92.432315455999998</v>
      </c>
      <c r="J79" s="2">
        <v>83.57021688858579</v>
      </c>
      <c r="K79" s="2">
        <f t="shared" si="14"/>
        <v>725.96170797715968</v>
      </c>
      <c r="L79" s="2">
        <f t="shared" si="15"/>
        <v>322.83995742233776</v>
      </c>
      <c r="M79" s="2">
        <f t="shared" si="16"/>
        <v>2.4780080086351998E-2</v>
      </c>
      <c r="N79" s="2">
        <f t="shared" si="17"/>
        <v>43.557702478629579</v>
      </c>
      <c r="O79" s="2">
        <f>F79*45</f>
        <v>14.15025</v>
      </c>
      <c r="P79" s="2">
        <f t="shared" si="18"/>
        <v>176.87812500000001</v>
      </c>
      <c r="Q79" s="2">
        <f t="shared" si="19"/>
        <v>37.085027890305234</v>
      </c>
      <c r="R79" s="2">
        <f t="shared" si="20"/>
        <v>852.66820293300395</v>
      </c>
      <c r="S79" s="6">
        <f t="shared" si="21"/>
        <v>85.140000000000015</v>
      </c>
      <c r="T79">
        <v>92.302899999999994</v>
      </c>
      <c r="U79">
        <v>4500</v>
      </c>
      <c r="V79">
        <v>37.024500000000003</v>
      </c>
      <c r="W79">
        <v>322.589</v>
      </c>
    </row>
    <row r="80" spans="4:23" x14ac:dyDescent="0.25">
      <c r="D80" s="2">
        <v>113.074</v>
      </c>
      <c r="E80" s="2">
        <v>4550</v>
      </c>
      <c r="F80" s="2">
        <v>0.31709999999999999</v>
      </c>
      <c r="G80" s="2">
        <v>1.1095299999999999</v>
      </c>
      <c r="H80" s="2">
        <f t="shared" si="12"/>
        <v>4.4226804531017565E-2</v>
      </c>
      <c r="I80" s="2">
        <v>92.243055423999991</v>
      </c>
      <c r="J80" s="2">
        <v>83.39910246994819</v>
      </c>
      <c r="K80" s="2">
        <f t="shared" si="14"/>
        <v>724.47526316178619</v>
      </c>
      <c r="L80" s="2">
        <f t="shared" si="15"/>
        <v>322.64370332232295</v>
      </c>
      <c r="M80" s="2">
        <f t="shared" si="16"/>
        <v>2.4795153036065769E-2</v>
      </c>
      <c r="N80" s="2">
        <f t="shared" si="17"/>
        <v>43.9514992984817</v>
      </c>
      <c r="O80" s="2">
        <f t="shared" si="13"/>
        <v>14.269499999999999</v>
      </c>
      <c r="P80" s="2">
        <f t="shared" si="18"/>
        <v>178.36875000000001</v>
      </c>
      <c r="Q80" s="2">
        <f t="shared" si="19"/>
        <v>37.420306502727314</v>
      </c>
      <c r="R80" s="2">
        <f t="shared" si="20"/>
        <v>850.92231989873881</v>
      </c>
      <c r="S80" s="6">
        <f t="shared" si="21"/>
        <v>85.139999999999986</v>
      </c>
      <c r="T80">
        <v>91.847700000000003</v>
      </c>
      <c r="U80">
        <v>4550</v>
      </c>
      <c r="V80">
        <v>37.249299999999998</v>
      </c>
      <c r="W80">
        <v>323.27199999999999</v>
      </c>
    </row>
    <row r="81" spans="1:23" x14ac:dyDescent="0.25">
      <c r="D81" s="2">
        <v>112.19499999999999</v>
      </c>
      <c r="E81" s="2">
        <v>4600</v>
      </c>
      <c r="F81" s="2">
        <v>0.31940000000000002</v>
      </c>
      <c r="G81" s="2">
        <v>1.1056900000000001</v>
      </c>
      <c r="H81" s="2">
        <f t="shared" si="12"/>
        <v>4.4365230700899684E-2</v>
      </c>
      <c r="I81" s="2">
        <v>91.525988319999982</v>
      </c>
      <c r="J81" s="2">
        <v>82.750785340713492</v>
      </c>
      <c r="K81" s="2">
        <f t="shared" si="14"/>
        <v>718.84343129664285</v>
      </c>
      <c r="L81" s="2">
        <f t="shared" si="15"/>
        <v>323.96991456889981</v>
      </c>
      <c r="M81" s="2">
        <f t="shared" si="16"/>
        <v>2.4693650984985559E-2</v>
      </c>
      <c r="N81" s="2">
        <f t="shared" si="17"/>
        <v>44.089063786194089</v>
      </c>
      <c r="O81" s="2">
        <f t="shared" si="13"/>
        <v>14.373000000000001</v>
      </c>
      <c r="P81" s="2">
        <f t="shared" si="18"/>
        <v>179.66249999999999</v>
      </c>
      <c r="Q81" s="2">
        <f t="shared" si="19"/>
        <v>37.537428907565648</v>
      </c>
      <c r="R81" s="2">
        <f t="shared" si="20"/>
        <v>844.30753029908715</v>
      </c>
      <c r="S81" s="6">
        <f t="shared" si="21"/>
        <v>85.14</v>
      </c>
      <c r="T81">
        <v>91.194699999999997</v>
      </c>
      <c r="U81">
        <v>4600</v>
      </c>
      <c r="V81">
        <v>37.388599999999997</v>
      </c>
      <c r="W81">
        <v>324.26900000000001</v>
      </c>
    </row>
    <row r="82" spans="1:23" x14ac:dyDescent="0.25">
      <c r="D82" s="2">
        <v>111.06100000000001</v>
      </c>
      <c r="E82" s="2">
        <v>4650</v>
      </c>
      <c r="F82" s="2">
        <v>0.32055</v>
      </c>
      <c r="G82" s="2">
        <v>1.09782</v>
      </c>
      <c r="H82" s="2">
        <f t="shared" si="12"/>
        <v>4.4394170134602E-2</v>
      </c>
      <c r="I82" s="2">
        <v>90.600898336</v>
      </c>
      <c r="J82" s="2">
        <v>81.914389863407308</v>
      </c>
      <c r="K82" s="2">
        <f t="shared" si="14"/>
        <v>711.5777915525332</v>
      </c>
      <c r="L82" s="2">
        <f t="shared" si="15"/>
        <v>324.92442039719458</v>
      </c>
      <c r="M82" s="2">
        <f t="shared" si="16"/>
        <v>2.462111031919555E-2</v>
      </c>
      <c r="N82" s="2">
        <f t="shared" si="17"/>
        <v>44.117823076257061</v>
      </c>
      <c r="O82" s="2">
        <f t="shared" si="13"/>
        <v>14.42475</v>
      </c>
      <c r="P82" s="2">
        <f t="shared" si="18"/>
        <v>180.30937499999999</v>
      </c>
      <c r="Q82" s="2">
        <f t="shared" si="19"/>
        <v>37.561914567125264</v>
      </c>
      <c r="R82" s="2">
        <f t="shared" si="20"/>
        <v>835.77377443332534</v>
      </c>
      <c r="S82" s="6">
        <f t="shared" si="21"/>
        <v>85.14</v>
      </c>
      <c r="T82">
        <v>90.376000000000005</v>
      </c>
      <c r="U82">
        <v>4650</v>
      </c>
      <c r="V82">
        <v>37.453400000000002</v>
      </c>
      <c r="W82">
        <v>325.416</v>
      </c>
    </row>
    <row r="83" spans="1:23" x14ac:dyDescent="0.25">
      <c r="D83" s="2">
        <v>109.973</v>
      </c>
      <c r="E83" s="2">
        <v>4700</v>
      </c>
      <c r="F83" s="2">
        <v>0.32069999999999999</v>
      </c>
      <c r="G83" s="2">
        <v>1.09558</v>
      </c>
      <c r="H83" s="2">
        <f t="shared" si="12"/>
        <v>4.4431946561575043E-2</v>
      </c>
      <c r="I83" s="2">
        <v>89.713334047999993</v>
      </c>
      <c r="J83" s="2">
        <v>81.111922244968895</v>
      </c>
      <c r="K83" s="2">
        <f t="shared" si="14"/>
        <v>704.60687793560965</v>
      </c>
      <c r="L83" s="2">
        <f t="shared" si="15"/>
        <v>324.80008455178574</v>
      </c>
      <c r="M83" s="2">
        <f t="shared" si="16"/>
        <v>2.4630535460111583E-2</v>
      </c>
      <c r="N83" s="2">
        <f t="shared" si="17"/>
        <v>44.15536435063153</v>
      </c>
      <c r="O83" s="2">
        <f t="shared" si="13"/>
        <v>14.4315</v>
      </c>
      <c r="P83" s="2">
        <f t="shared" si="18"/>
        <v>180.39375000000001</v>
      </c>
      <c r="Q83" s="2">
        <f t="shared" si="19"/>
        <v>37.593877208127694</v>
      </c>
      <c r="R83" s="2">
        <f t="shared" si="20"/>
        <v>827.58618503125376</v>
      </c>
      <c r="S83" s="6">
        <f t="shared" si="21"/>
        <v>85.140000000000029</v>
      </c>
      <c r="T83">
        <v>89.444999999999993</v>
      </c>
      <c r="U83">
        <v>4700</v>
      </c>
      <c r="V83">
        <v>37.464100000000002</v>
      </c>
      <c r="W83">
        <v>326.80900000000003</v>
      </c>
    </row>
    <row r="84" spans="1:23" x14ac:dyDescent="0.25">
      <c r="D84" s="2">
        <v>108.654</v>
      </c>
      <c r="E84" s="2">
        <v>4750</v>
      </c>
      <c r="F84" s="2">
        <v>0.32485000000000003</v>
      </c>
      <c r="G84" s="2">
        <v>1.0882700000000001</v>
      </c>
      <c r="H84" s="2">
        <f t="shared" si="12"/>
        <v>4.4366047349110517E-2</v>
      </c>
      <c r="I84" s="2">
        <v>88.637325503999989</v>
      </c>
      <c r="J84" s="2">
        <v>80.139077770042192</v>
      </c>
      <c r="K84" s="2">
        <f t="shared" si="14"/>
        <v>696.15592659303388</v>
      </c>
      <c r="L84" s="2">
        <f t="shared" si="15"/>
        <v>329.49182704898044</v>
      </c>
      <c r="M84" s="2">
        <f t="shared" si="16"/>
        <v>2.4279813164563756E-2</v>
      </c>
      <c r="N84" s="2">
        <f t="shared" si="17"/>
        <v>44.08987535089215</v>
      </c>
      <c r="O84" s="2">
        <f t="shared" si="13"/>
        <v>14.618250000000002</v>
      </c>
      <c r="P84" s="2">
        <f t="shared" si="18"/>
        <v>182.72812500000001</v>
      </c>
      <c r="Q84" s="2">
        <f t="shared" si="19"/>
        <v>37.538119873749579</v>
      </c>
      <c r="R84" s="2">
        <f t="shared" si="20"/>
        <v>817.66023795282342</v>
      </c>
      <c r="S84" s="6">
        <f t="shared" si="21"/>
        <v>85.14</v>
      </c>
      <c r="T84">
        <v>88.3797</v>
      </c>
      <c r="U84">
        <v>4750</v>
      </c>
      <c r="V84">
        <v>37.409799999999997</v>
      </c>
      <c r="W84">
        <v>329.20699999999999</v>
      </c>
    </row>
    <row r="85" spans="1:23" x14ac:dyDescent="0.25">
      <c r="D85" s="2">
        <v>107.07599999999999</v>
      </c>
      <c r="E85" s="2">
        <v>4800</v>
      </c>
      <c r="F85" s="2">
        <v>0.32455000000000001</v>
      </c>
      <c r="G85" s="2">
        <v>1.08396</v>
      </c>
      <c r="H85" s="2">
        <f t="shared" si="12"/>
        <v>4.4181940457204298E-2</v>
      </c>
      <c r="I85" s="2">
        <v>87.350030975999985</v>
      </c>
      <c r="J85" s="2">
        <v>78.975204698446788</v>
      </c>
      <c r="K85" s="2">
        <f t="shared" si="14"/>
        <v>686.04553901260601</v>
      </c>
      <c r="L85" s="2">
        <f t="shared" si="15"/>
        <v>330.55927034591241</v>
      </c>
      <c r="M85" s="2">
        <f t="shared" si="16"/>
        <v>2.420140869632376E-2</v>
      </c>
      <c r="N85" s="2">
        <f t="shared" si="17"/>
        <v>43.906914496806785</v>
      </c>
      <c r="O85" s="2">
        <f t="shared" si="13"/>
        <v>14.604750000000001</v>
      </c>
      <c r="P85" s="2">
        <f t="shared" si="18"/>
        <v>182.55937499999999</v>
      </c>
      <c r="Q85" s="2">
        <f t="shared" si="19"/>
        <v>37.382347002581291</v>
      </c>
      <c r="R85" s="2">
        <f t="shared" si="20"/>
        <v>805.78522317665738</v>
      </c>
      <c r="S85" s="6">
        <f t="shared" si="21"/>
        <v>85.139999999999986</v>
      </c>
      <c r="T85">
        <v>87.185699999999997</v>
      </c>
      <c r="U85">
        <v>4800</v>
      </c>
      <c r="V85">
        <v>37.291400000000003</v>
      </c>
      <c r="W85">
        <v>331.46300000000002</v>
      </c>
    </row>
    <row r="86" spans="1:23" x14ac:dyDescent="0.25">
      <c r="D86" s="2">
        <v>105.24</v>
      </c>
      <c r="E86" s="2">
        <v>4850</v>
      </c>
      <c r="F86" s="2">
        <v>0.32569999999999999</v>
      </c>
      <c r="G86" s="2">
        <v>1.0822099999999999</v>
      </c>
      <c r="H86" s="2">
        <f t="shared" si="12"/>
        <v>4.38767031448914E-2</v>
      </c>
      <c r="I86" s="2">
        <v>85.852266239999992</v>
      </c>
      <c r="J86" s="2">
        <v>77.621040592331994</v>
      </c>
      <c r="K86" s="2">
        <f t="shared" si="14"/>
        <v>674.28212228404743</v>
      </c>
      <c r="L86" s="2">
        <f t="shared" si="15"/>
        <v>334.03831531281463</v>
      </c>
      <c r="M86" s="2">
        <f t="shared" si="16"/>
        <v>2.3949348422824767E-2</v>
      </c>
      <c r="N86" s="2">
        <f t="shared" si="17"/>
        <v>43.603577241035069</v>
      </c>
      <c r="O86" s="2">
        <f t="shared" si="13"/>
        <v>14.656499999999999</v>
      </c>
      <c r="P86" s="2">
        <f t="shared" si="18"/>
        <v>183.20625000000001</v>
      </c>
      <c r="Q86" s="2">
        <f t="shared" si="19"/>
        <v>37.124085663017254</v>
      </c>
      <c r="R86" s="2">
        <f t="shared" si="20"/>
        <v>791.9686660606618</v>
      </c>
      <c r="S86" s="6">
        <f t="shared" si="21"/>
        <v>85.139999999999986</v>
      </c>
      <c r="T86">
        <v>85.909499999999994</v>
      </c>
      <c r="U86">
        <v>4850</v>
      </c>
      <c r="V86">
        <v>37.127400000000002</v>
      </c>
      <c r="W86">
        <v>334.17</v>
      </c>
    </row>
    <row r="87" spans="1:23" x14ac:dyDescent="0.25">
      <c r="D87" s="2">
        <v>103.63200000000001</v>
      </c>
      <c r="E87" s="2">
        <v>4900</v>
      </c>
      <c r="F87" s="2">
        <v>0.32769999999999999</v>
      </c>
      <c r="G87" s="2">
        <v>1.0846</v>
      </c>
      <c r="H87" s="2">
        <f t="shared" si="12"/>
        <v>4.3651720860959517E-2</v>
      </c>
      <c r="I87" s="2">
        <v>84.540498431999993</v>
      </c>
      <c r="J87" s="2">
        <v>76.435040656257598</v>
      </c>
      <c r="K87" s="2">
        <f t="shared" si="14"/>
        <v>663.97952201197654</v>
      </c>
      <c r="L87" s="2">
        <f t="shared" si="15"/>
        <v>337.82173323638023</v>
      </c>
      <c r="M87" s="2">
        <f t="shared" si="16"/>
        <v>2.3681128870421869E-2</v>
      </c>
      <c r="N87" s="2">
        <f t="shared" si="17"/>
        <v>43.379995438115792</v>
      </c>
      <c r="O87" s="2">
        <f t="shared" si="13"/>
        <v>14.746499999999999</v>
      </c>
      <c r="P87" s="2">
        <f t="shared" si="18"/>
        <v>184.33125000000001</v>
      </c>
      <c r="Q87" s="2">
        <f t="shared" si="19"/>
        <v>36.933728116011785</v>
      </c>
      <c r="R87" s="2">
        <f t="shared" si="20"/>
        <v>779.86789054730616</v>
      </c>
      <c r="S87" s="6">
        <f t="shared" si="21"/>
        <v>85.14</v>
      </c>
      <c r="T87">
        <v>84.661900000000003</v>
      </c>
      <c r="U87">
        <v>4899.99</v>
      </c>
      <c r="V87">
        <v>36.965200000000003</v>
      </c>
      <c r="W87">
        <v>336.94299999999998</v>
      </c>
    </row>
    <row r="88" spans="1:23" x14ac:dyDescent="0.25">
      <c r="D88" s="2">
        <v>102.33499999999999</v>
      </c>
      <c r="E88" s="2">
        <v>4950</v>
      </c>
      <c r="F88" s="2">
        <v>0.32845000000000002</v>
      </c>
      <c r="G88" s="2">
        <v>1.08823</v>
      </c>
      <c r="H88" s="2">
        <f t="shared" si="12"/>
        <v>4.3545251425011235E-2</v>
      </c>
      <c r="I88" s="2">
        <v>83.482436959999987</v>
      </c>
      <c r="J88" s="2">
        <v>75.478422548615498</v>
      </c>
      <c r="K88" s="2">
        <f t="shared" si="14"/>
        <v>655.66952664327243</v>
      </c>
      <c r="L88" s="2">
        <f t="shared" si="15"/>
        <v>339.42277323746526</v>
      </c>
      <c r="M88" s="2">
        <f t="shared" si="16"/>
        <v>2.3569426186978559E-2</v>
      </c>
      <c r="N88" s="2">
        <f t="shared" si="17"/>
        <v>43.274188758455985</v>
      </c>
      <c r="O88" s="2">
        <f t="shared" si="13"/>
        <v>14.780250000000001</v>
      </c>
      <c r="P88" s="2">
        <f t="shared" si="18"/>
        <v>184.75312500000001</v>
      </c>
      <c r="Q88" s="2">
        <f t="shared" si="19"/>
        <v>36.843644308949422</v>
      </c>
      <c r="R88" s="2">
        <f t="shared" si="20"/>
        <v>770.10750134281466</v>
      </c>
      <c r="S88" s="6">
        <f t="shared" si="21"/>
        <v>85.14</v>
      </c>
      <c r="T88">
        <v>83.474900000000005</v>
      </c>
      <c r="U88">
        <v>4949.9799999999996</v>
      </c>
      <c r="V88">
        <v>36.818600000000004</v>
      </c>
      <c r="W88">
        <v>339.27600000000001</v>
      </c>
    </row>
    <row r="89" spans="1:23" x14ac:dyDescent="0.25">
      <c r="D89" s="2">
        <v>101.10599999999999</v>
      </c>
      <c r="E89" s="2">
        <v>5000</v>
      </c>
      <c r="F89" s="2">
        <v>0.32869999999999999</v>
      </c>
      <c r="G89" s="2">
        <v>1.08687</v>
      </c>
      <c r="H89" s="2">
        <f t="shared" si="12"/>
        <v>4.345686000156139E-2</v>
      </c>
      <c r="I89" s="2">
        <v>82.479848255999997</v>
      </c>
      <c r="J89" s="2">
        <v>74.571958667125799</v>
      </c>
      <c r="K89" s="2">
        <f t="shared" si="14"/>
        <v>647.79521337562619</v>
      </c>
      <c r="L89" s="2">
        <f t="shared" si="15"/>
        <v>340.37203791227773</v>
      </c>
      <c r="M89" s="2">
        <f t="shared" si="16"/>
        <v>2.3503693338234193E-2</v>
      </c>
      <c r="N89" s="2">
        <f t="shared" si="17"/>
        <v>43.186347558375083</v>
      </c>
      <c r="O89" s="2">
        <f t="shared" si="13"/>
        <v>14.791499999999999</v>
      </c>
      <c r="P89" s="2">
        <f t="shared" si="18"/>
        <v>184.89375000000001</v>
      </c>
      <c r="Q89" s="2">
        <f t="shared" si="19"/>
        <v>36.768856311200537</v>
      </c>
      <c r="R89" s="2">
        <f t="shared" si="20"/>
        <v>760.85883647595278</v>
      </c>
      <c r="S89" s="6">
        <f t="shared" si="21"/>
        <v>85.139999999999986</v>
      </c>
      <c r="T89">
        <v>82.284300000000002</v>
      </c>
      <c r="U89">
        <v>4999.97</v>
      </c>
      <c r="V89">
        <v>36.659599999999998</v>
      </c>
      <c r="W89">
        <v>341.53699999999998</v>
      </c>
    </row>
    <row r="90" spans="1:23" x14ac:dyDescent="0.25">
      <c r="D90" s="2">
        <v>99.314899999999994</v>
      </c>
      <c r="E90" s="2">
        <v>5050</v>
      </c>
      <c r="F90" s="2">
        <v>0.32984999999999998</v>
      </c>
      <c r="G90" s="2">
        <v>1.0891</v>
      </c>
      <c r="H90" s="2">
        <f t="shared" si="12"/>
        <v>4.3113888813945359E-2</v>
      </c>
      <c r="I90" s="2">
        <v>81.018711862399996</v>
      </c>
      <c r="J90" s="2">
        <v>73.250911101514561</v>
      </c>
      <c r="K90" s="2">
        <f t="shared" si="14"/>
        <v>636.31947497556007</v>
      </c>
      <c r="L90" s="2">
        <f t="shared" si="15"/>
        <v>344.28000832991182</v>
      </c>
      <c r="M90" s="2">
        <f t="shared" si="16"/>
        <v>2.3236899635293004E-2</v>
      </c>
      <c r="N90" s="2">
        <f t="shared" si="17"/>
        <v>42.845511315021049</v>
      </c>
      <c r="O90" s="2">
        <f t="shared" si="13"/>
        <v>14.843249999999999</v>
      </c>
      <c r="P90" s="2">
        <f t="shared" si="18"/>
        <v>185.54062500000001</v>
      </c>
      <c r="Q90" s="2">
        <f t="shared" si="19"/>
        <v>36.478668333608923</v>
      </c>
      <c r="R90" s="2">
        <f t="shared" si="20"/>
        <v>747.38016792995074</v>
      </c>
      <c r="S90" s="6">
        <f t="shared" si="21"/>
        <v>85.14</v>
      </c>
      <c r="T90">
        <v>80.995800000000003</v>
      </c>
      <c r="U90">
        <v>5049.93</v>
      </c>
      <c r="V90">
        <v>36.445900000000002</v>
      </c>
      <c r="W90">
        <v>344.37900000000002</v>
      </c>
    </row>
    <row r="91" spans="1:23" x14ac:dyDescent="0.25">
      <c r="D91" s="2">
        <v>97.581500000000005</v>
      </c>
      <c r="E91" s="2">
        <v>5100</v>
      </c>
      <c r="F91" s="2">
        <v>0.32969999999999999</v>
      </c>
      <c r="G91" s="2">
        <v>1.09185</v>
      </c>
      <c r="H91" s="2">
        <f t="shared" si="12"/>
        <v>4.278081712190384E-2</v>
      </c>
      <c r="I91" s="2">
        <v>79.604645743999995</v>
      </c>
      <c r="J91" s="2">
        <v>71.972420871917947</v>
      </c>
      <c r="K91" s="2">
        <f t="shared" si="14"/>
        <v>625.21342565242094</v>
      </c>
      <c r="L91" s="2">
        <f t="shared" si="15"/>
        <v>346.80263253792992</v>
      </c>
      <c r="M91" s="2">
        <f t="shared" si="16"/>
        <v>2.306787564285584E-2</v>
      </c>
      <c r="N91" s="2">
        <f t="shared" si="17"/>
        <v>42.514512944364625</v>
      </c>
      <c r="O91" s="2">
        <f t="shared" si="13"/>
        <v>14.836499999999999</v>
      </c>
      <c r="P91" s="2">
        <f t="shared" si="18"/>
        <v>185.45625000000001</v>
      </c>
      <c r="Q91" s="2">
        <f t="shared" si="19"/>
        <v>36.196856320832033</v>
      </c>
      <c r="R91" s="2">
        <f t="shared" si="20"/>
        <v>734.33571253514333</v>
      </c>
      <c r="S91" s="6">
        <f t="shared" si="21"/>
        <v>85.139999999999986</v>
      </c>
      <c r="T91">
        <v>79.695800000000006</v>
      </c>
      <c r="U91">
        <v>5099.87</v>
      </c>
      <c r="V91">
        <v>36.215800000000002</v>
      </c>
      <c r="W91">
        <v>347.27199999999999</v>
      </c>
    </row>
    <row r="92" spans="1:23" x14ac:dyDescent="0.25">
      <c r="D92" s="2">
        <v>95.848600000000005</v>
      </c>
      <c r="E92" s="2">
        <v>5150</v>
      </c>
      <c r="F92" s="2">
        <v>0.33095000000000002</v>
      </c>
      <c r="G92" s="2">
        <v>1.0940700000000001</v>
      </c>
      <c r="H92" s="2">
        <f t="shared" si="12"/>
        <v>4.2433065963365442E-2</v>
      </c>
      <c r="I92" s="2">
        <v>78.190987513599993</v>
      </c>
      <c r="J92" s="2">
        <v>70.694299423395975</v>
      </c>
      <c r="K92" s="2">
        <f t="shared" si="14"/>
        <v>614.11057987414245</v>
      </c>
      <c r="L92" s="2">
        <f t="shared" si="15"/>
        <v>350.97039683292377</v>
      </c>
      <c r="M92" s="2">
        <f t="shared" si="16"/>
        <v>2.2793945222133155E-2</v>
      </c>
      <c r="N92" s="2">
        <f t="shared" si="17"/>
        <v>42.16892648469112</v>
      </c>
      <c r="O92" s="2">
        <f t="shared" si="13"/>
        <v>14.892750000000001</v>
      </c>
      <c r="P92" s="2">
        <f t="shared" si="18"/>
        <v>186.15937500000001</v>
      </c>
      <c r="Q92" s="2">
        <f t="shared" si="19"/>
        <v>35.90262400906601</v>
      </c>
      <c r="R92" s="2">
        <f t="shared" si="20"/>
        <v>721.29501981928877</v>
      </c>
      <c r="S92" s="6">
        <f t="shared" si="21"/>
        <v>85.139999999999986</v>
      </c>
      <c r="T92">
        <v>78.441500000000005</v>
      </c>
      <c r="U92">
        <v>5149.74</v>
      </c>
      <c r="V92">
        <v>35.995199999999997</v>
      </c>
      <c r="W92">
        <v>350.399</v>
      </c>
    </row>
    <row r="93" spans="1:23" x14ac:dyDescent="0.25">
      <c r="D93" s="2">
        <v>94.803299999999993</v>
      </c>
      <c r="E93" s="2">
        <v>5200</v>
      </c>
      <c r="F93" s="2">
        <v>0.33379999999999999</v>
      </c>
      <c r="G93" s="2">
        <v>1.0934600000000001</v>
      </c>
      <c r="H93" s="2">
        <f t="shared" si="12"/>
        <v>4.2377780598752447E-2</v>
      </c>
      <c r="I93" s="2">
        <v>77.338256860799987</v>
      </c>
      <c r="J93" s="2">
        <v>69.923325708732676</v>
      </c>
      <c r="K93" s="2">
        <f t="shared" si="14"/>
        <v>607.41324898832409</v>
      </c>
      <c r="L93" s="2">
        <f t="shared" si="15"/>
        <v>354.45461720197301</v>
      </c>
      <c r="M93" s="2">
        <f t="shared" si="16"/>
        <v>2.2569885146795796E-2</v>
      </c>
      <c r="N93" s="2">
        <f t="shared" si="17"/>
        <v>42.113985263190472</v>
      </c>
      <c r="O93" s="2">
        <f t="shared" si="13"/>
        <v>15.020999999999999</v>
      </c>
      <c r="P93" s="2">
        <f t="shared" si="18"/>
        <v>187.76249999999996</v>
      </c>
      <c r="Q93" s="2">
        <f t="shared" si="19"/>
        <v>35.85584705308036</v>
      </c>
      <c r="R93" s="2">
        <f t="shared" si="20"/>
        <v>713.4287631998169</v>
      </c>
      <c r="S93" s="6">
        <f t="shared" si="21"/>
        <v>85.139999999999986</v>
      </c>
      <c r="T93">
        <v>77.312399999999997</v>
      </c>
      <c r="U93">
        <v>5199.4799999999996</v>
      </c>
      <c r="V93">
        <v>35.820799999999998</v>
      </c>
      <c r="W93">
        <v>353.23899999999998</v>
      </c>
    </row>
    <row r="94" spans="1:23" x14ac:dyDescent="0.25">
      <c r="D94" s="2">
        <v>93.0976</v>
      </c>
      <c r="E94" s="2">
        <v>5250</v>
      </c>
      <c r="F94" s="2">
        <v>0.33129999999999998</v>
      </c>
      <c r="G94" s="2">
        <v>1.0880399999999999</v>
      </c>
      <c r="H94" s="2">
        <f t="shared" si="12"/>
        <v>4.2015467313170608E-2</v>
      </c>
      <c r="I94" s="2">
        <v>75.94678773759999</v>
      </c>
      <c r="J94" s="2">
        <v>68.665265950671682</v>
      </c>
      <c r="K94" s="2">
        <f t="shared" si="14"/>
        <v>596.48467605046881</v>
      </c>
      <c r="L94" s="2">
        <f t="shared" si="15"/>
        <v>354.83361136689359</v>
      </c>
      <c r="M94" s="2">
        <f t="shared" si="16"/>
        <v>2.2545778482433838E-2</v>
      </c>
      <c r="N94" s="2">
        <f t="shared" si="17"/>
        <v>41.753927323532807</v>
      </c>
      <c r="O94" s="2">
        <f t="shared" si="13"/>
        <v>14.9085</v>
      </c>
      <c r="P94" s="2">
        <f t="shared" si="18"/>
        <v>186.35624999999999</v>
      </c>
      <c r="Q94" s="2">
        <f t="shared" si="19"/>
        <v>35.549293723255836</v>
      </c>
      <c r="R94" s="2">
        <f t="shared" si="20"/>
        <v>700.59276021901417</v>
      </c>
      <c r="S94" s="6">
        <f t="shared" si="21"/>
        <v>85.140000000000015</v>
      </c>
      <c r="T94">
        <v>76.170299999999997</v>
      </c>
      <c r="U94">
        <v>5248.96</v>
      </c>
      <c r="V94">
        <v>35.628999999999998</v>
      </c>
      <c r="W94">
        <v>355.47300000000001</v>
      </c>
    </row>
    <row r="95" spans="1:23" x14ac:dyDescent="0.25">
      <c r="A95" t="s">
        <v>36</v>
      </c>
      <c r="D95" s="2">
        <v>91.788600000000002</v>
      </c>
      <c r="E95" s="2">
        <v>5300</v>
      </c>
      <c r="F95" s="2">
        <v>0.33239999999999997</v>
      </c>
      <c r="G95" s="2">
        <v>1.0833900000000001</v>
      </c>
      <c r="H95" s="2">
        <f t="shared" si="12"/>
        <v>4.1819229327000149E-2</v>
      </c>
      <c r="I95" s="2">
        <v>74.878936953600004</v>
      </c>
      <c r="J95" s="2">
        <v>67.699797097237976</v>
      </c>
      <c r="K95" s="2">
        <f t="shared" si="14"/>
        <v>588.09779560510754</v>
      </c>
      <c r="L95" s="2">
        <f t="shared" si="15"/>
        <v>357.68234471845039</v>
      </c>
      <c r="M95" s="2">
        <f t="shared" si="16"/>
        <v>2.2366214374649102E-2</v>
      </c>
      <c r="N95" s="2">
        <f t="shared" si="17"/>
        <v>41.558910889427615</v>
      </c>
      <c r="O95" s="2">
        <f t="shared" si="13"/>
        <v>14.957999999999998</v>
      </c>
      <c r="P95" s="2">
        <f t="shared" si="18"/>
        <v>186.97499999999997</v>
      </c>
      <c r="Q95" s="2">
        <f t="shared" si="19"/>
        <v>35.383256731258662</v>
      </c>
      <c r="R95" s="2">
        <f t="shared" si="20"/>
        <v>690.74206671964737</v>
      </c>
      <c r="S95" s="6">
        <f t="shared" si="21"/>
        <v>85.139999999999972</v>
      </c>
      <c r="T95">
        <v>75.14</v>
      </c>
      <c r="U95">
        <v>5297.92</v>
      </c>
      <c r="V95">
        <v>35.476900000000001</v>
      </c>
      <c r="W95">
        <v>358.02600000000001</v>
      </c>
    </row>
    <row r="96" spans="1:23" x14ac:dyDescent="0.25">
      <c r="D96" s="2">
        <v>90.593800000000002</v>
      </c>
      <c r="E96" s="2">
        <v>5350</v>
      </c>
      <c r="F96" s="2">
        <v>0.33079999999999998</v>
      </c>
      <c r="G96" s="2">
        <v>1.0800700000000001</v>
      </c>
      <c r="H96" s="2">
        <f t="shared" si="12"/>
        <v>4.1664259583626226E-2</v>
      </c>
      <c r="I96" s="2">
        <v>73.904247788799992</v>
      </c>
      <c r="J96" s="2">
        <v>66.818557841254332</v>
      </c>
      <c r="K96" s="2">
        <f t="shared" si="14"/>
        <v>580.44260480593437</v>
      </c>
      <c r="L96" s="2">
        <f t="shared" si="15"/>
        <v>357.2846403311604</v>
      </c>
      <c r="M96" s="2">
        <f t="shared" si="16"/>
        <v>2.2391110887344474E-2</v>
      </c>
      <c r="N96" s="2">
        <f t="shared" si="17"/>
        <v>41.404905809489989</v>
      </c>
      <c r="O96" s="2">
        <f t="shared" si="13"/>
        <v>14.885999999999999</v>
      </c>
      <c r="P96" s="2">
        <f t="shared" si="18"/>
        <v>186.07499999999999</v>
      </c>
      <c r="Q96" s="2">
        <f t="shared" si="19"/>
        <v>35.252136806199772</v>
      </c>
      <c r="R96" s="2">
        <f t="shared" si="20"/>
        <v>681.75076909318125</v>
      </c>
      <c r="S96" s="6">
        <f t="shared" si="21"/>
        <v>85.139999999999986</v>
      </c>
      <c r="T96">
        <v>74.240300000000005</v>
      </c>
      <c r="U96">
        <v>5345.83</v>
      </c>
      <c r="V96">
        <v>35.371699999999997</v>
      </c>
      <c r="W96">
        <v>360.75</v>
      </c>
    </row>
    <row r="97" spans="4:23" x14ac:dyDescent="0.25">
      <c r="D97" s="2">
        <v>89.6374</v>
      </c>
      <c r="E97" s="2">
        <v>5400</v>
      </c>
      <c r="F97" s="2">
        <v>0.33879999999999999</v>
      </c>
      <c r="G97" s="2">
        <v>1.0789500000000001</v>
      </c>
      <c r="H97" s="2">
        <f t="shared" si="12"/>
        <v>4.1609684273141802E-2</v>
      </c>
      <c r="I97" s="2">
        <v>73.124039622399991</v>
      </c>
      <c r="J97" s="2">
        <v>66.113153401663823</v>
      </c>
      <c r="K97" s="2">
        <f t="shared" si="14"/>
        <v>574.31486419635189</v>
      </c>
      <c r="L97" s="2">
        <f t="shared" si="15"/>
        <v>366.4050873330221</v>
      </c>
      <c r="M97" s="2">
        <f t="shared" si="16"/>
        <v>2.1833757981446572E-2</v>
      </c>
      <c r="N97" s="2">
        <f t="shared" si="17"/>
        <v>41.350670222137339</v>
      </c>
      <c r="O97" s="2">
        <f t="shared" si="13"/>
        <v>15.245999999999999</v>
      </c>
      <c r="P97" s="2">
        <f t="shared" si="18"/>
        <v>190.57499999999999</v>
      </c>
      <c r="Q97" s="2">
        <f t="shared" si="19"/>
        <v>35.205960627127723</v>
      </c>
      <c r="R97" s="2">
        <f t="shared" si="20"/>
        <v>674.55351679158093</v>
      </c>
      <c r="S97" s="6">
        <f t="shared" si="21"/>
        <v>85.139999999999986</v>
      </c>
      <c r="T97">
        <v>73.508600000000001</v>
      </c>
      <c r="U97">
        <v>5391.67</v>
      </c>
      <c r="V97">
        <v>35.326300000000003</v>
      </c>
      <c r="W97">
        <v>365.20699999999999</v>
      </c>
    </row>
    <row r="98" spans="4:23" x14ac:dyDescent="0.25">
      <c r="D98" s="2">
        <v>88.925600000000003</v>
      </c>
      <c r="E98" s="2">
        <v>5450</v>
      </c>
      <c r="F98" s="2">
        <v>0.34379999999999999</v>
      </c>
      <c r="G98" s="2">
        <v>1.0792299999999999</v>
      </c>
      <c r="H98" s="2">
        <f t="shared" si="12"/>
        <v>4.1661482120079758E-2</v>
      </c>
      <c r="I98" s="2">
        <v>72.543370265600004</v>
      </c>
      <c r="J98" s="2">
        <v>65.588156663792077</v>
      </c>
      <c r="K98" s="2">
        <f t="shared" si="14"/>
        <v>569.75429773263295</v>
      </c>
      <c r="L98" s="2">
        <f t="shared" si="15"/>
        <v>371.35020677873052</v>
      </c>
      <c r="M98" s="2">
        <f t="shared" si="16"/>
        <v>2.1543006719710298E-2</v>
      </c>
      <c r="N98" s="2">
        <f t="shared" si="17"/>
        <v>41.402145635238007</v>
      </c>
      <c r="O98" s="2">
        <f t="shared" si="13"/>
        <v>15.471</v>
      </c>
      <c r="P98" s="2">
        <f t="shared" si="18"/>
        <v>193.38750000000002</v>
      </c>
      <c r="Q98" s="2">
        <f t="shared" si="19"/>
        <v>35.249786793841629</v>
      </c>
      <c r="R98" s="2">
        <f t="shared" si="20"/>
        <v>669.19696703386558</v>
      </c>
      <c r="S98" s="6">
        <f t="shared" si="21"/>
        <v>85.139999999999972</v>
      </c>
      <c r="T98">
        <v>72.969300000000004</v>
      </c>
      <c r="U98">
        <v>5433.33</v>
      </c>
      <c r="V98">
        <v>35.341099999999997</v>
      </c>
      <c r="W98">
        <v>369.06599999999997</v>
      </c>
    </row>
    <row r="99" spans="4:23" x14ac:dyDescent="0.25">
      <c r="D99" s="2">
        <v>88.647400000000005</v>
      </c>
      <c r="E99" s="2">
        <v>5500</v>
      </c>
      <c r="F99" s="2">
        <v>0.3488</v>
      </c>
      <c r="G99" s="2">
        <v>1.0836600000000001</v>
      </c>
      <c r="H99" s="2">
        <f t="shared" si="12"/>
        <v>4.1912165612650612E-2</v>
      </c>
      <c r="I99" s="2">
        <v>72.316421382399994</v>
      </c>
      <c r="J99" s="2">
        <v>65.382966873856816</v>
      </c>
      <c r="K99" s="2">
        <f t="shared" si="14"/>
        <v>567.97184537212911</v>
      </c>
      <c r="L99" s="2">
        <f t="shared" si="15"/>
        <v>374.49747037796533</v>
      </c>
      <c r="M99" s="2">
        <f>(H99/P99)*100</f>
        <v>2.1361960047222534E-2</v>
      </c>
      <c r="N99" s="2">
        <f t="shared" si="17"/>
        <v>41.651268660622797</v>
      </c>
      <c r="O99" s="2">
        <f t="shared" si="13"/>
        <v>15.696</v>
      </c>
      <c r="P99" s="2">
        <f t="shared" si="18"/>
        <v>196.2</v>
      </c>
      <c r="Q99" s="2">
        <f t="shared" si="19"/>
        <v>35.461890137654251</v>
      </c>
      <c r="R99" s="2">
        <f t="shared" si="20"/>
        <v>667.10341246432824</v>
      </c>
      <c r="S99" s="6">
        <f t="shared" si="21"/>
        <v>85.14</v>
      </c>
      <c r="T99">
        <v>72.642799999999994</v>
      </c>
      <c r="U99">
        <v>5466.67</v>
      </c>
      <c r="V99">
        <v>35.401499999999999</v>
      </c>
      <c r="W99">
        <v>371.78199999999998</v>
      </c>
    </row>
    <row r="100" spans="4:23" x14ac:dyDescent="0.25"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7"/>
    </row>
    <row r="101" spans="4:23" x14ac:dyDescent="0.25">
      <c r="S101" s="5"/>
    </row>
  </sheetData>
  <phoneticPr fontId="2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7C3DBBDDD03D9419471381A29C7D881" ma:contentTypeVersion="11" ma:contentTypeDescription="Create a new document." ma:contentTypeScope="" ma:versionID="fb1f4583a3dcdcf763dec468a151e388">
  <xsd:schema xmlns:xsd="http://www.w3.org/2001/XMLSchema" xmlns:xs="http://www.w3.org/2001/XMLSchema" xmlns:p="http://schemas.microsoft.com/office/2006/metadata/properties" xmlns:ns3="170d7878-6d73-463a-a069-a6c57769e00c" targetNamespace="http://schemas.microsoft.com/office/2006/metadata/properties" ma:root="true" ma:fieldsID="ec5944e7ec50ae2af7325a57d44cf2c2" ns3:_="">
    <xsd:import namespace="170d7878-6d73-463a-a069-a6c57769e00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0d7878-6d73-463a-a069-a6c57769e00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70d7878-6d73-463a-a069-a6c57769e00c" xsi:nil="true"/>
  </documentManagement>
</p:properties>
</file>

<file path=customXml/itemProps1.xml><?xml version="1.0" encoding="utf-8"?>
<ds:datastoreItem xmlns:ds="http://schemas.openxmlformats.org/officeDocument/2006/customXml" ds:itemID="{46F5D16C-3C12-4443-AF4E-C2D8175A9CA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9343E4-E95B-4975-864F-6365F5970E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0d7878-6d73-463a-a069-a6c57769e0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5447A0-F0AC-40C6-9A9E-3E0A97D02784}">
  <ds:schemaRefs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170d7878-6d73-463a-a069-a6c57769e00c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Oscar Davis (2410215)</dc:creator>
  <cp:keywords/>
  <dc:description/>
  <cp:lastModifiedBy>Oscar Davis (2410215)</cp:lastModifiedBy>
  <cp:revision/>
  <dcterms:created xsi:type="dcterms:W3CDTF">2025-03-18T10:06:41Z</dcterms:created>
  <dcterms:modified xsi:type="dcterms:W3CDTF">2025-03-29T18:17:47Z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0x01010097C3DBBDDD03D9419471381A29C7D881</vt:lpwstr>
  </property>
</Properties>
</file>