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1570" windowHeight="10305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E19" i="1"/>
  <c r="D19" i="1"/>
  <c r="C19" i="1"/>
  <c r="F18" i="1"/>
  <c r="E18" i="1"/>
  <c r="D18" i="1"/>
  <c r="C18" i="1"/>
  <c r="E17" i="1"/>
  <c r="D17" i="1"/>
  <c r="C17" i="1"/>
  <c r="F16" i="1"/>
  <c r="E16" i="1"/>
  <c r="D16" i="1"/>
  <c r="C16" i="1"/>
  <c r="E15" i="1"/>
  <c r="D15" i="1"/>
  <c r="C15" i="1"/>
  <c r="F14" i="1"/>
  <c r="E14" i="1"/>
  <c r="D14" i="1"/>
  <c r="C14" i="1"/>
  <c r="E13" i="1"/>
  <c r="D13" i="1"/>
  <c r="C13" i="1"/>
  <c r="G12" i="1"/>
  <c r="G13" i="1"/>
  <c r="G14" i="1"/>
  <c r="G15" i="1"/>
  <c r="G16" i="1"/>
  <c r="G17" i="1"/>
  <c r="G18" i="1"/>
  <c r="G19" i="1"/>
  <c r="F12" i="1"/>
  <c r="E12" i="1"/>
  <c r="D12" i="1"/>
  <c r="C12" i="1"/>
  <c r="C11" i="1"/>
  <c r="G11" i="1"/>
  <c r="F11" i="1"/>
  <c r="E11" i="1"/>
  <c r="D11" i="1"/>
  <c r="D20" i="1"/>
  <c r="E20" i="1"/>
  <c r="F20" i="1"/>
  <c r="C20" i="1"/>
  <c r="G5" i="1"/>
  <c r="G6" i="1"/>
  <c r="G7" i="1"/>
  <c r="G20" i="1"/>
</calcChain>
</file>

<file path=xl/sharedStrings.xml><?xml version="1.0" encoding="utf-8"?>
<sst xmlns="http://schemas.openxmlformats.org/spreadsheetml/2006/main" count="36" uniqueCount="28">
  <si>
    <t>Directly allocated</t>
  </si>
  <si>
    <t>Basis</t>
  </si>
  <si>
    <t>Machining</t>
  </si>
  <si>
    <t>Assembly</t>
  </si>
  <si>
    <t>Total</t>
  </si>
  <si>
    <t>Repairs &amp; Main</t>
  </si>
  <si>
    <t>Dept Expenses</t>
  </si>
  <si>
    <t>Indirect Labour</t>
  </si>
  <si>
    <t>Apportionment of other</t>
  </si>
  <si>
    <t>overheads</t>
  </si>
  <si>
    <t>Rent</t>
  </si>
  <si>
    <t>Rates</t>
  </si>
  <si>
    <t>Power</t>
  </si>
  <si>
    <t>Light, Heat</t>
  </si>
  <si>
    <t>Dep'n of plant</t>
  </si>
  <si>
    <t>Dep'n of F&amp;E</t>
  </si>
  <si>
    <t>Insurance of Plant</t>
  </si>
  <si>
    <t>Insurance of Buildings</t>
  </si>
  <si>
    <t>Basis of apportionment</t>
  </si>
  <si>
    <t>floor area</t>
  </si>
  <si>
    <t>effective horsepower</t>
  </si>
  <si>
    <t>plant value</t>
  </si>
  <si>
    <t>fixtures and equipment value</t>
  </si>
  <si>
    <t>Maintenance</t>
  </si>
  <si>
    <t>General</t>
  </si>
  <si>
    <t>insurance of fixtures &amp; equipment</t>
  </si>
  <si>
    <t>Solution to part 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</si>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</sst>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3" fontId="0" fillId="0" borderId="0" xfId="0" applyNumberFormat="1"/>
    <xf numFmtId="3" fontId="0" fillId="0" borderId="0" xfId="0" applyNumberFormat="1" applyBorder="1"/>
    <xf numFmtId="3" fontId="0" fillId="0" borderId="1" xfId="0" applyNumberFormat="1" applyBorder="1"/>
    <xf numFmtId="1" fontId="0" fillId="0" borderId="0" xfId="0" applyNumberFormat="1"/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tabSelected="1" workbookViewId="0">
      <selection activeCell="G20" sqref="G20"/>
    </sheetView>
  </sheetViews>
  <sheetFormatPr defaultColWidth="11" defaultRowHeight="15.75" x14ac:dyDescent="0.25"/>
  <cols>
    <col min="1" max="1" width="29.5" customWidth="1"/>
    <col min="3" max="3" width="11.375" bestFit="1" customWidth="1"/>
  </cols>
  <sheetData>
    <row r="2" spans="1:7" x14ac:dyDescent="0.25">
      <c r="A2" s="1" t="s">
        <v>26</v>
      </c>
    </row>
    <row r="3" spans="1:7" x14ac:dyDescent="0.25">
      <c r="B3" s="2" t="s">
        <v>1</v>
      </c>
      <c r="C3" s="2" t="s">
        <v>2</v>
      </c>
      <c r="D3" s="2" t="s">
        <v>3</v>
      </c>
      <c r="E3" s="2" t="s">
        <v>23</v>
      </c>
      <c r="F3" s="2" t="s">
        <v>24</v>
      </c>
      <c r="G3" s="2" t="s">
        <v>4</v>
      </c>
    </row>
    <row r="4" spans="1:7" x14ac:dyDescent="0.25">
      <c r="A4" s="1" t="s">
        <v>0</v>
      </c>
    </row>
    <row r="5" spans="1:7" x14ac:dyDescent="0.25">
      <c r="A5" t="s">
        <v>5</v>
      </c>
      <c r="C5" s="3">
        <v>1900</v>
      </c>
      <c r="D5">
        <v>800</v>
      </c>
      <c r="E5">
        <v>300</v>
      </c>
      <c r="F5">
        <v>150</v>
      </c>
      <c r="G5" s="3">
        <f>C5+D5+E5+F5</f>
        <v>3150</v>
      </c>
    </row>
    <row r="6" spans="1:7" x14ac:dyDescent="0.25">
      <c r="A6" t="s">
        <v>6</v>
      </c>
      <c r="C6" s="3">
        <v>3400</v>
      </c>
      <c r="D6" s="3">
        <v>2600</v>
      </c>
      <c r="E6" s="3">
        <v>1700</v>
      </c>
      <c r="F6" s="3">
        <v>1000</v>
      </c>
      <c r="G6" s="3">
        <f>C6+D6+E6+F6</f>
        <v>8700</v>
      </c>
    </row>
    <row r="7" spans="1:7" x14ac:dyDescent="0.25">
      <c r="A7" t="s">
        <v>7</v>
      </c>
      <c r="C7" s="3">
        <v>10000</v>
      </c>
      <c r="D7" s="3">
        <v>6000</v>
      </c>
      <c r="E7" s="3">
        <v>4000</v>
      </c>
      <c r="F7" s="3">
        <v>4400</v>
      </c>
      <c r="G7" s="3">
        <f>C7+D7+E7+F7</f>
        <v>24400</v>
      </c>
    </row>
    <row r="9" spans="1:7" x14ac:dyDescent="0.25">
      <c r="A9" s="1" t="s">
        <v>8</v>
      </c>
    </row>
    <row r="10" spans="1:7" x14ac:dyDescent="0.25">
      <c r="A10" s="1" t="s">
        <v>9</v>
      </c>
    </row>
    <row r="11" spans="1:7" x14ac:dyDescent="0.25">
      <c r="A11" t="s">
        <v>10</v>
      </c>
      <c r="B11">
        <v>1</v>
      </c>
      <c r="C11" s="3">
        <f>5000/8700*25000</f>
        <v>14367.816091954022</v>
      </c>
      <c r="D11" s="3">
        <f>3000/8700*25000</f>
        <v>8620.6896551724149</v>
      </c>
      <c r="E11" s="3">
        <f>400/8700*25000</f>
        <v>1149.4252873563219</v>
      </c>
      <c r="F11" s="3">
        <f>300/8700*25000</f>
        <v>862.06896551724139</v>
      </c>
      <c r="G11" s="3">
        <f>C11+D11+E11+F11</f>
        <v>25000.000000000004</v>
      </c>
    </row>
    <row r="12" spans="1:7" x14ac:dyDescent="0.25">
      <c r="A12" t="s">
        <v>11</v>
      </c>
      <c r="B12">
        <v>1</v>
      </c>
      <c r="C12" s="3">
        <f>5000/8700*800</f>
        <v>459.77011494252872</v>
      </c>
      <c r="D12" s="3">
        <f>3000/8700*800</f>
        <v>275.86206896551727</v>
      </c>
      <c r="E12" s="3">
        <f>400/8700*800</f>
        <v>36.781609195402297</v>
      </c>
      <c r="F12" s="3">
        <f>300/8700*800</f>
        <v>27.586206896551722</v>
      </c>
      <c r="G12" s="3">
        <f t="shared" ref="G12:G19" si="0">C12+D12+E12+F12</f>
        <v>800.00000000000011</v>
      </c>
    </row>
    <row r="13" spans="1:7" x14ac:dyDescent="0.25">
      <c r="A13" t="s">
        <v>12</v>
      </c>
      <c r="B13">
        <v>2</v>
      </c>
      <c r="C13" s="6">
        <f>100/135*1000</f>
        <v>740.74074074074065</v>
      </c>
      <c r="D13" s="6">
        <f>30/135*1000</f>
        <v>222.2222222222222</v>
      </c>
      <c r="E13" s="6">
        <f>5/135*1000</f>
        <v>37.037037037037038</v>
      </c>
      <c r="G13" s="3">
        <f t="shared" si="0"/>
        <v>999.99999999999989</v>
      </c>
    </row>
    <row r="14" spans="1:7" x14ac:dyDescent="0.25">
      <c r="A14" t="s">
        <v>13</v>
      </c>
      <c r="B14">
        <v>1</v>
      </c>
      <c r="C14" s="6">
        <f>5000/8700*8000</f>
        <v>4597.7011494252874</v>
      </c>
      <c r="D14" s="6">
        <f>3000/8700*8000</f>
        <v>2758.6206896551726</v>
      </c>
      <c r="E14" s="6">
        <f>400/8700*8000</f>
        <v>367.81609195402297</v>
      </c>
      <c r="F14" s="6">
        <f>300/8700*8000</f>
        <v>275.86206896551721</v>
      </c>
      <c r="G14" s="3">
        <f t="shared" si="0"/>
        <v>8000</v>
      </c>
    </row>
    <row r="15" spans="1:7" x14ac:dyDescent="0.25">
      <c r="A15" t="s">
        <v>14</v>
      </c>
      <c r="B15">
        <v>3</v>
      </c>
      <c r="C15" s="6">
        <f>90000/140000*12000</f>
        <v>7714.2857142857147</v>
      </c>
      <c r="D15" s="6">
        <f>40000/140000*12000</f>
        <v>3428.5714285714284</v>
      </c>
      <c r="E15" s="6">
        <f>10000/140000*12000</f>
        <v>857.14285714285711</v>
      </c>
      <c r="G15" s="3">
        <f t="shared" si="0"/>
        <v>12000</v>
      </c>
    </row>
    <row r="16" spans="1:7" x14ac:dyDescent="0.25">
      <c r="A16" t="s">
        <v>15</v>
      </c>
      <c r="B16">
        <v>4</v>
      </c>
      <c r="C16" s="6">
        <f>500/9100*4000</f>
        <v>219.78021978021977</v>
      </c>
      <c r="D16" s="6">
        <f>6000/9100*4000</f>
        <v>2637.3626373626375</v>
      </c>
      <c r="E16" s="6">
        <f>1600/9100*4000</f>
        <v>703.2967032967033</v>
      </c>
      <c r="F16" s="6">
        <f>1000/9100*4000</f>
        <v>439.56043956043953</v>
      </c>
      <c r="G16" s="3">
        <f t="shared" si="0"/>
        <v>4000</v>
      </c>
    </row>
    <row r="17" spans="1:7" x14ac:dyDescent="0.25">
      <c r="A17" t="s">
        <v>16</v>
      </c>
      <c r="B17">
        <v>3</v>
      </c>
      <c r="C17" s="6">
        <f>90000/140000*3800</f>
        <v>2442.8571428571431</v>
      </c>
      <c r="D17" s="6">
        <f>40000/140000*3800</f>
        <v>1085.7142857142856</v>
      </c>
      <c r="E17" s="6">
        <f>10000/140000*3800</f>
        <v>271.42857142857139</v>
      </c>
      <c r="G17" s="3">
        <f t="shared" si="0"/>
        <v>3800</v>
      </c>
    </row>
    <row r="18" spans="1:7" x14ac:dyDescent="0.25">
      <c r="A18" t="s">
        <v>17</v>
      </c>
      <c r="B18">
        <v>1</v>
      </c>
      <c r="C18" s="6">
        <f>5000/8700*900</f>
        <v>517.24137931034477</v>
      </c>
      <c r="D18" s="6">
        <f>3000/8700*900</f>
        <v>310.34482758620692</v>
      </c>
      <c r="E18" s="6">
        <f>400/8700*900</f>
        <v>41.379310344827587</v>
      </c>
      <c r="F18" s="6">
        <f>300/8700*900</f>
        <v>31.03448275862069</v>
      </c>
      <c r="G18" s="3">
        <f t="shared" si="0"/>
        <v>899.99999999999989</v>
      </c>
    </row>
    <row r="19" spans="1:7" x14ac:dyDescent="0.25">
      <c r="A19" t="s">
        <v>25</v>
      </c>
      <c r="B19">
        <v>4</v>
      </c>
      <c r="C19" s="7">
        <f>500/9100*400</f>
        <v>21.978021978021978</v>
      </c>
      <c r="D19" s="7">
        <f>6000/9100*400</f>
        <v>263.73626373626371</v>
      </c>
      <c r="E19" s="7">
        <f>1600/9100*400</f>
        <v>70.329670329670336</v>
      </c>
      <c r="F19" s="7">
        <f>1000/9100*400</f>
        <v>43.956043956043956</v>
      </c>
      <c r="G19" s="3">
        <f t="shared" si="0"/>
        <v>399.99999999999994</v>
      </c>
    </row>
    <row r="20" spans="1:7" ht="16.5" thickBot="1" x14ac:dyDescent="0.3">
      <c r="C20" s="5">
        <f>C5+C6+C7+C11+C12+C13+C14+C15+C16+C17+C18+C19</f>
        <v>46382.170575274038</v>
      </c>
      <c r="D20" s="5">
        <f t="shared" ref="D20:F20" si="1">D5+D6+D7+D11+D12+D13+D14+D15+D16+D17+D18+D19</f>
        <v>29003.124078986151</v>
      </c>
      <c r="E20" s="5">
        <f t="shared" si="1"/>
        <v>9534.6371380854143</v>
      </c>
      <c r="F20" s="5">
        <f t="shared" si="1"/>
        <v>7230.0682076544135</v>
      </c>
      <c r="G20" s="5">
        <f>+G5+G6+G7+G11+G12+G13+G14+G15+G16+G17+G18+G19</f>
        <v>92150</v>
      </c>
    </row>
    <row r="21" spans="1:7" ht="16.5" thickTop="1" x14ac:dyDescent="0.25">
      <c r="C21" s="4"/>
      <c r="D21" s="4"/>
      <c r="E21" s="4"/>
      <c r="F21" s="4"/>
      <c r="G21" s="4"/>
    </row>
    <row r="22" spans="1:7" x14ac:dyDescent="0.25">
      <c r="B22" t="s">
        <v>18</v>
      </c>
    </row>
    <row r="23" spans="1:7" x14ac:dyDescent="0.25">
      <c r="B23">
        <v>1</v>
      </c>
      <c r="C23" t="s">
        <v>19</v>
      </c>
    </row>
    <row r="24" spans="1:7" x14ac:dyDescent="0.25">
      <c r="B24">
        <v>2</v>
      </c>
      <c r="C24" t="s">
        <v>20</v>
      </c>
    </row>
    <row r="25" spans="1:7" x14ac:dyDescent="0.25">
      <c r="B25">
        <v>3</v>
      </c>
      <c r="C25" t="s">
        <v>21</v>
      </c>
    </row>
    <row r="26" spans="1:7" x14ac:dyDescent="0.25">
      <c r="B26">
        <v>4</v>
      </c>
      <c r="C26" t="s">
        <v>22</v>
      </c>
    </row>
    <row r="30" spans="1:7" x14ac:dyDescent="0.25">
      <c r="A30" s="1" t="s">
        <v>27</v>
      </c>
    </row>
    <row r="32" spans="1:7" x14ac:dyDescent="0.25">
      <c r="A32" t="s">
        <v>27</v>
      </c>
    </row>
    <row r="33" spans="1:1" x14ac:dyDescent="0.25">
      <c r="A33" t="s">
        <v>27</v>
      </c>
    </row>
    <row r="34" spans="1:1" x14ac:dyDescent="0.25">
      <c r="A34" t="s">
        <v>27</v>
      </c>
    </row>
    <row r="35" spans="1:1" x14ac:dyDescent="0.25">
      <c r="A35" t="s">
        <v>27</v>
      </c>
    </row>
    <row r="36" spans="1:1" x14ac:dyDescent="0.25">
      <c r="A36" t="s">
        <v>27</v>
      </c>
    </row>
    <row r="37" spans="1:1" x14ac:dyDescent="0.25">
      <c r="A37" t="s">
        <v>27</v>
      </c>
    </row>
    <row r="38" spans="1:1" x14ac:dyDescent="0.25">
      <c r="A38" t="s">
        <v>27</v>
      </c>
    </row>
    <row r="39" spans="1:1" x14ac:dyDescent="0.25">
      <c r="A39" t="s">
        <v>27</v>
      </c>
    </row>
  </sheetData>
  <pageMargins left="0.75" right="0.75" top="1" bottom="1" header="0.5" footer="0.5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P</dc:creator>
  <cp:lastModifiedBy>Administrator</cp:lastModifiedBy>
  <cp:lastPrinted>2016-10-17T07:20:36Z</cp:lastPrinted>
  <dcterms:created xsi:type="dcterms:W3CDTF">2016-10-16T12:20:44Z</dcterms:created>
  <dcterms:modified xsi:type="dcterms:W3CDTF">2016-12-19T15:45:17Z</dcterms:modified>
</cp:coreProperties>
</file>