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stuar\OneDrive\Documents\"/>
    </mc:Choice>
  </mc:AlternateContent>
  <xr:revisionPtr revIDLastSave="0" documentId="8_{0389E441-D074-4BE3-983A-DD5CFC96CC5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ynamometer Results" sheetId="1" r:id="rId1"/>
    <sheet name="Graphs 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B7" i="1"/>
  <c r="B8" i="1" s="1"/>
  <c r="G6" i="1" a="1"/>
  <c r="G6" i="1" s="1"/>
  <c r="L3" i="1"/>
  <c r="E6" i="1" a="1"/>
  <c r="E6" i="1" s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B9" i="1" l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F6" i="1" l="1" a="1"/>
  <c r="F6" i="1" l="1"/>
  <c r="H6" i="1" s="1"/>
  <c r="H15" i="1"/>
  <c r="H39" i="1"/>
  <c r="H60" i="1"/>
  <c r="H78" i="1"/>
  <c r="H94" i="1"/>
  <c r="H30" i="1"/>
  <c r="H51" i="1"/>
  <c r="H75" i="1"/>
  <c r="H91" i="1"/>
  <c r="H36" i="1"/>
  <c r="H72" i="1"/>
  <c r="H11" i="1"/>
  <c r="H63" i="1"/>
  <c r="H96" i="1"/>
  <c r="H32" i="1"/>
  <c r="H89" i="1"/>
  <c r="H7" i="1"/>
  <c r="H38" i="1"/>
  <c r="H93" i="1"/>
  <c r="H20" i="1"/>
  <c r="H23" i="1"/>
  <c r="H44" i="1"/>
  <c r="H66" i="1"/>
  <c r="H82" i="1"/>
  <c r="H10" i="1"/>
  <c r="H35" i="1"/>
  <c r="H62" i="1"/>
  <c r="H79" i="1"/>
  <c r="H95" i="1"/>
  <c r="H47" i="1"/>
  <c r="H80" i="1"/>
  <c r="H14" i="1"/>
  <c r="H59" i="1"/>
  <c r="H45" i="1"/>
  <c r="H8" i="1"/>
  <c r="H28" i="1"/>
  <c r="H50" i="1"/>
  <c r="H70" i="1"/>
  <c r="H86" i="1"/>
  <c r="H18" i="1"/>
  <c r="H40" i="1"/>
  <c r="H67" i="1"/>
  <c r="H83" i="1"/>
  <c r="H19" i="1"/>
  <c r="H58" i="1"/>
  <c r="H88" i="1"/>
  <c r="H42" i="1"/>
  <c r="H84" i="1"/>
  <c r="H22" i="1"/>
  <c r="H43" i="1"/>
  <c r="H64" i="1"/>
  <c r="H81" i="1"/>
  <c r="H12" i="1"/>
  <c r="H61" i="1"/>
  <c r="H49" i="1"/>
  <c r="H25" i="1"/>
  <c r="H21" i="1"/>
  <c r="H54" i="1"/>
  <c r="H17" i="1"/>
  <c r="H53" i="1"/>
  <c r="H31" i="1"/>
  <c r="H33" i="1"/>
  <c r="H34" i="1"/>
  <c r="H55" i="1"/>
  <c r="H74" i="1"/>
  <c r="H90" i="1"/>
  <c r="H24" i="1"/>
  <c r="H46" i="1"/>
  <c r="H71" i="1"/>
  <c r="H87" i="1"/>
  <c r="H26" i="1"/>
  <c r="H68" i="1"/>
  <c r="H56" i="1"/>
  <c r="H52" i="1"/>
  <c r="H92" i="1"/>
  <c r="H27" i="1"/>
  <c r="H48" i="1"/>
  <c r="H69" i="1"/>
  <c r="H85" i="1"/>
  <c r="H13" i="1"/>
  <c r="H16" i="1"/>
  <c r="H65" i="1"/>
  <c r="H41" i="1"/>
  <c r="H37" i="1"/>
  <c r="H73" i="1"/>
  <c r="H29" i="1"/>
  <c r="H57" i="1"/>
  <c r="H76" i="1"/>
  <c r="H77" i="1"/>
  <c r="H9" i="1"/>
  <c r="M9" i="1" l="1"/>
  <c r="M65" i="1"/>
  <c r="M52" i="1"/>
  <c r="M33" i="1"/>
  <c r="M61" i="1"/>
  <c r="M88" i="1"/>
  <c r="M70" i="1"/>
  <c r="M47" i="1"/>
  <c r="M44" i="1"/>
  <c r="M96" i="1"/>
  <c r="M39" i="1"/>
  <c r="M73" i="1"/>
  <c r="M16" i="1"/>
  <c r="M56" i="1"/>
  <c r="M74" i="1"/>
  <c r="M31" i="1"/>
  <c r="M12" i="1"/>
  <c r="M22" i="1"/>
  <c r="M58" i="1"/>
  <c r="M40" i="1"/>
  <c r="M59" i="1"/>
  <c r="M10" i="1"/>
  <c r="M63" i="1"/>
  <c r="M76" i="1"/>
  <c r="M37" i="1"/>
  <c r="M13" i="1"/>
  <c r="M27" i="1"/>
  <c r="M68" i="1"/>
  <c r="M55" i="1"/>
  <c r="M53" i="1"/>
  <c r="M25" i="1"/>
  <c r="M81" i="1"/>
  <c r="M84" i="1"/>
  <c r="M19" i="1"/>
  <c r="M18" i="1"/>
  <c r="M28" i="1"/>
  <c r="M14" i="1"/>
  <c r="M79" i="1"/>
  <c r="M82" i="1"/>
  <c r="M20" i="1"/>
  <c r="M89" i="1"/>
  <c r="M11" i="1"/>
  <c r="M75" i="1"/>
  <c r="M78" i="1"/>
  <c r="M57" i="1"/>
  <c r="M41" i="1"/>
  <c r="M85" i="1"/>
  <c r="M92" i="1"/>
  <c r="M26" i="1"/>
  <c r="M24" i="1"/>
  <c r="M34" i="1"/>
  <c r="M17" i="1"/>
  <c r="M49" i="1"/>
  <c r="M64" i="1"/>
  <c r="M42" i="1"/>
  <c r="M83" i="1"/>
  <c r="M86" i="1"/>
  <c r="M8" i="1"/>
  <c r="M80" i="1"/>
  <c r="M62" i="1"/>
  <c r="M66" i="1"/>
  <c r="M93" i="1"/>
  <c r="M32" i="1"/>
  <c r="M72" i="1"/>
  <c r="M51" i="1"/>
  <c r="M60" i="1"/>
  <c r="M90" i="1"/>
  <c r="M50" i="1"/>
  <c r="M95" i="1"/>
  <c r="M23" i="1"/>
  <c r="M7" i="1"/>
  <c r="M91" i="1"/>
  <c r="M94" i="1"/>
  <c r="M15" i="1"/>
  <c r="M29" i="1"/>
  <c r="M69" i="1"/>
  <c r="M87" i="1"/>
  <c r="M54" i="1"/>
  <c r="M43" i="1"/>
  <c r="M67" i="1"/>
  <c r="M45" i="1"/>
  <c r="M35" i="1"/>
  <c r="M38" i="1"/>
  <c r="M36" i="1"/>
  <c r="M30" i="1"/>
  <c r="M77" i="1"/>
  <c r="M48" i="1"/>
  <c r="M71" i="1"/>
  <c r="M21" i="1"/>
  <c r="M46" i="1"/>
  <c r="M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<sst xmlns="http://schemas.openxmlformats.org/spreadsheetml/2006/main" count="41" uniqueCount="36">
  <si>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</si>
  <si>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</si>
  <si>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</si>
  <si>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</si>
  <si>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</si>
  <si>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</si>
  <si>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</si>
  <si>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</si>
  <si>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</si>
  <si>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</si>
  <si>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</si>
  <si>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</si>
  <si>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</si>
  <si>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Length</t>
  </si>
  <si>
    <t>M</t>
  </si>
  <si>
    <t>Torque</t>
  </si>
  <si>
    <t>Nm</t>
  </si>
  <si>
    <t>Power</t>
  </si>
  <si>
    <t>Kw</t>
  </si>
  <si>
    <t xml:space="preserve">Displacement </t>
  </si>
  <si>
    <t>Litres</t>
  </si>
  <si>
    <t>BMEP</t>
  </si>
  <si>
    <t>CF</t>
  </si>
  <si>
    <t>Corrected Power</t>
  </si>
  <si>
    <t>SFC</t>
  </si>
  <si>
    <t>g/kwh</t>
  </si>
  <si>
    <t>ρ (Fuel Density)</t>
  </si>
  <si>
    <t xml:space="preserve">Fuel Flow Rate </t>
  </si>
  <si>
    <t>l/h</t>
  </si>
  <si>
    <t>Mass Flow Rate</t>
  </si>
  <si>
    <t>kg/L</t>
  </si>
  <si>
    <t>g/h</t>
  </si>
  <si>
    <t>Overall Thermal Efficinecy</t>
  </si>
  <si>
    <t>LHV</t>
  </si>
  <si>
    <t>KJ</t>
  </si>
  <si>
    <t>KG/S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</si>
</sst>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Helvetica Neue"/>
      <family val="2"/>
    </font>
    <font>
      <b/>
      <sz val="11"/>
      <color theme="1"/>
      <name val="KaTeX_Math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5" xfId="0" applyFont="1" applyBorder="1" applyAlignment="1">
      <alignment horizontal="left" vertical="center"/>
    </xf>
    <xf numFmtId="10" fontId="0" fillId="0" borderId="0" xfId="0" applyNumberFormat="1"/>
    <xf numFmtId="0" fontId="1" fillId="0" borderId="7" xfId="0" applyFont="1" applyBorder="1" applyAlignment="1">
      <alignment horizontal="center"/>
    </xf>
    <xf numFmtId="10" fontId="0" fillId="0" borderId="0" xfId="0" applyNumberFormat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/>
              <a:t>SFC agaisnt Engine Speed </a:t>
            </a:r>
          </a:p>
        </c:rich>
      </c:tx>
      <c:layout>
        <c:manualLayout>
          <c:xMode val="edge"/>
          <c:yMode val="edge"/>
          <c:x val="0.27368737796363518"/>
          <c:y val="5.23647278889592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47522012913854"/>
          <c:y val="0.17035106112513296"/>
          <c:w val="0.79411499539118113"/>
          <c:h val="0.6200823758440378"/>
        </c:manualLayout>
      </c:layout>
      <c:scatterChart>
        <c:scatterStyle val="lineMarker"/>
        <c:varyColors val="0"/>
        <c:ser>
          <c:idx val="1"/>
          <c:order val="0"/>
          <c:tx>
            <c:v>Engine Speed (rpm)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'Dynamometer Results'!$B$6:$B$96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'Dynamometer Results'!$K$6:$K$96</c:f>
              <c:numCache>
                <c:formatCode>General</c:formatCode>
                <c:ptCount val="91"/>
                <c:pt idx="0">
                  <c:v>355.86727026357073</c:v>
                </c:pt>
                <c:pt idx="1">
                  <c:v>346.91809514327406</c:v>
                </c:pt>
                <c:pt idx="2">
                  <c:v>334.06193524240871</c:v>
                </c:pt>
                <c:pt idx="3">
                  <c:v>314.06040515804506</c:v>
                </c:pt>
                <c:pt idx="4">
                  <c:v>302.93241472477712</c:v>
                </c:pt>
                <c:pt idx="5">
                  <c:v>303.72331791302906</c:v>
                </c:pt>
                <c:pt idx="6">
                  <c:v>286.94726677968401</c:v>
                </c:pt>
                <c:pt idx="7">
                  <c:v>272.66790767919673</c:v>
                </c:pt>
                <c:pt idx="8">
                  <c:v>269.8476807076492</c:v>
                </c:pt>
                <c:pt idx="9">
                  <c:v>260.82876555506442</c:v>
                </c:pt>
                <c:pt idx="10">
                  <c:v>261.18135913559433</c:v>
                </c:pt>
                <c:pt idx="11">
                  <c:v>263.9174112288199</c:v>
                </c:pt>
                <c:pt idx="12">
                  <c:v>261.5600708065212</c:v>
                </c:pt>
                <c:pt idx="13">
                  <c:v>260.50974064343205</c:v>
                </c:pt>
                <c:pt idx="14">
                  <c:v>256.42675931622193</c:v>
                </c:pt>
                <c:pt idx="15">
                  <c:v>256.12704781055231</c:v>
                </c:pt>
                <c:pt idx="16">
                  <c:v>262.51822353743444</c:v>
                </c:pt>
                <c:pt idx="17">
                  <c:v>265.97863022473416</c:v>
                </c:pt>
                <c:pt idx="18">
                  <c:v>265.92952116115214</c:v>
                </c:pt>
                <c:pt idx="19">
                  <c:v>264.25230738423357</c:v>
                </c:pt>
                <c:pt idx="20">
                  <c:v>265.67655972333915</c:v>
                </c:pt>
                <c:pt idx="21">
                  <c:v>262.46673131000881</c:v>
                </c:pt>
                <c:pt idx="22">
                  <c:v>260.31465329281377</c:v>
                </c:pt>
                <c:pt idx="23">
                  <c:v>258.87516075990436</c:v>
                </c:pt>
                <c:pt idx="24">
                  <c:v>258.58920821213115</c:v>
                </c:pt>
                <c:pt idx="25">
                  <c:v>257.16295301523371</c:v>
                </c:pt>
                <c:pt idx="26">
                  <c:v>257.23838600981048</c:v>
                </c:pt>
                <c:pt idx="27">
                  <c:v>259.94362035694382</c:v>
                </c:pt>
                <c:pt idx="28">
                  <c:v>261.33956608714425</c:v>
                </c:pt>
                <c:pt idx="29">
                  <c:v>259.53677491632493</c:v>
                </c:pt>
                <c:pt idx="30">
                  <c:v>261.03583828754853</c:v>
                </c:pt>
                <c:pt idx="31">
                  <c:v>261.13897266714821</c:v>
                </c:pt>
                <c:pt idx="32">
                  <c:v>264.86521282011154</c:v>
                </c:pt>
                <c:pt idx="33">
                  <c:v>265.78693223266043</c:v>
                </c:pt>
                <c:pt idx="34">
                  <c:v>267.72505512194874</c:v>
                </c:pt>
                <c:pt idx="35">
                  <c:v>270.63321434713237</c:v>
                </c:pt>
                <c:pt idx="36">
                  <c:v>268.77501332065327</c:v>
                </c:pt>
                <c:pt idx="37">
                  <c:v>269.18565707786314</c:v>
                </c:pt>
                <c:pt idx="38">
                  <c:v>273.40736844338778</c:v>
                </c:pt>
                <c:pt idx="39">
                  <c:v>276.96646385034853</c:v>
                </c:pt>
                <c:pt idx="40">
                  <c:v>281.76951444973298</c:v>
                </c:pt>
                <c:pt idx="41">
                  <c:v>288.35735721199859</c:v>
                </c:pt>
                <c:pt idx="42">
                  <c:v>289.21157032561547</c:v>
                </c:pt>
                <c:pt idx="43">
                  <c:v>293.41231943220549</c:v>
                </c:pt>
                <c:pt idx="44">
                  <c:v>291.9838750395021</c:v>
                </c:pt>
                <c:pt idx="45">
                  <c:v>293.62499746881826</c:v>
                </c:pt>
                <c:pt idx="46">
                  <c:v>290.44644415352121</c:v>
                </c:pt>
                <c:pt idx="47">
                  <c:v>288.6174585100801</c:v>
                </c:pt>
                <c:pt idx="48">
                  <c:v>289.68390729237734</c:v>
                </c:pt>
                <c:pt idx="49">
                  <c:v>286.47765358847278</c:v>
                </c:pt>
                <c:pt idx="50">
                  <c:v>289.5534649521444</c:v>
                </c:pt>
                <c:pt idx="51">
                  <c:v>287.79316824724953</c:v>
                </c:pt>
                <c:pt idx="52">
                  <c:v>295.22621780372293</c:v>
                </c:pt>
                <c:pt idx="53">
                  <c:v>294.27100630599864</c:v>
                </c:pt>
                <c:pt idx="54">
                  <c:v>298.43754678127397</c:v>
                </c:pt>
                <c:pt idx="55">
                  <c:v>295.29661719722719</c:v>
                </c:pt>
                <c:pt idx="56">
                  <c:v>296.64636253508951</c:v>
                </c:pt>
                <c:pt idx="57">
                  <c:v>299.66279675299944</c:v>
                </c:pt>
                <c:pt idx="58">
                  <c:v>299.401251223516</c:v>
                </c:pt>
                <c:pt idx="59">
                  <c:v>305.49118284415175</c:v>
                </c:pt>
                <c:pt idx="60">
                  <c:v>306.46984759566715</c:v>
                </c:pt>
                <c:pt idx="61">
                  <c:v>308.66539764187945</c:v>
                </c:pt>
                <c:pt idx="62">
                  <c:v>310.24177721793905</c:v>
                </c:pt>
                <c:pt idx="63">
                  <c:v>313.36650916929142</c:v>
                </c:pt>
                <c:pt idx="64">
                  <c:v>313.11997682553925</c:v>
                </c:pt>
                <c:pt idx="65">
                  <c:v>314.22841811705115</c:v>
                </c:pt>
                <c:pt idx="66">
                  <c:v>317.62817836889201</c:v>
                </c:pt>
                <c:pt idx="67">
                  <c:v>319.02315246696696</c:v>
                </c:pt>
                <c:pt idx="68">
                  <c:v>319.04985399984491</c:v>
                </c:pt>
                <c:pt idx="69">
                  <c:v>315.86298679520485</c:v>
                </c:pt>
                <c:pt idx="70">
                  <c:v>318.83871728190121</c:v>
                </c:pt>
                <c:pt idx="71">
                  <c:v>318.64489553192436</c:v>
                </c:pt>
                <c:pt idx="72">
                  <c:v>319.95466987361226</c:v>
                </c:pt>
                <c:pt idx="73">
                  <c:v>320.8973456698846</c:v>
                </c:pt>
                <c:pt idx="74">
                  <c:v>320.77455082819625</c:v>
                </c:pt>
                <c:pt idx="75">
                  <c:v>325.40814442536572</c:v>
                </c:pt>
                <c:pt idx="76">
                  <c:v>326.46235795668406</c:v>
                </c:pt>
                <c:pt idx="77">
                  <c:v>329.89828405291411</c:v>
                </c:pt>
                <c:pt idx="78">
                  <c:v>333.63481074348391</c:v>
                </c:pt>
                <c:pt idx="79">
                  <c:v>335.21600764469406</c:v>
                </c:pt>
                <c:pt idx="80">
                  <c:v>336.15350724571857</c:v>
                </c:pt>
                <c:pt idx="81">
                  <c:v>340.01304274151846</c:v>
                </c:pt>
                <c:pt idx="82">
                  <c:v>342.50440184430948</c:v>
                </c:pt>
                <c:pt idx="83">
                  <c:v>346.62051136296714</c:v>
                </c:pt>
                <c:pt idx="84">
                  <c:v>350.06154871802374</c:v>
                </c:pt>
                <c:pt idx="85">
                  <c:v>350.43584567421641</c:v>
                </c:pt>
                <c:pt idx="86">
                  <c:v>353.24927216250074</c:v>
                </c:pt>
                <c:pt idx="87">
                  <c:v>352.85649687621537</c:v>
                </c:pt>
                <c:pt idx="88">
                  <c:v>361.86390613970673</c:v>
                </c:pt>
                <c:pt idx="89">
                  <c:v>366.74773636154276</c:v>
                </c:pt>
                <c:pt idx="90">
                  <c:v>369.85599314902373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495-414F-9F04-E4D5F09BA4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0726736"/>
        <c:axId val="1780725776"/>
      </c:scatterChart>
      <c:valAx>
        <c:axId val="1780726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="1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0725776"/>
        <c:crosses val="autoZero"/>
        <c:crossBetween val="midCat"/>
        <c:majorUnit val="500"/>
      </c:valAx>
      <c:valAx>
        <c:axId val="1780725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="1"/>
                  <a:t>SFC</a:t>
                </a:r>
                <a:r>
                  <a:rPr lang="en-GB" sz="1400" b="1" baseline="0"/>
                  <a:t> (g/kwh)</a:t>
                </a:r>
                <a:endParaRPr lang="en-GB" sz="1400" b="1"/>
              </a:p>
            </c:rich>
          </c:tx>
          <c:layout>
            <c:manualLayout>
              <c:xMode val="edge"/>
              <c:yMode val="edge"/>
              <c:x val="2.9942408400074755E-2"/>
              <c:y val="0.39193464075643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07267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797421851527118"/>
          <c:y val="0.89778024983264826"/>
          <c:w val="0.30615986802558287"/>
          <c:h val="9.12846443803204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Torque against</a:t>
            </a:r>
            <a:r>
              <a:rPr lang="en-GB" b="1" baseline="0"/>
              <a:t> Engine Speed</a:t>
            </a:r>
            <a:endParaRPr lang="en-GB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3394494767259682"/>
          <c:y val="0.16347168276478607"/>
          <c:w val="0.81131669348265845"/>
          <c:h val="0.60898019639798218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'Dynamometer Results'!$B$6:$B$96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'Dynamometer Results'!$E$6:$E$96</c:f>
              <c:numCache>
                <c:formatCode>General</c:formatCode>
                <c:ptCount val="91"/>
                <c:pt idx="0">
                  <c:v>83.354124999999996</c:v>
                </c:pt>
                <c:pt idx="1">
                  <c:v>83.746139999999997</c:v>
                </c:pt>
                <c:pt idx="2">
                  <c:v>84.506534999999985</c:v>
                </c:pt>
                <c:pt idx="3">
                  <c:v>84.930334999999999</c:v>
                </c:pt>
                <c:pt idx="4">
                  <c:v>86.235964999999993</c:v>
                </c:pt>
                <c:pt idx="5">
                  <c:v>87.620649999999998</c:v>
                </c:pt>
                <c:pt idx="6">
                  <c:v>89.23272</c:v>
                </c:pt>
                <c:pt idx="7">
                  <c:v>91.114554999999996</c:v>
                </c:pt>
                <c:pt idx="8">
                  <c:v>93.128419999999991</c:v>
                </c:pt>
                <c:pt idx="9">
                  <c:v>94.363144999999989</c:v>
                </c:pt>
                <c:pt idx="10">
                  <c:v>95.342774999999989</c:v>
                </c:pt>
                <c:pt idx="11">
                  <c:v>95.997219999999984</c:v>
                </c:pt>
                <c:pt idx="12">
                  <c:v>96.553865000000002</c:v>
                </c:pt>
                <c:pt idx="13">
                  <c:v>96.799179999999993</c:v>
                </c:pt>
                <c:pt idx="14">
                  <c:v>96.704639999999998</c:v>
                </c:pt>
                <c:pt idx="15">
                  <c:v>96.871714999999995</c:v>
                </c:pt>
                <c:pt idx="16">
                  <c:v>97.46096</c:v>
                </c:pt>
                <c:pt idx="17">
                  <c:v>97.746209999999991</c:v>
                </c:pt>
                <c:pt idx="18">
                  <c:v>97.943439999999995</c:v>
                </c:pt>
                <c:pt idx="19">
                  <c:v>98.572619999999986</c:v>
                </c:pt>
                <c:pt idx="20">
                  <c:v>99.557954999999993</c:v>
                </c:pt>
                <c:pt idx="21">
                  <c:v>100.118675</c:v>
                </c:pt>
                <c:pt idx="22">
                  <c:v>100.89373999999999</c:v>
                </c:pt>
                <c:pt idx="23">
                  <c:v>101.70710999999999</c:v>
                </c:pt>
                <c:pt idx="24">
                  <c:v>101.986655</c:v>
                </c:pt>
                <c:pt idx="25">
                  <c:v>102.71281999999999</c:v>
                </c:pt>
                <c:pt idx="26">
                  <c:v>103.22789999999999</c:v>
                </c:pt>
                <c:pt idx="27">
                  <c:v>103.35992999999999</c:v>
                </c:pt>
                <c:pt idx="28">
                  <c:v>103.25234999999999</c:v>
                </c:pt>
                <c:pt idx="29">
                  <c:v>103.13988000000001</c:v>
                </c:pt>
                <c:pt idx="30">
                  <c:v>103.04697</c:v>
                </c:pt>
                <c:pt idx="31">
                  <c:v>102.88478499999999</c:v>
                </c:pt>
                <c:pt idx="32">
                  <c:v>102.821215</c:v>
                </c:pt>
                <c:pt idx="33">
                  <c:v>102.565305</c:v>
                </c:pt>
                <c:pt idx="34">
                  <c:v>101.802465</c:v>
                </c:pt>
                <c:pt idx="35">
                  <c:v>101.000505</c:v>
                </c:pt>
                <c:pt idx="36">
                  <c:v>100.80653499999998</c:v>
                </c:pt>
                <c:pt idx="37">
                  <c:v>100.56203499999999</c:v>
                </c:pt>
                <c:pt idx="38">
                  <c:v>99.852985000000004</c:v>
                </c:pt>
                <c:pt idx="39">
                  <c:v>99.297154999999989</c:v>
                </c:pt>
                <c:pt idx="40">
                  <c:v>99.192835000000002</c:v>
                </c:pt>
                <c:pt idx="41">
                  <c:v>98.715244999999996</c:v>
                </c:pt>
                <c:pt idx="42">
                  <c:v>98.716059999999985</c:v>
                </c:pt>
                <c:pt idx="43">
                  <c:v>98.49356499999999</c:v>
                </c:pt>
                <c:pt idx="44">
                  <c:v>98.28573999999999</c:v>
                </c:pt>
                <c:pt idx="45">
                  <c:v>98.4846</c:v>
                </c:pt>
                <c:pt idx="46">
                  <c:v>99.130894999999995</c:v>
                </c:pt>
                <c:pt idx="47">
                  <c:v>99.577514999999991</c:v>
                </c:pt>
                <c:pt idx="48">
                  <c:v>100.190395</c:v>
                </c:pt>
                <c:pt idx="49">
                  <c:v>100.63212499999999</c:v>
                </c:pt>
                <c:pt idx="50">
                  <c:v>100.59381999999999</c:v>
                </c:pt>
                <c:pt idx="51">
                  <c:v>101.22707499999999</c:v>
                </c:pt>
                <c:pt idx="52">
                  <c:v>101.11378999999999</c:v>
                </c:pt>
                <c:pt idx="53">
                  <c:v>101.03310499999999</c:v>
                </c:pt>
                <c:pt idx="54">
                  <c:v>100.90922499999999</c:v>
                </c:pt>
                <c:pt idx="55">
                  <c:v>100.870105</c:v>
                </c:pt>
                <c:pt idx="56">
                  <c:v>100.65983499999999</c:v>
                </c:pt>
                <c:pt idx="57">
                  <c:v>99.977679999999992</c:v>
                </c:pt>
                <c:pt idx="58">
                  <c:v>99.557954999999993</c:v>
                </c:pt>
                <c:pt idx="59">
                  <c:v>98.764959999999988</c:v>
                </c:pt>
                <c:pt idx="60">
                  <c:v>97.803259999999995</c:v>
                </c:pt>
                <c:pt idx="61">
                  <c:v>96.768209999999996</c:v>
                </c:pt>
                <c:pt idx="62">
                  <c:v>95.715229999999991</c:v>
                </c:pt>
                <c:pt idx="63">
                  <c:v>94.947499999999991</c:v>
                </c:pt>
                <c:pt idx="64">
                  <c:v>94.483764999999991</c:v>
                </c:pt>
                <c:pt idx="65">
                  <c:v>93.752709999999993</c:v>
                </c:pt>
                <c:pt idx="66">
                  <c:v>93.228664999999992</c:v>
                </c:pt>
                <c:pt idx="67">
                  <c:v>92.92304</c:v>
                </c:pt>
                <c:pt idx="68">
                  <c:v>92.804864999999992</c:v>
                </c:pt>
                <c:pt idx="69">
                  <c:v>92.897774999999996</c:v>
                </c:pt>
                <c:pt idx="70">
                  <c:v>92.34438999999999</c:v>
                </c:pt>
                <c:pt idx="71">
                  <c:v>92.155309999999986</c:v>
                </c:pt>
                <c:pt idx="72">
                  <c:v>91.438924999999983</c:v>
                </c:pt>
                <c:pt idx="73">
                  <c:v>90.514714999999995</c:v>
                </c:pt>
                <c:pt idx="74">
                  <c:v>89.627994999999999</c:v>
                </c:pt>
                <c:pt idx="75">
                  <c:v>88.553009999999986</c:v>
                </c:pt>
                <c:pt idx="76">
                  <c:v>87.266939999999991</c:v>
                </c:pt>
                <c:pt idx="77">
                  <c:v>85.770599999999988</c:v>
                </c:pt>
                <c:pt idx="78">
                  <c:v>84.460080000000005</c:v>
                </c:pt>
                <c:pt idx="79">
                  <c:v>83.403024999999985</c:v>
                </c:pt>
                <c:pt idx="80">
                  <c:v>82.401389999999992</c:v>
                </c:pt>
                <c:pt idx="81">
                  <c:v>80.941643499999984</c:v>
                </c:pt>
                <c:pt idx="82">
                  <c:v>79.528922499999993</c:v>
                </c:pt>
                <c:pt idx="83">
                  <c:v>78.116608999999997</c:v>
                </c:pt>
                <c:pt idx="84">
                  <c:v>77.264689499999989</c:v>
                </c:pt>
                <c:pt idx="85">
                  <c:v>75.874544</c:v>
                </c:pt>
                <c:pt idx="86">
                  <c:v>74.807709000000003</c:v>
                </c:pt>
                <c:pt idx="87">
                  <c:v>73.833946999999995</c:v>
                </c:pt>
                <c:pt idx="88">
                  <c:v>73.054480999999996</c:v>
                </c:pt>
                <c:pt idx="89">
                  <c:v>72.474363999999994</c:v>
                </c:pt>
                <c:pt idx="90">
                  <c:v>72.247630999999998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8EF-4AE5-8B19-AA8063DD31E4}"/>
            </c:ext>
          </c:extLst>
        </c:ser>
        <c:ser>
          <c:idx val="1"/>
          <c:order val="1"/>
          <c:tx>
            <c:v>Torque (Nm)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'Dynamometer Results'!$B$6:$B$96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'Dynamometer Results'!$E$6:$E$96</c:f>
              <c:numCache>
                <c:formatCode>General</c:formatCode>
                <c:ptCount val="91"/>
                <c:pt idx="0">
                  <c:v>83.354124999999996</c:v>
                </c:pt>
                <c:pt idx="1">
                  <c:v>83.746139999999997</c:v>
                </c:pt>
                <c:pt idx="2">
                  <c:v>84.506534999999985</c:v>
                </c:pt>
                <c:pt idx="3">
                  <c:v>84.930334999999999</c:v>
                </c:pt>
                <c:pt idx="4">
                  <c:v>86.235964999999993</c:v>
                </c:pt>
                <c:pt idx="5">
                  <c:v>87.620649999999998</c:v>
                </c:pt>
                <c:pt idx="6">
                  <c:v>89.23272</c:v>
                </c:pt>
                <c:pt idx="7">
                  <c:v>91.114554999999996</c:v>
                </c:pt>
                <c:pt idx="8">
                  <c:v>93.128419999999991</c:v>
                </c:pt>
                <c:pt idx="9">
                  <c:v>94.363144999999989</c:v>
                </c:pt>
                <c:pt idx="10">
                  <c:v>95.342774999999989</c:v>
                </c:pt>
                <c:pt idx="11">
                  <c:v>95.997219999999984</c:v>
                </c:pt>
                <c:pt idx="12">
                  <c:v>96.553865000000002</c:v>
                </c:pt>
                <c:pt idx="13">
                  <c:v>96.799179999999993</c:v>
                </c:pt>
                <c:pt idx="14">
                  <c:v>96.704639999999998</c:v>
                </c:pt>
                <c:pt idx="15">
                  <c:v>96.871714999999995</c:v>
                </c:pt>
                <c:pt idx="16">
                  <c:v>97.46096</c:v>
                </c:pt>
                <c:pt idx="17">
                  <c:v>97.746209999999991</c:v>
                </c:pt>
                <c:pt idx="18">
                  <c:v>97.943439999999995</c:v>
                </c:pt>
                <c:pt idx="19">
                  <c:v>98.572619999999986</c:v>
                </c:pt>
                <c:pt idx="20">
                  <c:v>99.557954999999993</c:v>
                </c:pt>
                <c:pt idx="21">
                  <c:v>100.118675</c:v>
                </c:pt>
                <c:pt idx="22">
                  <c:v>100.89373999999999</c:v>
                </c:pt>
                <c:pt idx="23">
                  <c:v>101.70710999999999</c:v>
                </c:pt>
                <c:pt idx="24">
                  <c:v>101.986655</c:v>
                </c:pt>
                <c:pt idx="25">
                  <c:v>102.71281999999999</c:v>
                </c:pt>
                <c:pt idx="26">
                  <c:v>103.22789999999999</c:v>
                </c:pt>
                <c:pt idx="27">
                  <c:v>103.35992999999999</c:v>
                </c:pt>
                <c:pt idx="28">
                  <c:v>103.25234999999999</c:v>
                </c:pt>
                <c:pt idx="29">
                  <c:v>103.13988000000001</c:v>
                </c:pt>
                <c:pt idx="30">
                  <c:v>103.04697</c:v>
                </c:pt>
                <c:pt idx="31">
                  <c:v>102.88478499999999</c:v>
                </c:pt>
                <c:pt idx="32">
                  <c:v>102.821215</c:v>
                </c:pt>
                <c:pt idx="33">
                  <c:v>102.565305</c:v>
                </c:pt>
                <c:pt idx="34">
                  <c:v>101.802465</c:v>
                </c:pt>
                <c:pt idx="35">
                  <c:v>101.000505</c:v>
                </c:pt>
                <c:pt idx="36">
                  <c:v>100.80653499999998</c:v>
                </c:pt>
                <c:pt idx="37">
                  <c:v>100.56203499999999</c:v>
                </c:pt>
                <c:pt idx="38">
                  <c:v>99.852985000000004</c:v>
                </c:pt>
                <c:pt idx="39">
                  <c:v>99.297154999999989</c:v>
                </c:pt>
                <c:pt idx="40">
                  <c:v>99.192835000000002</c:v>
                </c:pt>
                <c:pt idx="41">
                  <c:v>98.715244999999996</c:v>
                </c:pt>
                <c:pt idx="42">
                  <c:v>98.716059999999985</c:v>
                </c:pt>
                <c:pt idx="43">
                  <c:v>98.49356499999999</c:v>
                </c:pt>
                <c:pt idx="44">
                  <c:v>98.28573999999999</c:v>
                </c:pt>
                <c:pt idx="45">
                  <c:v>98.4846</c:v>
                </c:pt>
                <c:pt idx="46">
                  <c:v>99.130894999999995</c:v>
                </c:pt>
                <c:pt idx="47">
                  <c:v>99.577514999999991</c:v>
                </c:pt>
                <c:pt idx="48">
                  <c:v>100.190395</c:v>
                </c:pt>
                <c:pt idx="49">
                  <c:v>100.63212499999999</c:v>
                </c:pt>
                <c:pt idx="50">
                  <c:v>100.59381999999999</c:v>
                </c:pt>
                <c:pt idx="51">
                  <c:v>101.22707499999999</c:v>
                </c:pt>
                <c:pt idx="52">
                  <c:v>101.11378999999999</c:v>
                </c:pt>
                <c:pt idx="53">
                  <c:v>101.03310499999999</c:v>
                </c:pt>
                <c:pt idx="54">
                  <c:v>100.90922499999999</c:v>
                </c:pt>
                <c:pt idx="55">
                  <c:v>100.870105</c:v>
                </c:pt>
                <c:pt idx="56">
                  <c:v>100.65983499999999</c:v>
                </c:pt>
                <c:pt idx="57">
                  <c:v>99.977679999999992</c:v>
                </c:pt>
                <c:pt idx="58">
                  <c:v>99.557954999999993</c:v>
                </c:pt>
                <c:pt idx="59">
                  <c:v>98.764959999999988</c:v>
                </c:pt>
                <c:pt idx="60">
                  <c:v>97.803259999999995</c:v>
                </c:pt>
                <c:pt idx="61">
                  <c:v>96.768209999999996</c:v>
                </c:pt>
                <c:pt idx="62">
                  <c:v>95.715229999999991</c:v>
                </c:pt>
                <c:pt idx="63">
                  <c:v>94.947499999999991</c:v>
                </c:pt>
                <c:pt idx="64">
                  <c:v>94.483764999999991</c:v>
                </c:pt>
                <c:pt idx="65">
                  <c:v>93.752709999999993</c:v>
                </c:pt>
                <c:pt idx="66">
                  <c:v>93.228664999999992</c:v>
                </c:pt>
                <c:pt idx="67">
                  <c:v>92.92304</c:v>
                </c:pt>
                <c:pt idx="68">
                  <c:v>92.804864999999992</c:v>
                </c:pt>
                <c:pt idx="69">
                  <c:v>92.897774999999996</c:v>
                </c:pt>
                <c:pt idx="70">
                  <c:v>92.34438999999999</c:v>
                </c:pt>
                <c:pt idx="71">
                  <c:v>92.155309999999986</c:v>
                </c:pt>
                <c:pt idx="72">
                  <c:v>91.438924999999983</c:v>
                </c:pt>
                <c:pt idx="73">
                  <c:v>90.514714999999995</c:v>
                </c:pt>
                <c:pt idx="74">
                  <c:v>89.627994999999999</c:v>
                </c:pt>
                <c:pt idx="75">
                  <c:v>88.553009999999986</c:v>
                </c:pt>
                <c:pt idx="76">
                  <c:v>87.266939999999991</c:v>
                </c:pt>
                <c:pt idx="77">
                  <c:v>85.770599999999988</c:v>
                </c:pt>
                <c:pt idx="78">
                  <c:v>84.460080000000005</c:v>
                </c:pt>
                <c:pt idx="79">
                  <c:v>83.403024999999985</c:v>
                </c:pt>
                <c:pt idx="80">
                  <c:v>82.401389999999992</c:v>
                </c:pt>
                <c:pt idx="81">
                  <c:v>80.941643499999984</c:v>
                </c:pt>
                <c:pt idx="82">
                  <c:v>79.528922499999993</c:v>
                </c:pt>
                <c:pt idx="83">
                  <c:v>78.116608999999997</c:v>
                </c:pt>
                <c:pt idx="84">
                  <c:v>77.264689499999989</c:v>
                </c:pt>
                <c:pt idx="85">
                  <c:v>75.874544</c:v>
                </c:pt>
                <c:pt idx="86">
                  <c:v>74.807709000000003</c:v>
                </c:pt>
                <c:pt idx="87">
                  <c:v>73.833946999999995</c:v>
                </c:pt>
                <c:pt idx="88">
                  <c:v>73.054480999999996</c:v>
                </c:pt>
                <c:pt idx="89">
                  <c:v>72.474363999999994</c:v>
                </c:pt>
                <c:pt idx="90">
                  <c:v>72.247630999999998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8EF-4AE5-8B19-AA8063DD31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0036832"/>
        <c:axId val="530038272"/>
      </c:scatterChart>
      <c:valAx>
        <c:axId val="530036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="1" i="1"/>
                  <a:t>Engine</a:t>
                </a:r>
                <a:r>
                  <a:rPr lang="en-GB" sz="1400" b="1" i="1" baseline="0"/>
                  <a:t>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0038272"/>
        <c:crosses val="autoZero"/>
        <c:crossBetween val="midCat"/>
        <c:majorUnit val="500"/>
      </c:valAx>
      <c:valAx>
        <c:axId val="530038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="1"/>
                  <a:t>Torque</a:t>
                </a:r>
                <a:r>
                  <a:rPr lang="en-GB" sz="1400" b="1" baseline="0"/>
                  <a:t> (Nm)</a:t>
                </a:r>
                <a:endParaRPr lang="en-GB" sz="14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0036832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65907298765194988"/>
          <c:y val="0.84204940766879421"/>
          <c:w val="0.3251561460638856"/>
          <c:h val="0.13608000844006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1"/>
              <a:t>Brake</a:t>
            </a:r>
            <a:r>
              <a:rPr lang="en-GB" sz="1800" b="1" baseline="0"/>
              <a:t> Power against Engine Speed </a:t>
            </a:r>
            <a:endParaRPr lang="en-GB" sz="1800" b="1"/>
          </a:p>
        </c:rich>
      </c:tx>
      <c:layout>
        <c:manualLayout>
          <c:xMode val="edge"/>
          <c:yMode val="edge"/>
          <c:x val="0.20553808975318824"/>
          <c:y val="6.12872405687907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2258351324150493"/>
          <c:y val="0.17965252804478471"/>
          <c:w val="0.82085123768185653"/>
          <c:h val="0.59933820677376948"/>
        </c:manualLayout>
      </c:layout>
      <c:scatterChart>
        <c:scatterStyle val="lineMarker"/>
        <c:varyColors val="0"/>
        <c:ser>
          <c:idx val="0"/>
          <c:order val="0"/>
          <c:tx>
            <c:v>Brake Power (Kw)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'Dynamometer Results'!$B$6:$B$96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'Dynamometer Results'!$H$6:$H$96</c:f>
              <c:numCache>
                <c:formatCode>General</c:formatCode>
                <c:ptCount val="91"/>
                <c:pt idx="0">
                  <c:v>8.783499526902057</c:v>
                </c:pt>
                <c:pt idx="1">
                  <c:v>9.2660488023042316</c:v>
                </c:pt>
                <c:pt idx="2">
                  <c:v>9.7954290949835467</c:v>
                </c:pt>
                <c:pt idx="3">
                  <c:v>10.292032828440743</c:v>
                </c:pt>
                <c:pt idx="4">
                  <c:v>10.904610531696314</c:v>
                </c:pt>
                <c:pt idx="5">
                  <c:v>11.541359498132978</c:v>
                </c:pt>
                <c:pt idx="6">
                  <c:v>12.223848790632005</c:v>
                </c:pt>
                <c:pt idx="7">
                  <c:v>12.961701397430884</c:v>
                </c:pt>
                <c:pt idx="8">
                  <c:v>13.738861828560859</c:v>
                </c:pt>
                <c:pt idx="9">
                  <c:v>14.418194987032864</c:v>
                </c:pt>
                <c:pt idx="10">
                  <c:v>15.070217924536356</c:v>
                </c:pt>
                <c:pt idx="11">
                  <c:v>15.679450555129272</c:v>
                </c:pt>
                <c:pt idx="12">
                  <c:v>16.279090255904002</c:v>
                </c:pt>
                <c:pt idx="13">
                  <c:v>16.830464723394755</c:v>
                </c:pt>
                <c:pt idx="14">
                  <c:v>17.32354303367347</c:v>
                </c:pt>
                <c:pt idx="15">
                  <c:v>17.863868885039693</c:v>
                </c:pt>
                <c:pt idx="16">
                  <c:v>18.48603092999365</c:v>
                </c:pt>
                <c:pt idx="17">
                  <c:v>19.055139864874331</c:v>
                </c:pt>
                <c:pt idx="18">
                  <c:v>19.609631819852996</c:v>
                </c:pt>
                <c:pt idx="19">
                  <c:v>20.254960317971278</c:v>
                </c:pt>
                <c:pt idx="20">
                  <c:v>20.981979011640668</c:v>
                </c:pt>
                <c:pt idx="21">
                  <c:v>21.627655328610906</c:v>
                </c:pt>
                <c:pt idx="22">
                  <c:v>22.326672457667769</c:v>
                </c:pt>
                <c:pt idx="23">
                  <c:v>23.042535183715106</c:v>
                </c:pt>
                <c:pt idx="24">
                  <c:v>23.643214046985818</c:v>
                </c:pt>
                <c:pt idx="25">
                  <c:v>24.352730152499912</c:v>
                </c:pt>
                <c:pt idx="26">
                  <c:v>25.01873884310001</c:v>
                </c:pt>
                <c:pt idx="27">
                  <c:v>25.595319442207927</c:v>
                </c:pt>
                <c:pt idx="28">
                  <c:v>26.112693543404859</c:v>
                </c:pt>
                <c:pt idx="29">
                  <c:v>26.627671559177202</c:v>
                </c:pt>
                <c:pt idx="30">
                  <c:v>27.14661728629779</c:v>
                </c:pt>
                <c:pt idx="31">
                  <c:v>27.645969218091437</c:v>
                </c:pt>
                <c:pt idx="32">
                  <c:v>28.170630338939873</c:v>
                </c:pt>
                <c:pt idx="33">
                  <c:v>28.64091148520572</c:v>
                </c:pt>
                <c:pt idx="34">
                  <c:v>28.964267077908875</c:v>
                </c:pt>
                <c:pt idx="35">
                  <c:v>29.268247872340027</c:v>
                </c:pt>
                <c:pt idx="36">
                  <c:v>29.743166603298633</c:v>
                </c:pt>
                <c:pt idx="37">
                  <c:v>30.200866154055401</c:v>
                </c:pt>
                <c:pt idx="38">
                  <c:v>30.514027648554272</c:v>
                </c:pt>
                <c:pt idx="39">
                  <c:v>30.867347191244583</c:v>
                </c:pt>
                <c:pt idx="40">
                  <c:v>31.357544187329925</c:v>
                </c:pt>
                <c:pt idx="41">
                  <c:v>31.726674458574642</c:v>
                </c:pt>
                <c:pt idx="42">
                  <c:v>32.247050107642167</c:v>
                </c:pt>
                <c:pt idx="43">
                  <c:v>32.693310282823447</c:v>
                </c:pt>
                <c:pt idx="44">
                  <c:v>33.142172658304553</c:v>
                </c:pt>
                <c:pt idx="45">
                  <c:v>33.728122896115821</c:v>
                </c:pt>
                <c:pt idx="46">
                  <c:v>34.471759601600958</c:v>
                </c:pt>
                <c:pt idx="47">
                  <c:v>35.151719692818467</c:v>
                </c:pt>
                <c:pt idx="48">
                  <c:v>35.895953272629797</c:v>
                </c:pt>
                <c:pt idx="49">
                  <c:v>36.584424190570509</c:v>
                </c:pt>
                <c:pt idx="50">
                  <c:v>37.100505779737318</c:v>
                </c:pt>
                <c:pt idx="51">
                  <c:v>37.8674034077046</c:v>
                </c:pt>
                <c:pt idx="52">
                  <c:v>38.357772166185974</c:v>
                </c:pt>
                <c:pt idx="53">
                  <c:v>38.85948583092501</c:v>
                </c:pt>
                <c:pt idx="54">
                  <c:v>39.343507968873134</c:v>
                </c:pt>
                <c:pt idx="55">
                  <c:v>39.859718379836977</c:v>
                </c:pt>
                <c:pt idx="56">
                  <c:v>40.306983365035009</c:v>
                </c:pt>
                <c:pt idx="57">
                  <c:v>40.560590542770939</c:v>
                </c:pt>
                <c:pt idx="58">
                  <c:v>40.914859072699308</c:v>
                </c:pt>
                <c:pt idx="59">
                  <c:v>41.109337045602452</c:v>
                </c:pt>
                <c:pt idx="60">
                  <c:v>41.224349145983062</c:v>
                </c:pt>
                <c:pt idx="61">
                  <c:v>41.297923568321828</c:v>
                </c:pt>
                <c:pt idx="62">
                  <c:v>41.352844594451902</c:v>
                </c:pt>
                <c:pt idx="63">
                  <c:v>41.521412209914175</c:v>
                </c:pt>
                <c:pt idx="64">
                  <c:v>41.816431301332535</c:v>
                </c:pt>
                <c:pt idx="65">
                  <c:v>41.986845362552124</c:v>
                </c:pt>
                <c:pt idx="66">
                  <c:v>42.243355324780929</c:v>
                </c:pt>
                <c:pt idx="67">
                  <c:v>42.594463426622376</c:v>
                </c:pt>
                <c:pt idx="68">
                  <c:v>43.029262755928649</c:v>
                </c:pt>
                <c:pt idx="69">
                  <c:v>43.561799182634992</c:v>
                </c:pt>
                <c:pt idx="70">
                  <c:v>43.788847599885024</c:v>
                </c:pt>
                <c:pt idx="71">
                  <c:v>44.184734158371072</c:v>
                </c:pt>
                <c:pt idx="72">
                  <c:v>44.32302865153332</c:v>
                </c:pt>
                <c:pt idx="73">
                  <c:v>44.351940556844802</c:v>
                </c:pt>
                <c:pt idx="74">
                  <c:v>44.389681049312145</c:v>
                </c:pt>
                <c:pt idx="75">
                  <c:v>44.323844522914456</c:v>
                </c:pt>
                <c:pt idx="76">
                  <c:v>44.139912761127455</c:v>
                </c:pt>
                <c:pt idx="77">
                  <c:v>43.834965803218644</c:v>
                </c:pt>
                <c:pt idx="78">
                  <c:v>43.610197531775896</c:v>
                </c:pt>
                <c:pt idx="79">
                  <c:v>43.503829373975393</c:v>
                </c:pt>
                <c:pt idx="80">
                  <c:v>43.415522032117309</c:v>
                </c:pt>
                <c:pt idx="81">
                  <c:v>43.072877092934171</c:v>
                </c:pt>
                <c:pt idx="82">
                  <c:v>42.740122232514345</c:v>
                </c:pt>
                <c:pt idx="83">
                  <c:v>42.392701869315644</c:v>
                </c:pt>
                <c:pt idx="84">
                  <c:v>42.337469094436763</c:v>
                </c:pt>
                <c:pt idx="85">
                  <c:v>41.975500456294448</c:v>
                </c:pt>
                <c:pt idx="86">
                  <c:v>41.779449139843685</c:v>
                </c:pt>
                <c:pt idx="87">
                  <c:v>41.624626810123573</c:v>
                </c:pt>
                <c:pt idx="88">
                  <c:v>41.570103413940309</c:v>
                </c:pt>
                <c:pt idx="89">
                  <c:v>41.621851988615745</c:v>
                </c:pt>
                <c:pt idx="90">
                  <c:v>41.872297020640772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93F-4698-A5C7-CF583CD89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0283776"/>
        <c:axId val="820281376"/>
      </c:scatterChart>
      <c:valAx>
        <c:axId val="820283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1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0281376"/>
        <c:crosses val="autoZero"/>
        <c:crossBetween val="midCat"/>
        <c:majorUnit val="500"/>
      </c:valAx>
      <c:valAx>
        <c:axId val="820281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="1"/>
                  <a:t>Brake</a:t>
                </a:r>
                <a:r>
                  <a:rPr lang="en-GB" sz="1400" b="1" baseline="0"/>
                  <a:t> Power (Kw)</a:t>
                </a:r>
                <a:endParaRPr lang="en-GB" sz="1400" b="1"/>
              </a:p>
            </c:rich>
          </c:tx>
          <c:layout>
            <c:manualLayout>
              <c:xMode val="edge"/>
              <c:yMode val="edge"/>
              <c:x val="2.2012845293106112E-2"/>
              <c:y val="0.314390439181215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02837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548155206429985"/>
          <c:y val="0.89796342188430422"/>
          <c:w val="0.24971924960479699"/>
          <c:h val="7.81610771592364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Thermal Efficiency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585513893054954"/>
          <c:y val="0.16451713738371779"/>
          <c:w val="0.70746154303798758"/>
          <c:h val="0.63464498451898854"/>
        </c:manualLayout>
      </c:layout>
      <c:scatterChart>
        <c:scatterStyle val="lineMarker"/>
        <c:varyColors val="0"/>
        <c:ser>
          <c:idx val="0"/>
          <c:order val="0"/>
          <c:tx>
            <c:v>Thermal Efficiency</c:v>
          </c:tx>
          <c:spPr>
            <a:ln w="190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'Dynamometer Results'!$B$6:$B$96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'Dynamometer Results'!$M$6:$M$96</c:f>
              <c:numCache>
                <c:formatCode>0.00%</c:formatCode>
                <c:ptCount val="91"/>
                <c:pt idx="0">
                  <c:v>0.22991207299728275</c:v>
                </c:pt>
                <c:pt idx="1">
                  <c:v>0.23584293515848931</c:v>
                </c:pt>
                <c:pt idx="2">
                  <c:v>0.24491919966520956</c:v>
                </c:pt>
                <c:pt idx="3">
                  <c:v>0.26051734148724776</c:v>
                </c:pt>
                <c:pt idx="4">
                  <c:v>0.2700872466636362</c:v>
                </c:pt>
                <c:pt idx="5">
                  <c:v>0.26938393265416122</c:v>
                </c:pt>
                <c:pt idx="6">
                  <c:v>0.28513316309439257</c:v>
                </c:pt>
                <c:pt idx="7">
                  <c:v>0.30006531577028761</c:v>
                </c:pt>
                <c:pt idx="8">
                  <c:v>0.30320135271728715</c:v>
                </c:pt>
                <c:pt idx="9">
                  <c:v>0.31368542363058083</c:v>
                </c:pt>
                <c:pt idx="10">
                  <c:v>0.31326194981512939</c:v>
                </c:pt>
                <c:pt idx="11">
                  <c:v>0.31001433909657583</c:v>
                </c:pt>
                <c:pt idx="12">
                  <c:v>0.3128083792220091</c:v>
                </c:pt>
                <c:pt idx="13">
                  <c:v>0.31406956843955008</c:v>
                </c:pt>
                <c:pt idx="14">
                  <c:v>0.31907037329627824</c:v>
                </c:pt>
                <c:pt idx="15">
                  <c:v>0.31944373902556233</c:v>
                </c:pt>
                <c:pt idx="16">
                  <c:v>0.31166667485282129</c:v>
                </c:pt>
                <c:pt idx="17">
                  <c:v>0.30761186246072075</c:v>
                </c:pt>
                <c:pt idx="18">
                  <c:v>0.30766866898015566</c:v>
                </c:pt>
                <c:pt idx="19">
                  <c:v>0.30962144712407313</c:v>
                </c:pt>
                <c:pt idx="20">
                  <c:v>0.30796161280988715</c:v>
                </c:pt>
                <c:pt idx="21">
                  <c:v>0.31172781940711353</c:v>
                </c:pt>
                <c:pt idx="22">
                  <c:v>0.31430494128253705</c:v>
                </c:pt>
                <c:pt idx="23">
                  <c:v>0.31605265479319083</c:v>
                </c:pt>
                <c:pt idx="24">
                  <c:v>0.31640215144269701</c:v>
                </c:pt>
                <c:pt idx="25">
                  <c:v>0.31815695402025929</c:v>
                </c:pt>
                <c:pt idx="26">
                  <c:v>0.31806365716764162</c:v>
                </c:pt>
                <c:pt idx="27">
                  <c:v>0.31475356735369187</c:v>
                </c:pt>
                <c:pt idx="28">
                  <c:v>0.31307231064621632</c:v>
                </c:pt>
                <c:pt idx="29">
                  <c:v>0.31524696970038302</c:v>
                </c:pt>
                <c:pt idx="30">
                  <c:v>0.31343658539351055</c:v>
                </c:pt>
                <c:pt idx="31">
                  <c:v>0.31331279656395278</c:v>
                </c:pt>
                <c:pt idx="32">
                  <c:v>0.30890497452283494</c:v>
                </c:pt>
                <c:pt idx="33">
                  <c:v>0.30783372655267</c:v>
                </c:pt>
                <c:pt idx="34">
                  <c:v>0.30560524782005788</c:v>
                </c:pt>
                <c:pt idx="35">
                  <c:v>0.30232128756094323</c:v>
                </c:pt>
                <c:pt idx="36">
                  <c:v>0.30441141387116705</c:v>
                </c:pt>
                <c:pt idx="37">
                  <c:v>0.30394703308622251</c:v>
                </c:pt>
                <c:pt idx="38">
                  <c:v>0.29925375561018663</c:v>
                </c:pt>
                <c:pt idx="39">
                  <c:v>0.29540826236056544</c:v>
                </c:pt>
                <c:pt idx="40">
                  <c:v>0.2903727253033897</c:v>
                </c:pt>
                <c:pt idx="41">
                  <c:v>0.28373883922798465</c:v>
                </c:pt>
                <c:pt idx="42">
                  <c:v>0.28290079033167631</c:v>
                </c:pt>
                <c:pt idx="43">
                  <c:v>0.27885053353080619</c:v>
                </c:pt>
                <c:pt idx="44">
                  <c:v>0.28021472695063299</c:v>
                </c:pt>
                <c:pt idx="45">
                  <c:v>0.27864855691270141</c:v>
                </c:pt>
                <c:pt idx="46">
                  <c:v>0.28169799791019373</c:v>
                </c:pt>
                <c:pt idx="47">
                  <c:v>0.28348313452882917</c:v>
                </c:pt>
                <c:pt idx="48">
                  <c:v>0.28243951340936208</c:v>
                </c:pt>
                <c:pt idx="49">
                  <c:v>0.28560057230751495</c:v>
                </c:pt>
                <c:pt idx="50">
                  <c:v>0.28256675095117317</c:v>
                </c:pt>
                <c:pt idx="51">
                  <c:v>0.28429508009686311</c:v>
                </c:pt>
                <c:pt idx="52">
                  <c:v>0.27713724894371516</c:v>
                </c:pt>
                <c:pt idx="53">
                  <c:v>0.27803684381023563</c:v>
                </c:pt>
                <c:pt idx="54">
                  <c:v>0.27415512123260649</c:v>
                </c:pt>
                <c:pt idx="55">
                  <c:v>0.27707117878541715</c:v>
                </c:pt>
                <c:pt idx="56">
                  <c:v>0.27581050082319397</c:v>
                </c:pt>
                <c:pt idx="57">
                  <c:v>0.27303416608509262</c:v>
                </c:pt>
                <c:pt idx="58">
                  <c:v>0.2732726783332679</c:v>
                </c:pt>
                <c:pt idx="59">
                  <c:v>0.26782501889726185</c:v>
                </c:pt>
                <c:pt idx="60">
                  <c:v>0.26696976051662502</c:v>
                </c:pt>
                <c:pt idx="61">
                  <c:v>0.26507079330320377</c:v>
                </c:pt>
                <c:pt idx="62">
                  <c:v>0.26372393348142181</c:v>
                </c:pt>
                <c:pt idx="63">
                  <c:v>0.26109421212584277</c:v>
                </c:pt>
                <c:pt idx="64">
                  <c:v>0.26129978242738683</c:v>
                </c:pt>
                <c:pt idx="65">
                  <c:v>0.26037804699034017</c:v>
                </c:pt>
                <c:pt idx="66">
                  <c:v>0.25759106839431145</c:v>
                </c:pt>
                <c:pt idx="67">
                  <c:v>0.25646471481925942</c:v>
                </c:pt>
                <c:pt idx="68">
                  <c:v>0.25644325108583693</c:v>
                </c:pt>
                <c:pt idx="69">
                  <c:v>0.25903060896220181</c:v>
                </c:pt>
                <c:pt idx="70">
                  <c:v>0.25661306918959365</c:v>
                </c:pt>
                <c:pt idx="71">
                  <c:v>0.25676915891465968</c:v>
                </c:pt>
                <c:pt idx="72">
                  <c:v>0.25571804234175249</c:v>
                </c:pt>
                <c:pt idx="73">
                  <c:v>0.25496683884182175</c:v>
                </c:pt>
                <c:pt idx="74">
                  <c:v>0.25506444201055972</c:v>
                </c:pt>
                <c:pt idx="75">
                  <c:v>0.2514324955285418</c:v>
                </c:pt>
                <c:pt idx="76">
                  <c:v>0.25062056872430505</c:v>
                </c:pt>
                <c:pt idx="77">
                  <c:v>0.24801032855647887</c:v>
                </c:pt>
                <c:pt idx="78">
                  <c:v>0.24523274905234024</c:v>
                </c:pt>
                <c:pt idx="79">
                  <c:v>0.24407599861669932</c:v>
                </c:pt>
                <c:pt idx="80">
                  <c:v>0.24339529427659692</c:v>
                </c:pt>
                <c:pt idx="81">
                  <c:v>0.24063248032629403</c:v>
                </c:pt>
                <c:pt idx="82">
                  <c:v>0.23888213225175858</c:v>
                </c:pt>
                <c:pt idx="83">
                  <c:v>0.23604541317090463</c:v>
                </c:pt>
                <c:pt idx="84">
                  <c:v>0.23372513238832396</c:v>
                </c:pt>
                <c:pt idx="85">
                  <c:v>0.23347549295583286</c:v>
                </c:pt>
                <c:pt idx="86">
                  <c:v>0.2316159954621054</c:v>
                </c:pt>
                <c:pt idx="87">
                  <c:v>0.23187381426303805</c:v>
                </c:pt>
                <c:pt idx="88">
                  <c:v>0.22610207989794329</c:v>
                </c:pt>
                <c:pt idx="89">
                  <c:v>0.22309117059559663</c:v>
                </c:pt>
                <c:pt idx="90">
                  <c:v>0.22121632022660054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8A-4A6A-B87E-FC22D992BB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3518976"/>
        <c:axId val="2023518016"/>
      </c:scatterChart>
      <c:valAx>
        <c:axId val="2023518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="1"/>
                  <a:t>Engine</a:t>
                </a:r>
                <a:r>
                  <a:rPr lang="en-GB" sz="1400" b="1" baseline="0"/>
                  <a:t> Speed (rpm)</a:t>
                </a:r>
                <a:endParaRPr lang="en-GB" sz="14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3518016"/>
        <c:crosses val="autoZero"/>
        <c:crossBetween val="midCat"/>
        <c:majorUnit val="500"/>
      </c:valAx>
      <c:valAx>
        <c:axId val="2023518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="1"/>
                  <a:t>Thermal Efficiency (%)</a:t>
                </a:r>
              </a:p>
            </c:rich>
          </c:tx>
          <c:layout>
            <c:manualLayout>
              <c:xMode val="edge"/>
              <c:yMode val="edge"/>
              <c:x val="1.3465810253554809E-2"/>
              <c:y val="0.2443749514547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35189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0337968532112882"/>
          <c:y val="0.89853467379858443"/>
          <c:w val="0.24877130713766443"/>
          <c:h val="7.48516075629063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BMEP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815048118985127"/>
          <c:y val="0.17171296296296296"/>
          <c:w val="0.7115161854768155"/>
          <c:h val="0.6772676594587157"/>
        </c:manualLayout>
      </c:layout>
      <c:scatterChart>
        <c:scatterStyle val="lineMarker"/>
        <c:varyColors val="0"/>
        <c:ser>
          <c:idx val="0"/>
          <c:order val="0"/>
          <c:tx>
            <c:v>BMEP</c:v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'Dynamometer Results'!$B$6:$B$96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'Dynamometer Results'!$G$6:$G$96</c:f>
              <c:numCache>
                <c:formatCode>General</c:formatCode>
                <c:ptCount val="91"/>
                <c:pt idx="0">
                  <c:v>654.66176686601329</c:v>
                </c:pt>
                <c:pt idx="1">
                  <c:v>657.74064547625562</c:v>
                </c:pt>
                <c:pt idx="2">
                  <c:v>663.71277384082168</c:v>
                </c:pt>
                <c:pt idx="3">
                  <c:v>667.04129125730014</c:v>
                </c:pt>
                <c:pt idx="4">
                  <c:v>677.29568529806625</c:v>
                </c:pt>
                <c:pt idx="5">
                  <c:v>688.17097585690613</c:v>
                </c:pt>
                <c:pt idx="6">
                  <c:v>700.83214402958743</c:v>
                </c:pt>
                <c:pt idx="7">
                  <c:v>715.61204155775783</c:v>
                </c:pt>
                <c:pt idx="8">
                  <c:v>731.42890028106171</c:v>
                </c:pt>
                <c:pt idx="9">
                  <c:v>741.12640775407101</c:v>
                </c:pt>
                <c:pt idx="10">
                  <c:v>748.82040378216129</c:v>
                </c:pt>
                <c:pt idx="11">
                  <c:v>753.96040279260774</c:v>
                </c:pt>
                <c:pt idx="12">
                  <c:v>758.33228239925154</c:v>
                </c:pt>
                <c:pt idx="13">
                  <c:v>760.25898190378996</c:v>
                </c:pt>
                <c:pt idx="14">
                  <c:v>759.51646648011399</c:v>
                </c:pt>
                <c:pt idx="15">
                  <c:v>760.82867046161039</c:v>
                </c:pt>
                <c:pt idx="16">
                  <c:v>765.45658986952174</c:v>
                </c:pt>
                <c:pt idx="17">
                  <c:v>767.69693813061281</c:v>
                </c:pt>
                <c:pt idx="18">
                  <c:v>769.24597892828172</c:v>
                </c:pt>
                <c:pt idx="19">
                  <c:v>774.1875470927456</c:v>
                </c:pt>
                <c:pt idx="20">
                  <c:v>781.92635008605782</c:v>
                </c:pt>
                <c:pt idx="21">
                  <c:v>786.33023466786005</c:v>
                </c:pt>
                <c:pt idx="22">
                  <c:v>792.41758094299655</c:v>
                </c:pt>
                <c:pt idx="23">
                  <c:v>798.80577398462231</c:v>
                </c:pt>
                <c:pt idx="24">
                  <c:v>801.00131528049189</c:v>
                </c:pt>
                <c:pt idx="25">
                  <c:v>806.7046018537269</c:v>
                </c:pt>
                <c:pt idx="26">
                  <c:v>810.75003071375443</c:v>
                </c:pt>
                <c:pt idx="27">
                  <c:v>811.78699190888801</c:v>
                </c:pt>
                <c:pt idx="28">
                  <c:v>810.94206056470512</c:v>
                </c:pt>
                <c:pt idx="29">
                  <c:v>810.05872325033204</c:v>
                </c:pt>
                <c:pt idx="30">
                  <c:v>809.32900981671946</c:v>
                </c:pt>
                <c:pt idx="31">
                  <c:v>808.05521180541325</c:v>
                </c:pt>
                <c:pt idx="32">
                  <c:v>807.55593419294155</c:v>
                </c:pt>
                <c:pt idx="33">
                  <c:v>805.54602175299101</c:v>
                </c:pt>
                <c:pt idx="34">
                  <c:v>799.55469040333014</c:v>
                </c:pt>
                <c:pt idx="35">
                  <c:v>793.25611129214792</c:v>
                </c:pt>
                <c:pt idx="36">
                  <c:v>791.73267447460569</c:v>
                </c:pt>
                <c:pt idx="37">
                  <c:v>789.81237596509914</c:v>
                </c:pt>
                <c:pt idx="38">
                  <c:v>784.24351028752949</c:v>
                </c:pt>
                <c:pt idx="39">
                  <c:v>779.87803167591733</c:v>
                </c:pt>
                <c:pt idx="40">
                  <c:v>779.05870431186122</c:v>
                </c:pt>
                <c:pt idx="41">
                  <c:v>775.30772122329131</c:v>
                </c:pt>
                <c:pt idx="42">
                  <c:v>775.31412221832295</c:v>
                </c:pt>
                <c:pt idx="43">
                  <c:v>773.56665057467183</c:v>
                </c:pt>
                <c:pt idx="44">
                  <c:v>771.93439684159114</c:v>
                </c:pt>
                <c:pt idx="45">
                  <c:v>773.49623962932333</c:v>
                </c:pt>
                <c:pt idx="46">
                  <c:v>778.5722286894528</c:v>
                </c:pt>
                <c:pt idx="47">
                  <c:v>782.07997396681844</c:v>
                </c:pt>
                <c:pt idx="48">
                  <c:v>786.89352223064884</c:v>
                </c:pt>
                <c:pt idx="49">
                  <c:v>790.36286153782419</c:v>
                </c:pt>
                <c:pt idx="50">
                  <c:v>790.06201477133493</c:v>
                </c:pt>
                <c:pt idx="51">
                  <c:v>795.03558791095736</c:v>
                </c:pt>
                <c:pt idx="52">
                  <c:v>794.14584960155264</c:v>
                </c:pt>
                <c:pt idx="53">
                  <c:v>793.51215109341535</c:v>
                </c:pt>
                <c:pt idx="54">
                  <c:v>792.53919984859863</c:v>
                </c:pt>
                <c:pt idx="55">
                  <c:v>792.23195208707762</c:v>
                </c:pt>
                <c:pt idx="56">
                  <c:v>790.58049536890167</c:v>
                </c:pt>
                <c:pt idx="57">
                  <c:v>785.22286252737786</c:v>
                </c:pt>
                <c:pt idx="58">
                  <c:v>781.92635008605782</c:v>
                </c:pt>
                <c:pt idx="59">
                  <c:v>775.69818192022433</c:v>
                </c:pt>
                <c:pt idx="60">
                  <c:v>768.14500778283116</c:v>
                </c:pt>
                <c:pt idx="61">
                  <c:v>760.01574409258581</c:v>
                </c:pt>
                <c:pt idx="62">
                  <c:v>751.74565851164323</c:v>
                </c:pt>
                <c:pt idx="63">
                  <c:v>745.71592119179206</c:v>
                </c:pt>
                <c:pt idx="64">
                  <c:v>742.07375501876095</c:v>
                </c:pt>
                <c:pt idx="65">
                  <c:v>736.33206247533576</c:v>
                </c:pt>
                <c:pt idx="66">
                  <c:v>732.21622266995962</c:v>
                </c:pt>
                <c:pt idx="67">
                  <c:v>729.81584953307618</c:v>
                </c:pt>
                <c:pt idx="68">
                  <c:v>728.88770525348116</c:v>
                </c:pt>
                <c:pt idx="69">
                  <c:v>729.61741868709373</c:v>
                </c:pt>
                <c:pt idx="70">
                  <c:v>725.27114306057683</c:v>
                </c:pt>
                <c:pt idx="71">
                  <c:v>723.78611221322478</c:v>
                </c:pt>
                <c:pt idx="72">
                  <c:v>718.15963758036992</c:v>
                </c:pt>
                <c:pt idx="73">
                  <c:v>710.90090921443459</c:v>
                </c:pt>
                <c:pt idx="74">
                  <c:v>703.93662661995677</c:v>
                </c:pt>
                <c:pt idx="75">
                  <c:v>695.49371417315854</c:v>
                </c:pt>
                <c:pt idx="76">
                  <c:v>685.39294401315294</c:v>
                </c:pt>
                <c:pt idx="77">
                  <c:v>673.64071713497162</c:v>
                </c:pt>
                <c:pt idx="78">
                  <c:v>663.34791712401545</c:v>
                </c:pt>
                <c:pt idx="79">
                  <c:v>655.04582656791456</c:v>
                </c:pt>
                <c:pt idx="80">
                  <c:v>647.17900367396851</c:v>
                </c:pt>
                <c:pt idx="81">
                  <c:v>635.71418147270992</c:v>
                </c:pt>
                <c:pt idx="82">
                  <c:v>624.61869668477993</c:v>
                </c:pt>
                <c:pt idx="83">
                  <c:v>613.52641239436571</c:v>
                </c:pt>
                <c:pt idx="84">
                  <c:v>606.83545228774096</c:v>
                </c:pt>
                <c:pt idx="85">
                  <c:v>595.91727506218876</c:v>
                </c:pt>
                <c:pt idx="86">
                  <c:v>587.53837256570762</c:v>
                </c:pt>
                <c:pt idx="87">
                  <c:v>579.89046370184531</c:v>
                </c:pt>
                <c:pt idx="88">
                  <c:v>573.76855205353775</c:v>
                </c:pt>
                <c:pt idx="89">
                  <c:v>569.21232378998138</c:v>
                </c:pt>
                <c:pt idx="90">
                  <c:v>567.43156697216546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F84-44D0-9CCD-2B3D8867EF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4724688"/>
        <c:axId val="604727088"/>
      </c:scatterChart>
      <c:valAx>
        <c:axId val="604724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="1"/>
                  <a:t>Engine</a:t>
                </a:r>
                <a:r>
                  <a:rPr lang="en-GB" sz="1400" b="1" baseline="0"/>
                  <a:t> Speed (rpm)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4727088"/>
        <c:crosses val="autoZero"/>
        <c:crossBetween val="midCat"/>
        <c:majorUnit val="500"/>
      </c:valAx>
      <c:valAx>
        <c:axId val="604727088"/>
        <c:scaling>
          <c:orientation val="minMax"/>
          <c:min val="5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="1"/>
                  <a:t>BMEP</a:t>
                </a:r>
                <a:r>
                  <a:rPr lang="en-GB" sz="1400" b="1" baseline="0"/>
                  <a:t> (MBar)</a:t>
                </a:r>
                <a:endParaRPr lang="en-GB" sz="1400" b="1"/>
              </a:p>
            </c:rich>
          </c:tx>
          <c:layout>
            <c:manualLayout>
              <c:xMode val="edge"/>
              <c:yMode val="edge"/>
              <c:x val="1.8601805145992786E-2"/>
              <c:y val="0.39904279711698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4724688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4107515031358795"/>
          <c:y val="0.89409667541557303"/>
          <c:w val="0.19299716995291896"/>
          <c:h val="7.81255468066491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Load Against</a:t>
            </a:r>
            <a:r>
              <a:rPr lang="en-US" b="1" baseline="0"/>
              <a:t> Engine Speed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815048118985127"/>
          <c:y val="0.14640790990550248"/>
          <c:w val="0.78096062992125992"/>
          <c:h val="0.68275618346002731"/>
        </c:manualLayout>
      </c:layout>
      <c:scatterChart>
        <c:scatterStyle val="lineMarker"/>
        <c:varyColors val="0"/>
        <c:ser>
          <c:idx val="0"/>
          <c:order val="0"/>
          <c:tx>
            <c:v>Load (Newtons)</c:v>
          </c:tx>
          <c:spPr>
            <a:ln w="19050" cap="rnd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'Dynamometer Results'!$B$6:$B$96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'Dynamometer Results'!$A$6:$A$96</c:f>
              <c:numCache>
                <c:formatCode>General</c:formatCode>
                <c:ptCount val="91"/>
                <c:pt idx="0">
                  <c:v>102.27500000000001</c:v>
                </c:pt>
                <c:pt idx="1">
                  <c:v>102.756</c:v>
                </c:pt>
                <c:pt idx="2">
                  <c:v>103.68899999999999</c:v>
                </c:pt>
                <c:pt idx="3">
                  <c:v>104.209</c:v>
                </c:pt>
                <c:pt idx="4">
                  <c:v>105.81100000000001</c:v>
                </c:pt>
                <c:pt idx="5">
                  <c:v>107.51</c:v>
                </c:pt>
                <c:pt idx="6">
                  <c:v>109.488</c:v>
                </c:pt>
                <c:pt idx="7">
                  <c:v>111.797</c:v>
                </c:pt>
                <c:pt idx="8">
                  <c:v>114.268</c:v>
                </c:pt>
                <c:pt idx="9">
                  <c:v>115.783</c:v>
                </c:pt>
                <c:pt idx="10">
                  <c:v>116.985</c:v>
                </c:pt>
                <c:pt idx="11">
                  <c:v>117.788</c:v>
                </c:pt>
                <c:pt idx="12">
                  <c:v>118.471</c:v>
                </c:pt>
                <c:pt idx="13">
                  <c:v>118.77200000000001</c:v>
                </c:pt>
                <c:pt idx="14">
                  <c:v>118.65600000000001</c:v>
                </c:pt>
                <c:pt idx="15">
                  <c:v>118.861</c:v>
                </c:pt>
                <c:pt idx="16">
                  <c:v>119.584</c:v>
                </c:pt>
                <c:pt idx="17">
                  <c:v>119.934</c:v>
                </c:pt>
                <c:pt idx="18">
                  <c:v>120.176</c:v>
                </c:pt>
                <c:pt idx="19">
                  <c:v>120.94799999999999</c:v>
                </c:pt>
                <c:pt idx="20">
                  <c:v>122.157</c:v>
                </c:pt>
                <c:pt idx="21">
                  <c:v>122.845</c:v>
                </c:pt>
                <c:pt idx="22">
                  <c:v>123.79600000000001</c:v>
                </c:pt>
                <c:pt idx="23">
                  <c:v>124.794</c:v>
                </c:pt>
                <c:pt idx="24">
                  <c:v>125.137</c:v>
                </c:pt>
                <c:pt idx="25">
                  <c:v>126.02800000000001</c:v>
                </c:pt>
                <c:pt idx="26">
                  <c:v>126.66</c:v>
                </c:pt>
                <c:pt idx="27">
                  <c:v>126.822</c:v>
                </c:pt>
                <c:pt idx="28">
                  <c:v>126.69</c:v>
                </c:pt>
                <c:pt idx="29">
                  <c:v>126.55200000000001</c:v>
                </c:pt>
                <c:pt idx="30">
                  <c:v>126.438</c:v>
                </c:pt>
                <c:pt idx="31">
                  <c:v>126.239</c:v>
                </c:pt>
                <c:pt idx="32">
                  <c:v>126.161</c:v>
                </c:pt>
                <c:pt idx="33">
                  <c:v>125.84699999999999</c:v>
                </c:pt>
                <c:pt idx="34">
                  <c:v>124.911</c:v>
                </c:pt>
                <c:pt idx="35">
                  <c:v>123.92700000000001</c:v>
                </c:pt>
                <c:pt idx="36">
                  <c:v>123.68899999999999</c:v>
                </c:pt>
                <c:pt idx="37">
                  <c:v>123.389</c:v>
                </c:pt>
                <c:pt idx="38">
                  <c:v>122.51900000000001</c:v>
                </c:pt>
                <c:pt idx="39">
                  <c:v>121.837</c:v>
                </c:pt>
                <c:pt idx="40">
                  <c:v>121.709</c:v>
                </c:pt>
                <c:pt idx="41">
                  <c:v>121.123</c:v>
                </c:pt>
                <c:pt idx="42">
                  <c:v>121.124</c:v>
                </c:pt>
                <c:pt idx="43">
                  <c:v>120.851</c:v>
                </c:pt>
                <c:pt idx="44">
                  <c:v>120.596</c:v>
                </c:pt>
                <c:pt idx="45">
                  <c:v>120.84</c:v>
                </c:pt>
                <c:pt idx="46">
                  <c:v>121.633</c:v>
                </c:pt>
                <c:pt idx="47">
                  <c:v>122.181</c:v>
                </c:pt>
                <c:pt idx="48">
                  <c:v>122.93300000000001</c:v>
                </c:pt>
                <c:pt idx="49">
                  <c:v>123.47499999999999</c:v>
                </c:pt>
                <c:pt idx="50">
                  <c:v>123.428</c:v>
                </c:pt>
                <c:pt idx="51">
                  <c:v>124.205</c:v>
                </c:pt>
                <c:pt idx="52">
                  <c:v>124.066</c:v>
                </c:pt>
                <c:pt idx="53">
                  <c:v>123.967</c:v>
                </c:pt>
                <c:pt idx="54">
                  <c:v>123.815</c:v>
                </c:pt>
                <c:pt idx="55">
                  <c:v>123.767</c:v>
                </c:pt>
                <c:pt idx="56">
                  <c:v>123.509</c:v>
                </c:pt>
                <c:pt idx="57">
                  <c:v>122.672</c:v>
                </c:pt>
                <c:pt idx="58">
                  <c:v>122.157</c:v>
                </c:pt>
                <c:pt idx="59">
                  <c:v>121.184</c:v>
                </c:pt>
                <c:pt idx="60">
                  <c:v>120.004</c:v>
                </c:pt>
                <c:pt idx="61">
                  <c:v>118.73399999999999</c:v>
                </c:pt>
                <c:pt idx="62">
                  <c:v>117.44199999999999</c:v>
                </c:pt>
                <c:pt idx="63">
                  <c:v>116.5</c:v>
                </c:pt>
                <c:pt idx="64">
                  <c:v>115.931</c:v>
                </c:pt>
                <c:pt idx="65">
                  <c:v>115.03400000000001</c:v>
                </c:pt>
                <c:pt idx="66">
                  <c:v>114.39100000000001</c:v>
                </c:pt>
                <c:pt idx="67">
                  <c:v>114.01600000000001</c:v>
                </c:pt>
                <c:pt idx="68">
                  <c:v>113.871</c:v>
                </c:pt>
                <c:pt idx="69">
                  <c:v>113.985</c:v>
                </c:pt>
                <c:pt idx="70">
                  <c:v>113.306</c:v>
                </c:pt>
                <c:pt idx="71">
                  <c:v>113.074</c:v>
                </c:pt>
                <c:pt idx="72">
                  <c:v>112.19499999999999</c:v>
                </c:pt>
                <c:pt idx="73">
                  <c:v>111.06100000000001</c:v>
                </c:pt>
                <c:pt idx="74">
                  <c:v>109.973</c:v>
                </c:pt>
                <c:pt idx="75">
                  <c:v>108.654</c:v>
                </c:pt>
                <c:pt idx="76">
                  <c:v>107.07599999999999</c:v>
                </c:pt>
                <c:pt idx="77">
                  <c:v>105.24</c:v>
                </c:pt>
                <c:pt idx="78">
                  <c:v>103.63200000000001</c:v>
                </c:pt>
                <c:pt idx="79">
                  <c:v>102.33499999999999</c:v>
                </c:pt>
                <c:pt idx="80">
                  <c:v>101.10599999999999</c:v>
                </c:pt>
                <c:pt idx="81">
                  <c:v>99.314899999999994</c:v>
                </c:pt>
                <c:pt idx="82">
                  <c:v>97.581500000000005</c:v>
                </c:pt>
                <c:pt idx="83">
                  <c:v>95.848600000000005</c:v>
                </c:pt>
                <c:pt idx="84">
                  <c:v>94.803299999999993</c:v>
                </c:pt>
                <c:pt idx="85">
                  <c:v>93.0976</c:v>
                </c:pt>
                <c:pt idx="86">
                  <c:v>91.788600000000002</c:v>
                </c:pt>
                <c:pt idx="87">
                  <c:v>90.593800000000002</c:v>
                </c:pt>
                <c:pt idx="88">
                  <c:v>89.6374</c:v>
                </c:pt>
                <c:pt idx="89">
                  <c:v>88.925600000000003</c:v>
                </c:pt>
                <c:pt idx="90">
                  <c:v>88.647400000000005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A39-4D12-8456-A8A5EC0031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9389712"/>
        <c:axId val="721165952"/>
      </c:scatterChart>
      <c:valAx>
        <c:axId val="709389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="1"/>
                  <a:t>Engine</a:t>
                </a:r>
                <a:r>
                  <a:rPr lang="en-GB" sz="1400" b="1" baseline="0"/>
                  <a:t> Speed (rpm</a:t>
                </a:r>
                <a:r>
                  <a:rPr lang="en-GB" sz="1400" baseline="0"/>
                  <a:t>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1165952"/>
        <c:crosses val="autoZero"/>
        <c:crossBetween val="midCat"/>
        <c:majorUnit val="500"/>
      </c:valAx>
      <c:valAx>
        <c:axId val="721165952"/>
        <c:scaling>
          <c:orientation val="minMax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="1"/>
                  <a:t>Load (Newtons)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9389712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5533289588801402"/>
          <c:y val="0.90970347178859012"/>
          <c:w val="0.30877843394575671"/>
          <c:h val="6.6612315231280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Thermal Efficency  Against Fuel Flow Rate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Thermal Efficency</c:v>
          </c:tx>
          <c:spPr>
            <a:ln w="190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'Dynamometer Results'!$J$6:$J$96</c:f>
              <c:numCache>
                <c:formatCode>General</c:formatCode>
                <c:ptCount val="91"/>
                <c:pt idx="0">
                  <c:v>3125.76</c:v>
                </c:pt>
                <c:pt idx="1">
                  <c:v>3214.56</c:v>
                </c:pt>
                <c:pt idx="2">
                  <c:v>3272.2799999999997</c:v>
                </c:pt>
                <c:pt idx="3">
                  <c:v>3232.32</c:v>
                </c:pt>
                <c:pt idx="4">
                  <c:v>3303.3599999999997</c:v>
                </c:pt>
                <c:pt idx="5">
                  <c:v>3505.38</c:v>
                </c:pt>
                <c:pt idx="6">
                  <c:v>3507.6</c:v>
                </c:pt>
                <c:pt idx="7">
                  <c:v>3534.24</c:v>
                </c:pt>
                <c:pt idx="8">
                  <c:v>3707.4</c:v>
                </c:pt>
                <c:pt idx="9">
                  <c:v>3760.68</c:v>
                </c:pt>
                <c:pt idx="10">
                  <c:v>3936.0600000000009</c:v>
                </c:pt>
                <c:pt idx="11">
                  <c:v>4138.0800000000008</c:v>
                </c:pt>
                <c:pt idx="12">
                  <c:v>4257.96</c:v>
                </c:pt>
                <c:pt idx="13">
                  <c:v>4384.5</c:v>
                </c:pt>
                <c:pt idx="14">
                  <c:v>4442.22</c:v>
                </c:pt>
                <c:pt idx="15">
                  <c:v>4575.4199999999992</c:v>
                </c:pt>
                <c:pt idx="16">
                  <c:v>4852.92</c:v>
                </c:pt>
                <c:pt idx="17">
                  <c:v>5068.26</c:v>
                </c:pt>
                <c:pt idx="18">
                  <c:v>5214.78</c:v>
                </c:pt>
                <c:pt idx="19">
                  <c:v>5352.42</c:v>
                </c:pt>
                <c:pt idx="20">
                  <c:v>5574.42</c:v>
                </c:pt>
                <c:pt idx="21">
                  <c:v>5676.5399999999991</c:v>
                </c:pt>
                <c:pt idx="22">
                  <c:v>5811.9599999999991</c:v>
                </c:pt>
                <c:pt idx="23">
                  <c:v>5965.14</c:v>
                </c:pt>
                <c:pt idx="24">
                  <c:v>6113.8799999999992</c:v>
                </c:pt>
                <c:pt idx="25">
                  <c:v>6262.6200000000008</c:v>
                </c:pt>
                <c:pt idx="26">
                  <c:v>6435.78</c:v>
                </c:pt>
                <c:pt idx="27">
                  <c:v>6653.3400000000011</c:v>
                </c:pt>
                <c:pt idx="28">
                  <c:v>6824.28</c:v>
                </c:pt>
                <c:pt idx="29">
                  <c:v>6910.8600000000006</c:v>
                </c:pt>
                <c:pt idx="30">
                  <c:v>7086.2399999999989</c:v>
                </c:pt>
                <c:pt idx="31">
                  <c:v>7219.4400000000005</c:v>
                </c:pt>
                <c:pt idx="32">
                  <c:v>7461.42</c:v>
                </c:pt>
                <c:pt idx="33">
                  <c:v>7612.3799999999992</c:v>
                </c:pt>
                <c:pt idx="34">
                  <c:v>7754.4599999999991</c:v>
                </c:pt>
                <c:pt idx="35">
                  <c:v>7920.96</c:v>
                </c:pt>
                <c:pt idx="36">
                  <c:v>7994.2199999999993</c:v>
                </c:pt>
                <c:pt idx="37">
                  <c:v>8129.64</c:v>
                </c:pt>
                <c:pt idx="38">
                  <c:v>8342.76</c:v>
                </c:pt>
                <c:pt idx="39">
                  <c:v>8549.2199999999993</c:v>
                </c:pt>
                <c:pt idx="40">
                  <c:v>8835.6</c:v>
                </c:pt>
                <c:pt idx="41">
                  <c:v>9148.6200000000008</c:v>
                </c:pt>
                <c:pt idx="42">
                  <c:v>9326.2199999999993</c:v>
                </c:pt>
                <c:pt idx="43">
                  <c:v>9592.6200000000008</c:v>
                </c:pt>
                <c:pt idx="44">
                  <c:v>9676.98</c:v>
                </c:pt>
                <c:pt idx="45">
                  <c:v>9903.4199999999983</c:v>
                </c:pt>
                <c:pt idx="46">
                  <c:v>10012.200000000001</c:v>
                </c:pt>
                <c:pt idx="47">
                  <c:v>10145.4</c:v>
                </c:pt>
                <c:pt idx="48">
                  <c:v>10398.48</c:v>
                </c:pt>
                <c:pt idx="49">
                  <c:v>10480.620000000001</c:v>
                </c:pt>
                <c:pt idx="50">
                  <c:v>10742.58</c:v>
                </c:pt>
                <c:pt idx="51">
                  <c:v>10897.98</c:v>
                </c:pt>
                <c:pt idx="52">
                  <c:v>11324.220000000001</c:v>
                </c:pt>
                <c:pt idx="53">
                  <c:v>11435.22</c:v>
                </c:pt>
                <c:pt idx="54">
                  <c:v>11741.58</c:v>
                </c:pt>
                <c:pt idx="55">
                  <c:v>11770.44</c:v>
                </c:pt>
                <c:pt idx="56">
                  <c:v>11956.919999999998</c:v>
                </c:pt>
                <c:pt idx="57">
                  <c:v>12154.5</c:v>
                </c:pt>
                <c:pt idx="58">
                  <c:v>12249.959999999997</c:v>
                </c:pt>
                <c:pt idx="59">
                  <c:v>12558.54</c:v>
                </c:pt>
                <c:pt idx="60">
                  <c:v>12634.02</c:v>
                </c:pt>
                <c:pt idx="61">
                  <c:v>12747.240000000002</c:v>
                </c:pt>
                <c:pt idx="62">
                  <c:v>12829.380000000001</c:v>
                </c:pt>
                <c:pt idx="63">
                  <c:v>13011.42</c:v>
                </c:pt>
                <c:pt idx="64">
                  <c:v>13093.559999999998</c:v>
                </c:pt>
                <c:pt idx="65">
                  <c:v>13193.46</c:v>
                </c:pt>
                <c:pt idx="66">
                  <c:v>13417.68</c:v>
                </c:pt>
                <c:pt idx="67">
                  <c:v>13588.619999999999</c:v>
                </c:pt>
                <c:pt idx="68">
                  <c:v>13728.48</c:v>
                </c:pt>
                <c:pt idx="69">
                  <c:v>13759.560000000001</c:v>
                </c:pt>
                <c:pt idx="70">
                  <c:v>13961.58</c:v>
                </c:pt>
                <c:pt idx="71">
                  <c:v>14079.24</c:v>
                </c:pt>
                <c:pt idx="72">
                  <c:v>14181.360000000002</c:v>
                </c:pt>
                <c:pt idx="73">
                  <c:v>14232.42</c:v>
                </c:pt>
                <c:pt idx="74">
                  <c:v>14239.079999999998</c:v>
                </c:pt>
                <c:pt idx="75">
                  <c:v>14423.340000000002</c:v>
                </c:pt>
                <c:pt idx="76">
                  <c:v>14410.019999999999</c:v>
                </c:pt>
                <c:pt idx="77">
                  <c:v>14461.08</c:v>
                </c:pt>
                <c:pt idx="78">
                  <c:v>14549.88</c:v>
                </c:pt>
                <c:pt idx="79">
                  <c:v>14583.18</c:v>
                </c:pt>
                <c:pt idx="80">
                  <c:v>14594.28</c:v>
                </c:pt>
                <c:pt idx="81">
                  <c:v>14645.339999999997</c:v>
                </c:pt>
                <c:pt idx="82">
                  <c:v>14638.679999999998</c:v>
                </c:pt>
                <c:pt idx="83">
                  <c:v>14694.18</c:v>
                </c:pt>
                <c:pt idx="84">
                  <c:v>14820.72</c:v>
                </c:pt>
                <c:pt idx="85">
                  <c:v>14709.720000000001</c:v>
                </c:pt>
                <c:pt idx="86">
                  <c:v>14758.56</c:v>
                </c:pt>
                <c:pt idx="87">
                  <c:v>14687.519999999999</c:v>
                </c:pt>
                <c:pt idx="88">
                  <c:v>15042.72</c:v>
                </c:pt>
                <c:pt idx="89">
                  <c:v>15264.720000000001</c:v>
                </c:pt>
                <c:pt idx="90">
                  <c:v>15486.72</c:v>
                </c:pt>
              </c:numCache>
            </c:numRef>
          </c:xVal>
          <c:yVal>
            <c:numRef>
              <c:f>'Dynamometer Results'!$M$6:$M$96</c:f>
              <c:numCache>
                <c:formatCode>0.00%</c:formatCode>
                <c:ptCount val="91"/>
                <c:pt idx="0">
                  <c:v>0.22991207299728275</c:v>
                </c:pt>
                <c:pt idx="1">
                  <c:v>0.23584293515848931</c:v>
                </c:pt>
                <c:pt idx="2">
                  <c:v>0.24491919966520956</c:v>
                </c:pt>
                <c:pt idx="3">
                  <c:v>0.26051734148724776</c:v>
                </c:pt>
                <c:pt idx="4">
                  <c:v>0.2700872466636362</c:v>
                </c:pt>
                <c:pt idx="5">
                  <c:v>0.26938393265416122</c:v>
                </c:pt>
                <c:pt idx="6">
                  <c:v>0.28513316309439257</c:v>
                </c:pt>
                <c:pt idx="7">
                  <c:v>0.30006531577028761</c:v>
                </c:pt>
                <c:pt idx="8">
                  <c:v>0.30320135271728715</c:v>
                </c:pt>
                <c:pt idx="9">
                  <c:v>0.31368542363058083</c:v>
                </c:pt>
                <c:pt idx="10">
                  <c:v>0.31326194981512939</c:v>
                </c:pt>
                <c:pt idx="11">
                  <c:v>0.31001433909657583</c:v>
                </c:pt>
                <c:pt idx="12">
                  <c:v>0.3128083792220091</c:v>
                </c:pt>
                <c:pt idx="13">
                  <c:v>0.31406956843955008</c:v>
                </c:pt>
                <c:pt idx="14">
                  <c:v>0.31907037329627824</c:v>
                </c:pt>
                <c:pt idx="15">
                  <c:v>0.31944373902556233</c:v>
                </c:pt>
                <c:pt idx="16">
                  <c:v>0.31166667485282129</c:v>
                </c:pt>
                <c:pt idx="17">
                  <c:v>0.30761186246072075</c:v>
                </c:pt>
                <c:pt idx="18">
                  <c:v>0.30766866898015566</c:v>
                </c:pt>
                <c:pt idx="19">
                  <c:v>0.30962144712407313</c:v>
                </c:pt>
                <c:pt idx="20">
                  <c:v>0.30796161280988715</c:v>
                </c:pt>
                <c:pt idx="21">
                  <c:v>0.31172781940711353</c:v>
                </c:pt>
                <c:pt idx="22">
                  <c:v>0.31430494128253705</c:v>
                </c:pt>
                <c:pt idx="23">
                  <c:v>0.31605265479319083</c:v>
                </c:pt>
                <c:pt idx="24">
                  <c:v>0.31640215144269701</c:v>
                </c:pt>
                <c:pt idx="25">
                  <c:v>0.31815695402025929</c:v>
                </c:pt>
                <c:pt idx="26">
                  <c:v>0.31806365716764162</c:v>
                </c:pt>
                <c:pt idx="27">
                  <c:v>0.31475356735369187</c:v>
                </c:pt>
                <c:pt idx="28">
                  <c:v>0.31307231064621632</c:v>
                </c:pt>
                <c:pt idx="29">
                  <c:v>0.31524696970038302</c:v>
                </c:pt>
                <c:pt idx="30">
                  <c:v>0.31343658539351055</c:v>
                </c:pt>
                <c:pt idx="31">
                  <c:v>0.31331279656395278</c:v>
                </c:pt>
                <c:pt idx="32">
                  <c:v>0.30890497452283494</c:v>
                </c:pt>
                <c:pt idx="33">
                  <c:v>0.30783372655267</c:v>
                </c:pt>
                <c:pt idx="34">
                  <c:v>0.30560524782005788</c:v>
                </c:pt>
                <c:pt idx="35">
                  <c:v>0.30232128756094323</c:v>
                </c:pt>
                <c:pt idx="36">
                  <c:v>0.30441141387116705</c:v>
                </c:pt>
                <c:pt idx="37">
                  <c:v>0.30394703308622251</c:v>
                </c:pt>
                <c:pt idx="38">
                  <c:v>0.29925375561018663</c:v>
                </c:pt>
                <c:pt idx="39">
                  <c:v>0.29540826236056544</c:v>
                </c:pt>
                <c:pt idx="40">
                  <c:v>0.2903727253033897</c:v>
                </c:pt>
                <c:pt idx="41">
                  <c:v>0.28373883922798465</c:v>
                </c:pt>
                <c:pt idx="42">
                  <c:v>0.28290079033167631</c:v>
                </c:pt>
                <c:pt idx="43">
                  <c:v>0.27885053353080619</c:v>
                </c:pt>
                <c:pt idx="44">
                  <c:v>0.28021472695063299</c:v>
                </c:pt>
                <c:pt idx="45">
                  <c:v>0.27864855691270141</c:v>
                </c:pt>
                <c:pt idx="46">
                  <c:v>0.28169799791019373</c:v>
                </c:pt>
                <c:pt idx="47">
                  <c:v>0.28348313452882917</c:v>
                </c:pt>
                <c:pt idx="48">
                  <c:v>0.28243951340936208</c:v>
                </c:pt>
                <c:pt idx="49">
                  <c:v>0.28560057230751495</c:v>
                </c:pt>
                <c:pt idx="50">
                  <c:v>0.28256675095117317</c:v>
                </c:pt>
                <c:pt idx="51">
                  <c:v>0.28429508009686311</c:v>
                </c:pt>
                <c:pt idx="52">
                  <c:v>0.27713724894371516</c:v>
                </c:pt>
                <c:pt idx="53">
                  <c:v>0.27803684381023563</c:v>
                </c:pt>
                <c:pt idx="54">
                  <c:v>0.27415512123260649</c:v>
                </c:pt>
                <c:pt idx="55">
                  <c:v>0.27707117878541715</c:v>
                </c:pt>
                <c:pt idx="56">
                  <c:v>0.27581050082319397</c:v>
                </c:pt>
                <c:pt idx="57">
                  <c:v>0.27303416608509262</c:v>
                </c:pt>
                <c:pt idx="58">
                  <c:v>0.2732726783332679</c:v>
                </c:pt>
                <c:pt idx="59">
                  <c:v>0.26782501889726185</c:v>
                </c:pt>
                <c:pt idx="60">
                  <c:v>0.26696976051662502</c:v>
                </c:pt>
                <c:pt idx="61">
                  <c:v>0.26507079330320377</c:v>
                </c:pt>
                <c:pt idx="62">
                  <c:v>0.26372393348142181</c:v>
                </c:pt>
                <c:pt idx="63">
                  <c:v>0.26109421212584277</c:v>
                </c:pt>
                <c:pt idx="64">
                  <c:v>0.26129978242738683</c:v>
                </c:pt>
                <c:pt idx="65">
                  <c:v>0.26037804699034017</c:v>
                </c:pt>
                <c:pt idx="66">
                  <c:v>0.25759106839431145</c:v>
                </c:pt>
                <c:pt idx="67">
                  <c:v>0.25646471481925942</c:v>
                </c:pt>
                <c:pt idx="68">
                  <c:v>0.25644325108583693</c:v>
                </c:pt>
                <c:pt idx="69">
                  <c:v>0.25903060896220181</c:v>
                </c:pt>
                <c:pt idx="70">
                  <c:v>0.25661306918959365</c:v>
                </c:pt>
                <c:pt idx="71">
                  <c:v>0.25676915891465968</c:v>
                </c:pt>
                <c:pt idx="72">
                  <c:v>0.25571804234175249</c:v>
                </c:pt>
                <c:pt idx="73">
                  <c:v>0.25496683884182175</c:v>
                </c:pt>
                <c:pt idx="74">
                  <c:v>0.25506444201055972</c:v>
                </c:pt>
                <c:pt idx="75">
                  <c:v>0.2514324955285418</c:v>
                </c:pt>
                <c:pt idx="76">
                  <c:v>0.25062056872430505</c:v>
                </c:pt>
                <c:pt idx="77">
                  <c:v>0.24801032855647887</c:v>
                </c:pt>
                <c:pt idx="78">
                  <c:v>0.24523274905234024</c:v>
                </c:pt>
                <c:pt idx="79">
                  <c:v>0.24407599861669932</c:v>
                </c:pt>
                <c:pt idx="80">
                  <c:v>0.24339529427659692</c:v>
                </c:pt>
                <c:pt idx="81">
                  <c:v>0.24063248032629403</c:v>
                </c:pt>
                <c:pt idx="82">
                  <c:v>0.23888213225175858</c:v>
                </c:pt>
                <c:pt idx="83">
                  <c:v>0.23604541317090463</c:v>
                </c:pt>
                <c:pt idx="84">
                  <c:v>0.23372513238832396</c:v>
                </c:pt>
                <c:pt idx="85">
                  <c:v>0.23347549295583286</c:v>
                </c:pt>
                <c:pt idx="86">
                  <c:v>0.2316159954621054</c:v>
                </c:pt>
                <c:pt idx="87">
                  <c:v>0.23187381426303805</c:v>
                </c:pt>
                <c:pt idx="88">
                  <c:v>0.22610207989794329</c:v>
                </c:pt>
                <c:pt idx="89">
                  <c:v>0.22309117059559663</c:v>
                </c:pt>
                <c:pt idx="90">
                  <c:v>0.22121632022660054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F0D-4676-A811-9DC40218BE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6125776"/>
        <c:axId val="716130096"/>
      </c:scatterChart>
      <c:valAx>
        <c:axId val="716125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Fuel Flow Rate (g/h)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6130096"/>
        <c:crosses val="autoZero"/>
        <c:crossBetween val="midCat"/>
      </c:valAx>
      <c:valAx>
        <c:axId val="716130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Thermal Efficiency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61257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7654</xdr:colOff>
      <xdr:row>22</xdr:row>
      <xdr:rowOff>174534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D1AF730-B649-43A7-80B3-436BEE27D4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</xdr:colOff>
      <xdr:row>22</xdr:row>
      <xdr:rowOff>155222</xdr:rowOff>
    </xdr:from>
    <xdr:to>
      <xdr:col>9</xdr:col>
      <xdr:colOff>1</xdr:colOff>
      <xdr:row>42</xdr:row>
      <xdr:rowOff>87701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8137224-C71E-4136-8897-ACE42BBE98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602266</xdr:colOff>
      <xdr:row>0</xdr:row>
      <xdr:rowOff>0</xdr:rowOff>
    </xdr:from>
    <xdr:to>
      <xdr:col>17</xdr:col>
      <xdr:colOff>396875</xdr:colOff>
      <xdr:row>22</xdr:row>
      <xdr:rowOff>142876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60A35CE-E166-41BD-B048-28B5589EDA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571501</xdr:colOff>
      <xdr:row>22</xdr:row>
      <xdr:rowOff>126999</xdr:rowOff>
    </xdr:from>
    <xdr:to>
      <xdr:col>17</xdr:col>
      <xdr:colOff>381000</xdr:colOff>
      <xdr:row>42</xdr:row>
      <xdr:rowOff>63500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007DBCF-79E3-4781-A7E2-83B7F9FB5E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8820</xdr:colOff>
      <xdr:row>42</xdr:row>
      <xdr:rowOff>79375</xdr:rowOff>
    </xdr:from>
    <xdr:to>
      <xdr:col>8</xdr:col>
      <xdr:colOff>587375</xdr:colOff>
      <xdr:row>62</xdr:row>
      <xdr:rowOff>127000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D8154F91-A4B2-40DA-B539-40F1501827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571500</xdr:colOff>
      <xdr:row>42</xdr:row>
      <xdr:rowOff>63499</xdr:rowOff>
    </xdr:from>
    <xdr:to>
      <xdr:col>17</xdr:col>
      <xdr:colOff>428625</xdr:colOff>
      <xdr:row>62</xdr:row>
      <xdr:rowOff>142874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3DD642B6-D8E2-42C0-BF52-8355C64D72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17</xdr:col>
      <xdr:colOff>405319</xdr:colOff>
      <xdr:row>22</xdr:row>
      <xdr:rowOff>148617</xdr:rowOff>
    </xdr:from>
    <xdr:to>
      <xdr:col>25</xdr:col>
      <xdr:colOff>289128</xdr:colOff>
      <xdr:row>42</xdr:row>
      <xdr:rowOff>40532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FA0F3CD-395B-41BE-A5C2-DAF3D7E8B7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6"/>
  <sheetViews>
    <sheetView tabSelected="1" zoomScale="42" zoomScaleNormal="42" workbookViewId="0">
      <selection activeCell="F6" sqref="F6"/>
    </sheetView>
  </sheetViews>
  <sheetFormatPr defaultColWidth="8.81640625" defaultRowHeight="14.5" x14ac:dyDescent="0.35"/>
  <cols>
    <col min="1" max="1" width="9.1796875" style="1"/>
    <col min="2" max="2" width="13.453125" style="1" customWidth="1"/>
    <col min="3" max="3" width="14.453125" customWidth="1"/>
    <col min="4" max="4" width="10.6328125" style="1" customWidth="1"/>
    <col min="6" max="6" width="19.81640625" style="1" bestFit="1" customWidth="1"/>
    <col min="7" max="7" width="9.1796875" style="1"/>
    <col min="8" max="8" width="14.36328125" style="1" bestFit="1" customWidth="1"/>
    <col min="9" max="9" width="15.36328125" style="1" customWidth="1"/>
    <col min="10" max="10" width="12.81640625" style="1" bestFit="1" customWidth="1"/>
    <col min="11" max="11" width="10.81640625" style="1" customWidth="1"/>
    <col min="12" max="12" width="19.36328125" style="1" customWidth="1"/>
    <col min="13" max="13" width="31.453125" style="1" bestFit="1" customWidth="1"/>
    <col min="14" max="14" width="15" bestFit="1" customWidth="1"/>
  </cols>
  <sheetData>
    <row r="1" spans="1:15" x14ac:dyDescent="0.35">
      <c r="A1"/>
      <c r="B1"/>
      <c r="F1" s="2"/>
      <c r="G1" s="7" t="s">
        <v>0</v>
      </c>
      <c r="H1" s="2" t="s">
        <v>1</v>
      </c>
      <c r="I1" s="2" t="s">
        <v>2</v>
      </c>
      <c r="J1" s="2" t="s">
        <v>19</v>
      </c>
      <c r="K1" s="2" t="s">
        <v>13</v>
      </c>
      <c r="L1" s="2" t="s">
        <v>22</v>
      </c>
      <c r="M1" s="2"/>
      <c r="N1" s="9" t="s">
        <v>26</v>
      </c>
      <c r="O1" s="11" t="s">
        <v>33</v>
      </c>
    </row>
    <row r="2" spans="1:15" x14ac:dyDescent="0.35">
      <c r="C2" s="1"/>
      <c r="G2" s="7" t="s">
        <v>3</v>
      </c>
      <c r="H2" s="2" t="s">
        <v>4</v>
      </c>
      <c r="I2" s="2" t="s">
        <v>5</v>
      </c>
      <c r="J2" s="2" t="s">
        <v>20</v>
      </c>
      <c r="K2" s="2" t="s">
        <v>14</v>
      </c>
      <c r="M2" s="2"/>
      <c r="N2" s="8" t="s">
        <v>30</v>
      </c>
      <c r="O2" s="11" t="s">
        <v>34</v>
      </c>
    </row>
    <row r="3" spans="1:15" x14ac:dyDescent="0.35">
      <c r="C3" s="1"/>
      <c r="G3" s="6">
        <v>1018.9</v>
      </c>
      <c r="H3" s="5">
        <v>46</v>
      </c>
      <c r="I3" s="5">
        <v>27</v>
      </c>
      <c r="J3" s="13">
        <v>1.6</v>
      </c>
      <c r="K3" s="13">
        <v>0.81499999999999995</v>
      </c>
      <c r="L3" s="13">
        <f>(1.01325/(G3/1000))*(SQRT((I3+273)/293))</f>
        <v>1.0062638416647911</v>
      </c>
      <c r="M3" s="4"/>
      <c r="N3" s="14">
        <v>0.74</v>
      </c>
      <c r="O3" s="15">
        <v>44000</v>
      </c>
    </row>
    <row r="4" spans="1:15" x14ac:dyDescent="0.35">
      <c r="A4" s="2" t="s">
        <v>6</v>
      </c>
      <c r="B4" s="2" t="s">
        <v>7</v>
      </c>
      <c r="C4" s="2" t="s">
        <v>8</v>
      </c>
      <c r="D4" s="2" t="s">
        <v>9</v>
      </c>
      <c r="E4" s="3" t="s">
        <v>15</v>
      </c>
      <c r="F4" s="2" t="s">
        <v>17</v>
      </c>
      <c r="G4" s="2" t="s">
        <v>21</v>
      </c>
      <c r="H4" s="2" t="s">
        <v>23</v>
      </c>
      <c r="I4" s="2" t="s">
        <v>27</v>
      </c>
      <c r="J4" s="2" t="s">
        <v>29</v>
      </c>
      <c r="K4" s="2" t="s">
        <v>24</v>
      </c>
      <c r="L4" s="2" t="s">
        <v>27</v>
      </c>
      <c r="M4" s="2" t="s">
        <v>32</v>
      </c>
    </row>
    <row r="5" spans="1:15" x14ac:dyDescent="0.35">
      <c r="A5" s="2" t="s">
        <v>10</v>
      </c>
      <c r="B5" s="2" t="s">
        <v>11</v>
      </c>
      <c r="C5" s="2" t="s">
        <v>12</v>
      </c>
      <c r="D5" s="2" t="s">
        <v>9</v>
      </c>
      <c r="E5" s="3" t="s">
        <v>16</v>
      </c>
      <c r="F5" s="2" t="s">
        <v>18</v>
      </c>
      <c r="G5" s="2" t="s">
        <v>3</v>
      </c>
      <c r="H5" s="2" t="s">
        <v>18</v>
      </c>
      <c r="I5" s="2" t="s">
        <v>28</v>
      </c>
      <c r="J5" s="2" t="s">
        <v>31</v>
      </c>
      <c r="K5" s="2" t="s">
        <v>25</v>
      </c>
      <c r="L5" s="2" t="s">
        <v>35</v>
      </c>
      <c r="M5" s="2" t="s">
        <v>4</v>
      </c>
    </row>
    <row r="6" spans="1:15" x14ac:dyDescent="0.35">
      <c r="A6" s="1">
        <v>102.27500000000001</v>
      </c>
      <c r="B6" s="1">
        <v>1000</v>
      </c>
      <c r="C6" s="1">
        <v>7.0400000000000004E-2</v>
      </c>
      <c r="D6" s="1">
        <v>1.2658</v>
      </c>
      <c r="E6" cm="1">
        <f t="array" ref="E6:E96">$K$3*A6:A96</f>
        <v>83.354124999999996</v>
      </c>
      <c r="F6" s="1" cm="1">
        <f t="array" ref="F6:F96">(2*PI()*B6:B96*_xlfn.ANCHORARRAY(E6)/60)/1000</f>
        <v>8.7288235582135094</v>
      </c>
      <c r="G6" s="1" cm="1">
        <f t="array" ref="G6:G96">(4*PI()*_xlfn.ANCHORARRAY(E6))/($J$3)</f>
        <v>654.66176686601329</v>
      </c>
      <c r="H6" s="1">
        <f>F6*$L$3</f>
        <v>8.783499526902057</v>
      </c>
      <c r="I6" s="1">
        <f>C6*60</f>
        <v>4.2240000000000002</v>
      </c>
      <c r="J6" s="1">
        <f>I6*$N$3*1000</f>
        <v>3125.76</v>
      </c>
      <c r="K6" s="1">
        <f>J6/H6</f>
        <v>355.86727026357073</v>
      </c>
      <c r="L6" s="1">
        <f>C6/60*$N$3</f>
        <v>8.6826666666666667E-4</v>
      </c>
      <c r="M6" s="12">
        <f>(H6/(L6*$O$3))</f>
        <v>0.22991207299728275</v>
      </c>
      <c r="N6" s="10"/>
    </row>
    <row r="7" spans="1:15" x14ac:dyDescent="0.3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E7">
        <v>83.746139999999997</v>
      </c>
      <c r="F7" s="1">
        <v>9.2083690366675803</v>
      </c>
      <c r="G7" s="1">
        <v>657.74064547625562</v>
      </c>
      <c r="H7" s="1">
        <f t="shared" ref="H7:H70" si="1">F7*$L$3</f>
        <v>9.2660488023042316</v>
      </c>
      <c r="I7" s="1">
        <f t="shared" ref="I7:I70" si="2">C7*60</f>
        <v>4.3440000000000003</v>
      </c>
      <c r="J7" s="1">
        <f t="shared" ref="J7:J70" si="3">I7*$N$3*1000</f>
        <v>3214.56</v>
      </c>
      <c r="K7" s="1">
        <f t="shared" ref="K7:K70" si="4">J7/H7</f>
        <v>346.91809514327406</v>
      </c>
      <c r="L7" s="1">
        <f t="shared" ref="L7:L70" si="5">C7/60*$N$3</f>
        <v>8.9293333333333343E-4</v>
      </c>
      <c r="M7" s="12">
        <f>(H7/(L7*$O$3))</f>
        <v>0.23584293515848931</v>
      </c>
      <c r="N7" s="10"/>
    </row>
    <row r="8" spans="1:15" x14ac:dyDescent="0.3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>
        <v>84.506534999999985</v>
      </c>
      <c r="F8" s="1">
        <v>9.7344540163320534</v>
      </c>
      <c r="G8" s="1">
        <v>663.71277384082168</v>
      </c>
      <c r="H8" s="1">
        <f>F8*$L$3</f>
        <v>9.7954290949835467</v>
      </c>
      <c r="I8" s="1">
        <f t="shared" si="2"/>
        <v>4.4219999999999997</v>
      </c>
      <c r="J8" s="1">
        <f t="shared" si="3"/>
        <v>3272.2799999999997</v>
      </c>
      <c r="K8" s="1">
        <f t="shared" si="4"/>
        <v>334.06193524240871</v>
      </c>
      <c r="L8" s="1">
        <f t="shared" si="5"/>
        <v>9.0896666666666673E-4</v>
      </c>
      <c r="M8" s="12">
        <f t="shared" ref="M8:M70" si="6">(H8/(L8*$O$3))</f>
        <v>0.24491919966520956</v>
      </c>
      <c r="N8" s="10"/>
    </row>
    <row r="9" spans="1:15" x14ac:dyDescent="0.3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E9">
        <v>84.930334999999999</v>
      </c>
      <c r="F9" s="1">
        <v>10.227966465945268</v>
      </c>
      <c r="G9" s="1">
        <v>667.04129125730014</v>
      </c>
      <c r="H9" s="1">
        <f t="shared" si="1"/>
        <v>10.292032828440743</v>
      </c>
      <c r="I9" s="1">
        <f t="shared" si="2"/>
        <v>4.3680000000000003</v>
      </c>
      <c r="J9" s="1">
        <f t="shared" si="3"/>
        <v>3232.32</v>
      </c>
      <c r="K9" s="1">
        <f t="shared" si="4"/>
        <v>314.06040515804506</v>
      </c>
      <c r="L9" s="1">
        <f t="shared" si="5"/>
        <v>8.9786666666666673E-4</v>
      </c>
      <c r="M9" s="12">
        <f t="shared" si="6"/>
        <v>0.26051734148724776</v>
      </c>
      <c r="N9" s="10"/>
    </row>
    <row r="10" spans="1:15" x14ac:dyDescent="0.3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>
        <v>86.235964999999993</v>
      </c>
      <c r="F10" s="1">
        <v>10.83673096476906</v>
      </c>
      <c r="G10" s="1">
        <v>677.29568529806625</v>
      </c>
      <c r="H10" s="1">
        <f t="shared" si="1"/>
        <v>10.904610531696314</v>
      </c>
      <c r="I10" s="1">
        <f t="shared" si="2"/>
        <v>4.4639999999999995</v>
      </c>
      <c r="J10" s="1">
        <f t="shared" si="3"/>
        <v>3303.3599999999997</v>
      </c>
      <c r="K10" s="1">
        <f t="shared" si="4"/>
        <v>302.93241472477712</v>
      </c>
      <c r="L10" s="1">
        <f t="shared" si="5"/>
        <v>9.1759999999999997E-4</v>
      </c>
      <c r="M10" s="12">
        <f>(H10/(L10*$O$3))</f>
        <v>0.2700872466636362</v>
      </c>
      <c r="N10" s="10"/>
    </row>
    <row r="11" spans="1:15" x14ac:dyDescent="0.3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E11">
        <v>87.620649999999998</v>
      </c>
      <c r="F11" s="1">
        <v>11.46951626428177</v>
      </c>
      <c r="G11" s="1">
        <v>688.17097585690613</v>
      </c>
      <c r="H11" s="1">
        <f t="shared" si="1"/>
        <v>11.541359498132978</v>
      </c>
      <c r="I11" s="1">
        <f t="shared" si="2"/>
        <v>4.7370000000000001</v>
      </c>
      <c r="J11" s="1">
        <f t="shared" si="3"/>
        <v>3505.38</v>
      </c>
      <c r="K11" s="1">
        <f t="shared" si="4"/>
        <v>303.72331791302906</v>
      </c>
      <c r="L11" s="1">
        <f t="shared" si="5"/>
        <v>9.7371666666666665E-4</v>
      </c>
      <c r="M11" s="12">
        <f t="shared" si="6"/>
        <v>0.26938393265416122</v>
      </c>
      <c r="N11" s="10"/>
    </row>
    <row r="12" spans="1:15" x14ac:dyDescent="0.3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E12">
        <v>89.23272</v>
      </c>
      <c r="F12" s="1">
        <v>12.147757163179516</v>
      </c>
      <c r="G12" s="1">
        <v>700.83214402958743</v>
      </c>
      <c r="H12" s="1">
        <f t="shared" si="1"/>
        <v>12.223848790632005</v>
      </c>
      <c r="I12" s="1">
        <f t="shared" si="2"/>
        <v>4.74</v>
      </c>
      <c r="J12" s="1">
        <f t="shared" si="3"/>
        <v>3507.6</v>
      </c>
      <c r="K12" s="1">
        <f t="shared" si="4"/>
        <v>286.94726677968401</v>
      </c>
      <c r="L12" s="1">
        <f t="shared" si="5"/>
        <v>9.7433333333333334E-4</v>
      </c>
      <c r="M12" s="12">
        <f t="shared" si="6"/>
        <v>0.28513316309439257</v>
      </c>
      <c r="N12" s="10"/>
    </row>
    <row r="13" spans="1:15" x14ac:dyDescent="0.3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>
        <v>91.114554999999996</v>
      </c>
      <c r="F13" s="1">
        <v>12.881016748039642</v>
      </c>
      <c r="G13" s="1">
        <v>715.61204155775783</v>
      </c>
      <c r="H13" s="1">
        <f t="shared" si="1"/>
        <v>12.961701397430884</v>
      </c>
      <c r="I13" s="1">
        <f t="shared" si="2"/>
        <v>4.7759999999999998</v>
      </c>
      <c r="J13" s="1">
        <f t="shared" si="3"/>
        <v>3534.24</v>
      </c>
      <c r="K13" s="1">
        <f t="shared" si="4"/>
        <v>272.66790767919673</v>
      </c>
      <c r="L13" s="1">
        <f t="shared" si="5"/>
        <v>9.8173333333333342E-4</v>
      </c>
      <c r="M13" s="12">
        <f t="shared" si="6"/>
        <v>0.30006531577028761</v>
      </c>
      <c r="N13" s="10"/>
    </row>
    <row r="14" spans="1:15" x14ac:dyDescent="0.3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>
        <v>93.128419999999991</v>
      </c>
      <c r="F14" s="1">
        <v>13.653339471913153</v>
      </c>
      <c r="G14" s="1">
        <v>731.42890028106171</v>
      </c>
      <c r="H14" s="1">
        <f t="shared" si="1"/>
        <v>13.738861828560859</v>
      </c>
      <c r="I14" s="1">
        <f t="shared" si="2"/>
        <v>5.0100000000000007</v>
      </c>
      <c r="J14" s="1">
        <f t="shared" si="3"/>
        <v>3707.4</v>
      </c>
      <c r="K14" s="1">
        <f t="shared" si="4"/>
        <v>269.8476807076492</v>
      </c>
      <c r="L14" s="1">
        <f t="shared" si="5"/>
        <v>1.0298333333333333E-3</v>
      </c>
      <c r="M14" s="12">
        <f t="shared" si="6"/>
        <v>0.30320135271728715</v>
      </c>
      <c r="N14" s="10"/>
    </row>
    <row r="15" spans="1:15" x14ac:dyDescent="0.3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>
        <v>94.363144999999989</v>
      </c>
      <c r="F15" s="1">
        <v>14.32844388324537</v>
      </c>
      <c r="G15" s="1">
        <v>741.12640775407101</v>
      </c>
      <c r="H15" s="1">
        <f t="shared" si="1"/>
        <v>14.418194987032864</v>
      </c>
      <c r="I15" s="1">
        <f t="shared" si="2"/>
        <v>5.0819999999999999</v>
      </c>
      <c r="J15" s="1">
        <f t="shared" si="3"/>
        <v>3760.68</v>
      </c>
      <c r="K15" s="1">
        <f t="shared" si="4"/>
        <v>260.82876555506442</v>
      </c>
      <c r="L15" s="1">
        <f t="shared" si="5"/>
        <v>1.0446333333333333E-3</v>
      </c>
      <c r="M15" s="12">
        <f t="shared" si="6"/>
        <v>0.31368542363058083</v>
      </c>
      <c r="N15" s="10"/>
    </row>
    <row r="16" spans="1:15" x14ac:dyDescent="0.3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>
        <v>95.342774999999989</v>
      </c>
      <c r="F16" s="1">
        <v>14.976408075643228</v>
      </c>
      <c r="G16" s="1">
        <v>748.82040378216129</v>
      </c>
      <c r="H16" s="1">
        <f t="shared" si="1"/>
        <v>15.070217924536356</v>
      </c>
      <c r="I16" s="1">
        <f t="shared" si="2"/>
        <v>5.3190000000000008</v>
      </c>
      <c r="J16" s="1">
        <f t="shared" si="3"/>
        <v>3936.0600000000009</v>
      </c>
      <c r="K16" s="1">
        <f t="shared" si="4"/>
        <v>261.18135913559433</v>
      </c>
      <c r="L16" s="1">
        <f t="shared" si="5"/>
        <v>1.0933500000000001E-3</v>
      </c>
      <c r="M16" s="12">
        <f t="shared" si="6"/>
        <v>0.31326194981512939</v>
      </c>
      <c r="N16" s="10"/>
    </row>
    <row r="17" spans="1:14" x14ac:dyDescent="0.3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E17">
        <v>95.997219999999984</v>
      </c>
      <c r="F17" s="1">
        <v>15.581848324380561</v>
      </c>
      <c r="G17" s="1">
        <v>753.96040279260774</v>
      </c>
      <c r="H17" s="1">
        <f t="shared" si="1"/>
        <v>15.679450555129272</v>
      </c>
      <c r="I17" s="1">
        <f t="shared" si="2"/>
        <v>5.5920000000000005</v>
      </c>
      <c r="J17" s="1">
        <f t="shared" si="3"/>
        <v>4138.0800000000008</v>
      </c>
      <c r="K17" s="1">
        <f t="shared" si="4"/>
        <v>263.9174112288199</v>
      </c>
      <c r="L17" s="1">
        <f t="shared" si="5"/>
        <v>1.1494666666666668E-3</v>
      </c>
      <c r="M17" s="12">
        <f t="shared" si="6"/>
        <v>0.31001433909657583</v>
      </c>
      <c r="N17" s="10"/>
    </row>
    <row r="18" spans="1:14" x14ac:dyDescent="0.3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>
        <v>96.553865000000002</v>
      </c>
      <c r="F18" s="1">
        <v>16.1777553578507</v>
      </c>
      <c r="G18" s="1">
        <v>758.33228239925154</v>
      </c>
      <c r="H18" s="1">
        <f t="shared" si="1"/>
        <v>16.279090255904002</v>
      </c>
      <c r="I18" s="1">
        <f t="shared" si="2"/>
        <v>5.7539999999999996</v>
      </c>
      <c r="J18" s="1">
        <f t="shared" si="3"/>
        <v>4257.96</v>
      </c>
      <c r="K18" s="1">
        <f t="shared" si="4"/>
        <v>261.5600708065212</v>
      </c>
      <c r="L18" s="1">
        <f t="shared" si="5"/>
        <v>1.1827666666666666E-3</v>
      </c>
      <c r="M18" s="12">
        <f t="shared" si="6"/>
        <v>0.3128083792220091</v>
      </c>
      <c r="N18" s="10"/>
    </row>
    <row r="19" spans="1:14" x14ac:dyDescent="0.3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>
        <v>96.799179999999993</v>
      </c>
      <c r="F19" s="1">
        <v>16.725697601883383</v>
      </c>
      <c r="G19" s="1">
        <v>760.25898190378996</v>
      </c>
      <c r="H19" s="1">
        <f t="shared" si="1"/>
        <v>16.830464723394755</v>
      </c>
      <c r="I19" s="1">
        <f t="shared" si="2"/>
        <v>5.9250000000000007</v>
      </c>
      <c r="J19" s="1">
        <f t="shared" si="3"/>
        <v>4384.5</v>
      </c>
      <c r="K19" s="1">
        <f t="shared" si="4"/>
        <v>260.50974064343205</v>
      </c>
      <c r="L19" s="1">
        <f t="shared" si="5"/>
        <v>1.2179166666666666E-3</v>
      </c>
      <c r="M19" s="12">
        <f t="shared" si="6"/>
        <v>0.31406956843955008</v>
      </c>
      <c r="N19" s="10"/>
    </row>
    <row r="20" spans="1:14" x14ac:dyDescent="0.3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E20">
        <v>96.704639999999998</v>
      </c>
      <c r="F20" s="1">
        <v>17.215706573549255</v>
      </c>
      <c r="G20" s="1">
        <v>759.51646648011399</v>
      </c>
      <c r="H20" s="1">
        <f t="shared" si="1"/>
        <v>17.32354303367347</v>
      </c>
      <c r="I20" s="1">
        <f t="shared" si="2"/>
        <v>6.0030000000000001</v>
      </c>
      <c r="J20" s="1">
        <f t="shared" si="3"/>
        <v>4442.22</v>
      </c>
      <c r="K20" s="1">
        <f t="shared" si="4"/>
        <v>256.42675931622193</v>
      </c>
      <c r="L20" s="1">
        <f t="shared" si="5"/>
        <v>1.2339499999999999E-3</v>
      </c>
      <c r="M20" s="12">
        <f t="shared" si="6"/>
        <v>0.31907037329627824</v>
      </c>
      <c r="N20" s="10"/>
    </row>
    <row r="21" spans="1:14" x14ac:dyDescent="0.35">
      <c r="A21" s="1">
        <v>118.861</v>
      </c>
      <c r="B21" s="1">
        <f t="shared" si="0"/>
        <v>1750</v>
      </c>
      <c r="C21" s="1">
        <v>0.10305</v>
      </c>
      <c r="D21" s="1">
        <v>1.31053</v>
      </c>
      <c r="E21">
        <v>96.871714999999995</v>
      </c>
      <c r="F21" s="1">
        <v>17.752668977437576</v>
      </c>
      <c r="G21" s="1">
        <v>760.82867046161039</v>
      </c>
      <c r="H21" s="1">
        <f t="shared" si="1"/>
        <v>17.863868885039693</v>
      </c>
      <c r="I21" s="1">
        <f t="shared" si="2"/>
        <v>6.1829999999999998</v>
      </c>
      <c r="J21" s="1">
        <f t="shared" si="3"/>
        <v>4575.4199999999992</v>
      </c>
      <c r="K21" s="1">
        <f t="shared" si="4"/>
        <v>256.12704781055231</v>
      </c>
      <c r="L21" s="1">
        <f t="shared" si="5"/>
        <v>1.2709500000000001E-3</v>
      </c>
      <c r="M21" s="12">
        <f t="shared" si="6"/>
        <v>0.31944373902556233</v>
      </c>
      <c r="N21" s="10"/>
    </row>
    <row r="22" spans="1:14" x14ac:dyDescent="0.3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E22">
        <v>97.46096</v>
      </c>
      <c r="F22" s="1">
        <v>18.370958156868522</v>
      </c>
      <c r="G22" s="1">
        <v>765.45658986952174</v>
      </c>
      <c r="H22" s="1">
        <f t="shared" si="1"/>
        <v>18.48603092999365</v>
      </c>
      <c r="I22" s="1">
        <f t="shared" si="2"/>
        <v>6.5579999999999998</v>
      </c>
      <c r="J22" s="1">
        <f t="shared" si="3"/>
        <v>4852.92</v>
      </c>
      <c r="K22" s="1">
        <f t="shared" si="4"/>
        <v>262.51822353743444</v>
      </c>
      <c r="L22" s="1">
        <f t="shared" si="5"/>
        <v>1.3480333333333332E-3</v>
      </c>
      <c r="M22" s="12">
        <f t="shared" si="6"/>
        <v>0.31166667485282129</v>
      </c>
      <c r="N22" s="10"/>
    </row>
    <row r="23" spans="1:14" x14ac:dyDescent="0.3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E23">
        <v>97.746209999999991</v>
      </c>
      <c r="F23" s="1">
        <v>18.936524473888451</v>
      </c>
      <c r="G23" s="1">
        <v>767.69693813061281</v>
      </c>
      <c r="H23" s="1">
        <f t="shared" si="1"/>
        <v>19.055139864874331</v>
      </c>
      <c r="I23" s="1">
        <f t="shared" si="2"/>
        <v>6.8490000000000002</v>
      </c>
      <c r="J23" s="1">
        <f t="shared" si="3"/>
        <v>5068.26</v>
      </c>
      <c r="K23" s="1">
        <f t="shared" si="4"/>
        <v>265.97863022473416</v>
      </c>
      <c r="L23" s="1">
        <f t="shared" si="5"/>
        <v>1.40785E-3</v>
      </c>
      <c r="M23" s="12">
        <f t="shared" si="6"/>
        <v>0.30761186246072075</v>
      </c>
      <c r="N23" s="10"/>
    </row>
    <row r="24" spans="1:14" x14ac:dyDescent="0.3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E24">
        <v>97.943439999999995</v>
      </c>
      <c r="F24" s="1">
        <v>19.48756479951647</v>
      </c>
      <c r="G24" s="1">
        <v>769.24597892828172</v>
      </c>
      <c r="H24" s="1">
        <f t="shared" si="1"/>
        <v>19.609631819852996</v>
      </c>
      <c r="I24" s="1">
        <f t="shared" si="2"/>
        <v>7.0469999999999997</v>
      </c>
      <c r="J24" s="1">
        <f t="shared" si="3"/>
        <v>5214.78</v>
      </c>
      <c r="K24" s="1">
        <f t="shared" si="4"/>
        <v>265.92952116115214</v>
      </c>
      <c r="L24" s="1">
        <f t="shared" si="5"/>
        <v>1.4485500000000001E-3</v>
      </c>
      <c r="M24" s="12">
        <f t="shared" si="6"/>
        <v>0.30766866898015566</v>
      </c>
      <c r="N24" s="10"/>
    </row>
    <row r="25" spans="1:14" x14ac:dyDescent="0.3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E25">
        <v>98.572619999999986</v>
      </c>
      <c r="F25" s="1">
        <v>20.128876224411385</v>
      </c>
      <c r="G25" s="1">
        <v>774.1875470927456</v>
      </c>
      <c r="H25" s="1">
        <f t="shared" si="1"/>
        <v>20.254960317971278</v>
      </c>
      <c r="I25" s="1">
        <f t="shared" si="2"/>
        <v>7.2330000000000005</v>
      </c>
      <c r="J25" s="1">
        <f t="shared" si="3"/>
        <v>5352.42</v>
      </c>
      <c r="K25" s="1">
        <f t="shared" si="4"/>
        <v>264.25230738423357</v>
      </c>
      <c r="L25" s="1">
        <f t="shared" si="5"/>
        <v>1.4867833333333336E-3</v>
      </c>
      <c r="M25" s="12">
        <f t="shared" si="6"/>
        <v>0.30962144712407313</v>
      </c>
      <c r="N25" s="10"/>
    </row>
    <row r="26" spans="1:14" x14ac:dyDescent="0.3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E26">
        <v>99.557954999999993</v>
      </c>
      <c r="F26" s="1">
        <v>20.851369335628213</v>
      </c>
      <c r="G26" s="1">
        <v>781.92635008605782</v>
      </c>
      <c r="H26" s="1">
        <f t="shared" si="1"/>
        <v>20.981979011640668</v>
      </c>
      <c r="I26" s="1">
        <f t="shared" si="2"/>
        <v>7.5329999999999995</v>
      </c>
      <c r="J26" s="1">
        <f t="shared" si="3"/>
        <v>5574.42</v>
      </c>
      <c r="K26" s="1">
        <f t="shared" si="4"/>
        <v>265.67655972333915</v>
      </c>
      <c r="L26" s="1">
        <f t="shared" si="5"/>
        <v>1.5484499999999998E-3</v>
      </c>
      <c r="M26" s="12">
        <f t="shared" si="6"/>
        <v>0.30796161280988715</v>
      </c>
      <c r="N26" s="10"/>
    </row>
    <row r="27" spans="1:14" x14ac:dyDescent="0.3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E27">
        <v>100.118675</v>
      </c>
      <c r="F27" s="1">
        <v>21.493026414254842</v>
      </c>
      <c r="G27" s="1">
        <v>786.33023466786005</v>
      </c>
      <c r="H27" s="1">
        <f t="shared" si="1"/>
        <v>21.627655328610906</v>
      </c>
      <c r="I27" s="1">
        <f t="shared" si="2"/>
        <v>7.6709999999999994</v>
      </c>
      <c r="J27" s="1">
        <f t="shared" si="3"/>
        <v>5676.5399999999991</v>
      </c>
      <c r="K27" s="1">
        <f t="shared" si="4"/>
        <v>262.46673131000881</v>
      </c>
      <c r="L27" s="1">
        <f t="shared" si="5"/>
        <v>1.5768166666666665E-3</v>
      </c>
      <c r="M27" s="12">
        <f t="shared" si="6"/>
        <v>0.31172781940711353</v>
      </c>
      <c r="N27" s="10"/>
    </row>
    <row r="28" spans="1:14" x14ac:dyDescent="0.3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E28">
        <v>100.89373999999999</v>
      </c>
      <c r="F28" s="1">
        <v>22.187692266403904</v>
      </c>
      <c r="G28" s="1">
        <v>792.41758094299655</v>
      </c>
      <c r="H28" s="1">
        <f t="shared" si="1"/>
        <v>22.326672457667769</v>
      </c>
      <c r="I28" s="1">
        <f t="shared" si="2"/>
        <v>7.8539999999999992</v>
      </c>
      <c r="J28" s="1">
        <f t="shared" si="3"/>
        <v>5811.9599999999991</v>
      </c>
      <c r="K28" s="1">
        <f t="shared" si="4"/>
        <v>260.31465329281377</v>
      </c>
      <c r="L28" s="1">
        <f t="shared" si="5"/>
        <v>1.6144333333333331E-3</v>
      </c>
      <c r="M28" s="12">
        <f t="shared" si="6"/>
        <v>0.31430494128253705</v>
      </c>
      <c r="N28" s="10"/>
    </row>
    <row r="29" spans="1:14" x14ac:dyDescent="0.3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E29">
        <v>101.70710999999999</v>
      </c>
      <c r="F29" s="1">
        <v>22.899098854225837</v>
      </c>
      <c r="G29" s="1">
        <v>798.80577398462231</v>
      </c>
      <c r="H29" s="1">
        <f t="shared" si="1"/>
        <v>23.042535183715106</v>
      </c>
      <c r="I29" s="1">
        <f t="shared" si="2"/>
        <v>8.0609999999999999</v>
      </c>
      <c r="J29" s="1">
        <f t="shared" si="3"/>
        <v>5965.14</v>
      </c>
      <c r="K29" s="1">
        <f t="shared" si="4"/>
        <v>258.87516075990436</v>
      </c>
      <c r="L29" s="1">
        <f t="shared" si="5"/>
        <v>1.6569833333333333E-3</v>
      </c>
      <c r="M29" s="12">
        <f t="shared" si="6"/>
        <v>0.31605265479319083</v>
      </c>
      <c r="N29" s="10"/>
    </row>
    <row r="30" spans="1:14" x14ac:dyDescent="0.3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E30">
        <v>101.986655</v>
      </c>
      <c r="F30" s="1">
        <v>23.496038581561098</v>
      </c>
      <c r="G30" s="1">
        <v>801.00131528049189</v>
      </c>
      <c r="H30" s="1">
        <f t="shared" si="1"/>
        <v>23.643214046985818</v>
      </c>
      <c r="I30" s="1">
        <f t="shared" si="2"/>
        <v>8.2619999999999987</v>
      </c>
      <c r="J30" s="1">
        <f t="shared" si="3"/>
        <v>6113.8799999999992</v>
      </c>
      <c r="K30" s="1">
        <f t="shared" si="4"/>
        <v>258.58920821213115</v>
      </c>
      <c r="L30" s="1">
        <f t="shared" si="5"/>
        <v>1.6982999999999998E-3</v>
      </c>
      <c r="M30" s="12">
        <f t="shared" si="6"/>
        <v>0.31640215144269701</v>
      </c>
      <c r="N30" s="10"/>
    </row>
    <row r="31" spans="1:14" x14ac:dyDescent="0.3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>
        <v>102.71281999999999</v>
      </c>
      <c r="F31" s="1">
        <v>24.201138055611811</v>
      </c>
      <c r="G31" s="1">
        <v>806.7046018537269</v>
      </c>
      <c r="H31" s="1">
        <f t="shared" si="1"/>
        <v>24.352730152499912</v>
      </c>
      <c r="I31" s="1">
        <f t="shared" si="2"/>
        <v>8.463000000000001</v>
      </c>
      <c r="J31" s="1">
        <f t="shared" si="3"/>
        <v>6262.6200000000008</v>
      </c>
      <c r="K31" s="1">
        <f t="shared" si="4"/>
        <v>257.16295301523371</v>
      </c>
      <c r="L31" s="1">
        <f t="shared" si="5"/>
        <v>1.739616666666667E-3</v>
      </c>
      <c r="M31" s="12">
        <f t="shared" si="6"/>
        <v>0.31815695402025929</v>
      </c>
      <c r="N31" s="10"/>
    </row>
    <row r="32" spans="1:14" x14ac:dyDescent="0.3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E32">
        <v>103.22789999999999</v>
      </c>
      <c r="F32" s="1">
        <v>24.863000941888469</v>
      </c>
      <c r="G32" s="1">
        <v>810.75003071375443</v>
      </c>
      <c r="H32" s="1">
        <f t="shared" si="1"/>
        <v>25.01873884310001</v>
      </c>
      <c r="I32" s="1">
        <f t="shared" si="2"/>
        <v>8.6969999999999992</v>
      </c>
      <c r="J32" s="1">
        <f t="shared" si="3"/>
        <v>6435.78</v>
      </c>
      <c r="K32" s="1">
        <f t="shared" si="4"/>
        <v>257.23838600981048</v>
      </c>
      <c r="L32" s="1">
        <f t="shared" si="5"/>
        <v>1.7877166666666665E-3</v>
      </c>
      <c r="M32" s="12">
        <f t="shared" si="6"/>
        <v>0.31806365716764162</v>
      </c>
      <c r="N32" s="10"/>
    </row>
    <row r="33" spans="1:14" x14ac:dyDescent="0.3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E33">
        <v>103.35992999999999</v>
      </c>
      <c r="F33" s="1">
        <v>25.435992413145158</v>
      </c>
      <c r="G33" s="1">
        <v>811.78699190888801</v>
      </c>
      <c r="H33" s="1">
        <f t="shared" si="1"/>
        <v>25.595319442207927</v>
      </c>
      <c r="I33" s="1">
        <f t="shared" si="2"/>
        <v>8.9910000000000014</v>
      </c>
      <c r="J33" s="1">
        <f t="shared" si="3"/>
        <v>6653.3400000000011</v>
      </c>
      <c r="K33" s="1">
        <f t="shared" si="4"/>
        <v>259.94362035694382</v>
      </c>
      <c r="L33" s="1">
        <f t="shared" si="5"/>
        <v>1.84815E-3</v>
      </c>
      <c r="M33" s="12">
        <f t="shared" si="6"/>
        <v>0.31475356735369187</v>
      </c>
      <c r="N33" s="10"/>
    </row>
    <row r="34" spans="1:14" x14ac:dyDescent="0.3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E34">
        <v>103.25234999999999</v>
      </c>
      <c r="F34" s="1">
        <v>25.950145938070563</v>
      </c>
      <c r="G34" s="1">
        <v>810.94206056470512</v>
      </c>
      <c r="H34" s="1">
        <f t="shared" si="1"/>
        <v>26.112693543404859</v>
      </c>
      <c r="I34" s="1">
        <f t="shared" si="2"/>
        <v>9.2219999999999995</v>
      </c>
      <c r="J34" s="1">
        <f t="shared" si="3"/>
        <v>6824.28</v>
      </c>
      <c r="K34" s="1">
        <f t="shared" si="4"/>
        <v>261.33956608714425</v>
      </c>
      <c r="L34" s="1">
        <f t="shared" si="5"/>
        <v>1.8956333333333332E-3</v>
      </c>
      <c r="M34" s="12">
        <f t="shared" si="6"/>
        <v>0.31307231064621632</v>
      </c>
      <c r="N34" s="10"/>
    </row>
    <row r="35" spans="1:14" x14ac:dyDescent="0.3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>
        <v>103.13988000000001</v>
      </c>
      <c r="F35" s="1">
        <v>26.461918292844185</v>
      </c>
      <c r="G35" s="1">
        <v>810.05872325033204</v>
      </c>
      <c r="H35" s="1">
        <f t="shared" si="1"/>
        <v>26.627671559177202</v>
      </c>
      <c r="I35" s="1">
        <f t="shared" si="2"/>
        <v>9.3390000000000004</v>
      </c>
      <c r="J35" s="1">
        <f t="shared" si="3"/>
        <v>6910.8600000000006</v>
      </c>
      <c r="K35" s="1">
        <f t="shared" si="4"/>
        <v>259.53677491632493</v>
      </c>
      <c r="L35" s="1">
        <f t="shared" si="5"/>
        <v>1.9196833333333335E-3</v>
      </c>
      <c r="M35" s="12">
        <f t="shared" si="6"/>
        <v>0.31524696970038302</v>
      </c>
      <c r="N35" s="10"/>
    </row>
    <row r="36" spans="1:14" x14ac:dyDescent="0.3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E36">
        <v>103.04697</v>
      </c>
      <c r="F36" s="1">
        <v>26.97763366055732</v>
      </c>
      <c r="G36" s="1">
        <v>809.32900981671946</v>
      </c>
      <c r="H36" s="1">
        <f t="shared" si="1"/>
        <v>27.14661728629779</v>
      </c>
      <c r="I36" s="1">
        <f t="shared" si="2"/>
        <v>9.5759999999999987</v>
      </c>
      <c r="J36" s="1">
        <f t="shared" si="3"/>
        <v>7086.2399999999989</v>
      </c>
      <c r="K36" s="1">
        <f t="shared" si="4"/>
        <v>261.03583828754853</v>
      </c>
      <c r="L36" s="1">
        <f t="shared" si="5"/>
        <v>1.9683999999999999E-3</v>
      </c>
      <c r="M36" s="12">
        <f t="shared" si="6"/>
        <v>0.31343658539351055</v>
      </c>
      <c r="N36" s="10"/>
    </row>
    <row r="37" spans="1:14" x14ac:dyDescent="0.3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E37">
        <v>102.88478499999999</v>
      </c>
      <c r="F37" s="1">
        <v>27.473877201384052</v>
      </c>
      <c r="G37" s="1">
        <v>808.05521180541325</v>
      </c>
      <c r="H37" s="1">
        <f t="shared" si="1"/>
        <v>27.645969218091437</v>
      </c>
      <c r="I37" s="1">
        <f t="shared" si="2"/>
        <v>9.7560000000000002</v>
      </c>
      <c r="J37" s="1">
        <f t="shared" si="3"/>
        <v>7219.4400000000005</v>
      </c>
      <c r="K37" s="1">
        <f t="shared" si="4"/>
        <v>261.13897266714821</v>
      </c>
      <c r="L37" s="1">
        <f t="shared" si="5"/>
        <v>2.0053999999999996E-3</v>
      </c>
      <c r="M37" s="12">
        <f t="shared" si="6"/>
        <v>0.31331279656395278</v>
      </c>
      <c r="N37" s="10"/>
    </row>
    <row r="38" spans="1:14" x14ac:dyDescent="0.35">
      <c r="A38" s="1">
        <v>126.161</v>
      </c>
      <c r="B38" s="1">
        <f t="shared" si="0"/>
        <v>2600</v>
      </c>
      <c r="C38" s="1">
        <v>0.16805</v>
      </c>
      <c r="D38" s="1">
        <v>1.27634</v>
      </c>
      <c r="E38">
        <v>102.821215</v>
      </c>
      <c r="F38" s="1">
        <v>27.995272385355307</v>
      </c>
      <c r="G38" s="1">
        <v>807.55593419294155</v>
      </c>
      <c r="H38" s="1">
        <f t="shared" si="1"/>
        <v>28.170630338939873</v>
      </c>
      <c r="I38" s="1">
        <f t="shared" si="2"/>
        <v>10.083</v>
      </c>
      <c r="J38" s="1">
        <f t="shared" si="3"/>
        <v>7461.42</v>
      </c>
      <c r="K38" s="1">
        <f t="shared" si="4"/>
        <v>264.86521282011154</v>
      </c>
      <c r="L38" s="1">
        <f t="shared" si="5"/>
        <v>2.072616666666667E-3</v>
      </c>
      <c r="M38" s="12">
        <f t="shared" si="6"/>
        <v>0.30890497452283494</v>
      </c>
      <c r="N38" s="10"/>
    </row>
    <row r="39" spans="1:14" x14ac:dyDescent="0.35">
      <c r="A39" s="1">
        <v>125.84699999999999</v>
      </c>
      <c r="B39" s="1">
        <f t="shared" ref="B39:B70" si="7">B38+50</f>
        <v>2650</v>
      </c>
      <c r="C39" s="1">
        <v>0.17144999999999999</v>
      </c>
      <c r="D39" s="1">
        <v>1.28027</v>
      </c>
      <c r="E39">
        <v>102.565305</v>
      </c>
      <c r="F39" s="1">
        <v>28.462626101939023</v>
      </c>
      <c r="G39" s="1">
        <v>805.54602175299101</v>
      </c>
      <c r="H39" s="1">
        <f t="shared" si="1"/>
        <v>28.64091148520572</v>
      </c>
      <c r="I39" s="1">
        <f t="shared" si="2"/>
        <v>10.286999999999999</v>
      </c>
      <c r="J39" s="1">
        <f t="shared" si="3"/>
        <v>7612.3799999999992</v>
      </c>
      <c r="K39" s="1">
        <f t="shared" si="4"/>
        <v>265.78693223266043</v>
      </c>
      <c r="L39" s="1">
        <f t="shared" si="5"/>
        <v>2.1145499999999998E-3</v>
      </c>
      <c r="M39" s="12">
        <f t="shared" si="6"/>
        <v>0.30783372655267</v>
      </c>
      <c r="N39" s="10"/>
    </row>
    <row r="40" spans="1:14" x14ac:dyDescent="0.35">
      <c r="A40" s="1">
        <v>124.911</v>
      </c>
      <c r="B40" s="1">
        <f t="shared" si="7"/>
        <v>2700</v>
      </c>
      <c r="C40" s="1">
        <v>0.17465</v>
      </c>
      <c r="D40" s="1">
        <v>1.2837099999999999</v>
      </c>
      <c r="E40">
        <v>101.802465</v>
      </c>
      <c r="F40" s="1">
        <v>28.783968854519884</v>
      </c>
      <c r="G40" s="1">
        <v>799.55469040333014</v>
      </c>
      <c r="H40" s="1">
        <f t="shared" si="1"/>
        <v>28.964267077908875</v>
      </c>
      <c r="I40" s="1">
        <f t="shared" si="2"/>
        <v>10.478999999999999</v>
      </c>
      <c r="J40" s="1">
        <f t="shared" si="3"/>
        <v>7754.4599999999991</v>
      </c>
      <c r="K40" s="1">
        <f t="shared" si="4"/>
        <v>267.72505512194874</v>
      </c>
      <c r="L40" s="1">
        <f t="shared" si="5"/>
        <v>2.1540166666666667E-3</v>
      </c>
      <c r="M40" s="12">
        <f t="shared" si="6"/>
        <v>0.30560524782005788</v>
      </c>
      <c r="N40" s="10"/>
    </row>
    <row r="41" spans="1:14" x14ac:dyDescent="0.35">
      <c r="A41" s="1">
        <v>123.92700000000001</v>
      </c>
      <c r="B41" s="1">
        <f t="shared" si="7"/>
        <v>2750</v>
      </c>
      <c r="C41" s="1">
        <v>0.1784</v>
      </c>
      <c r="D41" s="1">
        <v>1.2811999999999999</v>
      </c>
      <c r="E41">
        <v>101.000505</v>
      </c>
      <c r="F41" s="1">
        <v>29.086057414045424</v>
      </c>
      <c r="G41" s="1">
        <v>793.25611129214792</v>
      </c>
      <c r="H41" s="1">
        <f t="shared" si="1"/>
        <v>29.268247872340027</v>
      </c>
      <c r="I41" s="1">
        <f t="shared" si="2"/>
        <v>10.704000000000001</v>
      </c>
      <c r="J41" s="1">
        <f t="shared" si="3"/>
        <v>7920.96</v>
      </c>
      <c r="K41" s="1">
        <f t="shared" si="4"/>
        <v>270.63321434713237</v>
      </c>
      <c r="L41" s="1">
        <f t="shared" si="5"/>
        <v>2.200266666666667E-3</v>
      </c>
      <c r="M41" s="12">
        <f t="shared" si="6"/>
        <v>0.30232128756094323</v>
      </c>
      <c r="N41" s="10"/>
    </row>
    <row r="42" spans="1:14" x14ac:dyDescent="0.35">
      <c r="A42" s="1">
        <v>123.68899999999999</v>
      </c>
      <c r="B42" s="1">
        <f t="shared" si="7"/>
        <v>2800</v>
      </c>
      <c r="C42" s="1">
        <v>0.18004999999999999</v>
      </c>
      <c r="D42" s="1">
        <v>1.2744800000000001</v>
      </c>
      <c r="E42">
        <v>100.80653499999998</v>
      </c>
      <c r="F42" s="1">
        <v>29.558019847051945</v>
      </c>
      <c r="G42" s="1">
        <v>791.73267447460569</v>
      </c>
      <c r="H42" s="1">
        <f t="shared" si="1"/>
        <v>29.743166603298633</v>
      </c>
      <c r="I42" s="1">
        <f t="shared" si="2"/>
        <v>10.802999999999999</v>
      </c>
      <c r="J42" s="1">
        <f t="shared" si="3"/>
        <v>7994.2199999999993</v>
      </c>
      <c r="K42" s="1">
        <f t="shared" si="4"/>
        <v>268.77501332065327</v>
      </c>
      <c r="L42" s="1">
        <f t="shared" si="5"/>
        <v>2.2206166666666667E-3</v>
      </c>
      <c r="M42" s="12">
        <f t="shared" si="6"/>
        <v>0.30441141387116705</v>
      </c>
      <c r="N42" s="10"/>
    </row>
    <row r="43" spans="1:14" x14ac:dyDescent="0.35">
      <c r="A43" s="1">
        <v>123.389</v>
      </c>
      <c r="B43" s="1">
        <f t="shared" si="7"/>
        <v>2850</v>
      </c>
      <c r="C43" s="1">
        <v>0.18310000000000001</v>
      </c>
      <c r="D43" s="1">
        <v>1.2603599999999999</v>
      </c>
      <c r="E43">
        <v>100.56203499999999</v>
      </c>
      <c r="F43" s="1">
        <v>30.012870286673763</v>
      </c>
      <c r="G43" s="1">
        <v>789.81237596509914</v>
      </c>
      <c r="H43" s="1">
        <f t="shared" si="1"/>
        <v>30.200866154055401</v>
      </c>
      <c r="I43" s="1">
        <f t="shared" si="2"/>
        <v>10.986000000000001</v>
      </c>
      <c r="J43" s="1">
        <f t="shared" si="3"/>
        <v>8129.64</v>
      </c>
      <c r="K43" s="1">
        <f t="shared" si="4"/>
        <v>269.18565707786314</v>
      </c>
      <c r="L43" s="1">
        <f t="shared" si="5"/>
        <v>2.2582333333333337E-3</v>
      </c>
      <c r="M43" s="12">
        <f t="shared" si="6"/>
        <v>0.30394703308622251</v>
      </c>
      <c r="N43" s="10"/>
    </row>
    <row r="44" spans="1:14" x14ac:dyDescent="0.35">
      <c r="A44" s="1">
        <v>122.51900000000001</v>
      </c>
      <c r="B44" s="1">
        <f t="shared" si="7"/>
        <v>2900</v>
      </c>
      <c r="C44" s="1">
        <v>0.18790000000000001</v>
      </c>
      <c r="D44" s="1">
        <v>1.2531000000000001</v>
      </c>
      <c r="E44">
        <v>99.852985000000004</v>
      </c>
      <c r="F44" s="1">
        <v>30.324082397784473</v>
      </c>
      <c r="G44" s="1">
        <v>784.24351028752949</v>
      </c>
      <c r="H44" s="1">
        <f t="shared" si="1"/>
        <v>30.514027648554272</v>
      </c>
      <c r="I44" s="1">
        <f t="shared" si="2"/>
        <v>11.274000000000001</v>
      </c>
      <c r="J44" s="1">
        <f t="shared" si="3"/>
        <v>8342.76</v>
      </c>
      <c r="K44" s="1">
        <f t="shared" si="4"/>
        <v>273.40736844338778</v>
      </c>
      <c r="L44" s="1">
        <f t="shared" si="5"/>
        <v>2.3174333333333334E-3</v>
      </c>
      <c r="M44" s="12">
        <f t="shared" si="6"/>
        <v>0.29925375561018663</v>
      </c>
      <c r="N44" s="10"/>
    </row>
    <row r="45" spans="1:14" x14ac:dyDescent="0.35">
      <c r="A45" s="1">
        <v>121.837</v>
      </c>
      <c r="B45" s="1">
        <f t="shared" si="7"/>
        <v>2950</v>
      </c>
      <c r="C45" s="1">
        <v>0.19255</v>
      </c>
      <c r="D45" s="1">
        <v>1.23943</v>
      </c>
      <c r="E45">
        <v>99.297154999999989</v>
      </c>
      <c r="F45" s="1">
        <v>30.675202579252751</v>
      </c>
      <c r="G45" s="1">
        <v>779.87803167591733</v>
      </c>
      <c r="H45" s="1">
        <f t="shared" si="1"/>
        <v>30.867347191244583</v>
      </c>
      <c r="I45" s="1">
        <f t="shared" si="2"/>
        <v>11.553000000000001</v>
      </c>
      <c r="J45" s="1">
        <f t="shared" si="3"/>
        <v>8549.2199999999993</v>
      </c>
      <c r="K45" s="1">
        <f t="shared" si="4"/>
        <v>276.96646385034853</v>
      </c>
      <c r="L45" s="1">
        <f t="shared" si="5"/>
        <v>2.3747833333333333E-3</v>
      </c>
      <c r="M45" s="12">
        <f t="shared" si="6"/>
        <v>0.29540826236056544</v>
      </c>
      <c r="N45" s="10"/>
    </row>
    <row r="46" spans="1:14" x14ac:dyDescent="0.35">
      <c r="A46" s="1">
        <v>121.709</v>
      </c>
      <c r="B46" s="1">
        <f t="shared" si="7"/>
        <v>3000</v>
      </c>
      <c r="C46" s="1">
        <v>0.19900000000000001</v>
      </c>
      <c r="D46" s="1">
        <v>1.2273499999999999</v>
      </c>
      <c r="E46">
        <v>99.192835000000002</v>
      </c>
      <c r="F46" s="1">
        <v>31.162348172474452</v>
      </c>
      <c r="G46" s="1">
        <v>779.05870431186122</v>
      </c>
      <c r="H46" s="1">
        <f t="shared" si="1"/>
        <v>31.357544187329925</v>
      </c>
      <c r="I46" s="1">
        <f t="shared" si="2"/>
        <v>11.940000000000001</v>
      </c>
      <c r="J46" s="1">
        <f t="shared" si="3"/>
        <v>8835.6</v>
      </c>
      <c r="K46" s="1">
        <f t="shared" si="4"/>
        <v>281.76951444973298</v>
      </c>
      <c r="L46" s="1">
        <f t="shared" si="5"/>
        <v>2.4543333333333335E-3</v>
      </c>
      <c r="M46" s="12">
        <f t="shared" si="6"/>
        <v>0.2903727253033897</v>
      </c>
      <c r="N46" s="10"/>
    </row>
    <row r="47" spans="1:14" x14ac:dyDescent="0.35">
      <c r="A47" s="1">
        <v>121.123</v>
      </c>
      <c r="B47" s="1">
        <f t="shared" si="7"/>
        <v>3050</v>
      </c>
      <c r="C47" s="1">
        <v>0.20605000000000001</v>
      </c>
      <c r="D47" s="1">
        <v>1.2193000000000001</v>
      </c>
      <c r="E47">
        <v>98.715244999999996</v>
      </c>
      <c r="F47" s="1">
        <v>31.529180663080513</v>
      </c>
      <c r="G47" s="1">
        <v>775.30772122329131</v>
      </c>
      <c r="H47" s="1">
        <f t="shared" si="1"/>
        <v>31.726674458574642</v>
      </c>
      <c r="I47" s="1">
        <f t="shared" si="2"/>
        <v>12.363000000000001</v>
      </c>
      <c r="J47" s="1">
        <f t="shared" si="3"/>
        <v>9148.6200000000008</v>
      </c>
      <c r="K47" s="1">
        <f t="shared" si="4"/>
        <v>288.35735721199859</v>
      </c>
      <c r="L47" s="1">
        <f t="shared" si="5"/>
        <v>2.5412833333333337E-3</v>
      </c>
      <c r="M47" s="12">
        <f t="shared" si="6"/>
        <v>0.28373883922798465</v>
      </c>
      <c r="N47" s="10"/>
    </row>
    <row r="48" spans="1:14" x14ac:dyDescent="0.35">
      <c r="A48" s="1">
        <v>121.124</v>
      </c>
      <c r="B48" s="1">
        <f t="shared" si="7"/>
        <v>3100</v>
      </c>
      <c r="C48" s="1">
        <v>0.21004999999999999</v>
      </c>
      <c r="D48" s="1">
        <v>1.20692</v>
      </c>
      <c r="E48">
        <v>98.716059999999985</v>
      </c>
      <c r="F48" s="1">
        <v>32.046317051690679</v>
      </c>
      <c r="G48" s="1">
        <v>775.31412221832295</v>
      </c>
      <c r="H48" s="1">
        <f t="shared" si="1"/>
        <v>32.247050107642167</v>
      </c>
      <c r="I48" s="1">
        <f t="shared" si="2"/>
        <v>12.603</v>
      </c>
      <c r="J48" s="1">
        <f t="shared" si="3"/>
        <v>9326.2199999999993</v>
      </c>
      <c r="K48" s="1">
        <f t="shared" si="4"/>
        <v>289.21157032561547</v>
      </c>
      <c r="L48" s="1">
        <f t="shared" si="5"/>
        <v>2.5906166666666668E-3</v>
      </c>
      <c r="M48" s="12">
        <f t="shared" si="6"/>
        <v>0.28290079033167631</v>
      </c>
      <c r="N48" s="10"/>
    </row>
    <row r="49" spans="1:14" x14ac:dyDescent="0.35">
      <c r="A49" s="1">
        <v>120.851</v>
      </c>
      <c r="B49" s="1">
        <f t="shared" si="7"/>
        <v>3150</v>
      </c>
      <c r="C49" s="1">
        <v>0.21604999999999999</v>
      </c>
      <c r="D49" s="1">
        <v>1.1927399999999999</v>
      </c>
      <c r="E49">
        <v>98.49356499999999</v>
      </c>
      <c r="F49" s="1">
        <v>32.489799324136222</v>
      </c>
      <c r="G49" s="1">
        <v>773.56665057467183</v>
      </c>
      <c r="H49" s="1">
        <f t="shared" si="1"/>
        <v>32.693310282823447</v>
      </c>
      <c r="I49" s="1">
        <f t="shared" si="2"/>
        <v>12.962999999999999</v>
      </c>
      <c r="J49" s="1">
        <f t="shared" si="3"/>
        <v>9592.6200000000008</v>
      </c>
      <c r="K49" s="1">
        <f t="shared" si="4"/>
        <v>293.41231943220549</v>
      </c>
      <c r="L49" s="1">
        <f t="shared" si="5"/>
        <v>2.6646166666666666E-3</v>
      </c>
      <c r="M49" s="12">
        <f t="shared" si="6"/>
        <v>0.27885053353080619</v>
      </c>
      <c r="N49" s="10"/>
    </row>
    <row r="50" spans="1:14" x14ac:dyDescent="0.35">
      <c r="A50" s="1">
        <v>120.596</v>
      </c>
      <c r="B50" s="1">
        <f t="shared" si="7"/>
        <v>3200</v>
      </c>
      <c r="C50" s="1">
        <v>0.21795</v>
      </c>
      <c r="D50" s="1">
        <v>1.1848099999999999</v>
      </c>
      <c r="E50">
        <v>98.28573999999999</v>
      </c>
      <c r="F50" s="1">
        <v>32.935867598574561</v>
      </c>
      <c r="G50" s="1">
        <v>771.93439684159114</v>
      </c>
      <c r="H50" s="1">
        <f t="shared" si="1"/>
        <v>33.142172658304553</v>
      </c>
      <c r="I50" s="1">
        <f t="shared" si="2"/>
        <v>13.077</v>
      </c>
      <c r="J50" s="1">
        <f t="shared" si="3"/>
        <v>9676.98</v>
      </c>
      <c r="K50" s="1">
        <f t="shared" si="4"/>
        <v>291.9838750395021</v>
      </c>
      <c r="L50" s="1">
        <f t="shared" si="5"/>
        <v>2.68805E-3</v>
      </c>
      <c r="M50" s="12">
        <f t="shared" si="6"/>
        <v>0.28021472695063299</v>
      </c>
      <c r="N50" s="10"/>
    </row>
    <row r="51" spans="1:14" x14ac:dyDescent="0.35">
      <c r="A51" s="1">
        <v>120.84</v>
      </c>
      <c r="B51" s="1">
        <f t="shared" si="7"/>
        <v>3250</v>
      </c>
      <c r="C51" s="1">
        <v>0.22305</v>
      </c>
      <c r="D51" s="1">
        <v>1.17378</v>
      </c>
      <c r="E51">
        <v>98.4846</v>
      </c>
      <c r="F51" s="1">
        <v>33.518170383937345</v>
      </c>
      <c r="G51" s="1">
        <v>773.49623962932333</v>
      </c>
      <c r="H51" s="1">
        <f t="shared" si="1"/>
        <v>33.728122896115821</v>
      </c>
      <c r="I51" s="1">
        <f t="shared" si="2"/>
        <v>13.382999999999999</v>
      </c>
      <c r="J51" s="1">
        <f t="shared" si="3"/>
        <v>9903.4199999999983</v>
      </c>
      <c r="K51" s="1">
        <f t="shared" si="4"/>
        <v>293.62499746881826</v>
      </c>
      <c r="L51" s="1">
        <f t="shared" si="5"/>
        <v>2.7509499999999998E-3</v>
      </c>
      <c r="M51" s="12">
        <f t="shared" si="6"/>
        <v>0.27864855691270141</v>
      </c>
      <c r="N51" s="10"/>
    </row>
    <row r="52" spans="1:14" x14ac:dyDescent="0.35">
      <c r="A52" s="1">
        <v>121.633</v>
      </c>
      <c r="B52" s="1">
        <f t="shared" si="7"/>
        <v>3300</v>
      </c>
      <c r="C52" s="1">
        <v>0.22550000000000001</v>
      </c>
      <c r="D52" s="1">
        <v>1.1611800000000001</v>
      </c>
      <c r="E52">
        <v>99.130894999999995</v>
      </c>
      <c r="F52" s="1">
        <v>34.257178062335932</v>
      </c>
      <c r="G52" s="1">
        <v>778.5722286894528</v>
      </c>
      <c r="H52" s="1">
        <f t="shared" si="1"/>
        <v>34.471759601600958</v>
      </c>
      <c r="I52" s="1">
        <f t="shared" si="2"/>
        <v>13.530000000000001</v>
      </c>
      <c r="J52" s="1">
        <f t="shared" si="3"/>
        <v>10012.200000000001</v>
      </c>
      <c r="K52" s="1">
        <f t="shared" si="4"/>
        <v>290.44644415352121</v>
      </c>
      <c r="L52" s="1">
        <f t="shared" si="5"/>
        <v>2.781166666666667E-3</v>
      </c>
      <c r="M52" s="12">
        <f t="shared" si="6"/>
        <v>0.28169799791019373</v>
      </c>
      <c r="N52" s="10"/>
    </row>
    <row r="53" spans="1:14" x14ac:dyDescent="0.35">
      <c r="A53" s="1">
        <v>122.181</v>
      </c>
      <c r="B53" s="1">
        <f t="shared" si="7"/>
        <v>3350</v>
      </c>
      <c r="C53" s="1">
        <v>0.22850000000000001</v>
      </c>
      <c r="D53" s="1">
        <v>1.1510400000000001</v>
      </c>
      <c r="E53">
        <v>99.577514999999991</v>
      </c>
      <c r="F53" s="1">
        <v>34.932905503851231</v>
      </c>
      <c r="G53" s="1">
        <v>782.07997396681844</v>
      </c>
      <c r="H53" s="1">
        <f t="shared" si="1"/>
        <v>35.151719692818467</v>
      </c>
      <c r="I53" s="1">
        <f t="shared" si="2"/>
        <v>13.71</v>
      </c>
      <c r="J53" s="1">
        <f t="shared" si="3"/>
        <v>10145.4</v>
      </c>
      <c r="K53" s="1">
        <f t="shared" si="4"/>
        <v>288.6174585100801</v>
      </c>
      <c r="L53" s="1">
        <f t="shared" si="5"/>
        <v>2.8181666666666667E-3</v>
      </c>
      <c r="M53" s="12">
        <f t="shared" si="6"/>
        <v>0.28348313452882917</v>
      </c>
      <c r="N53" s="10"/>
    </row>
    <row r="54" spans="1:14" x14ac:dyDescent="0.35">
      <c r="A54" s="1">
        <v>122.93300000000001</v>
      </c>
      <c r="B54" s="1">
        <f t="shared" si="7"/>
        <v>3400</v>
      </c>
      <c r="C54" s="1">
        <v>0.23419999999999999</v>
      </c>
      <c r="D54" s="1">
        <v>1.14117</v>
      </c>
      <c r="E54">
        <v>100.190395</v>
      </c>
      <c r="F54" s="1">
        <v>35.672506341122748</v>
      </c>
      <c r="G54" s="1">
        <v>786.89352223064884</v>
      </c>
      <c r="H54" s="1">
        <f t="shared" si="1"/>
        <v>35.895953272629797</v>
      </c>
      <c r="I54" s="1">
        <f t="shared" si="2"/>
        <v>14.052</v>
      </c>
      <c r="J54" s="1">
        <f t="shared" si="3"/>
        <v>10398.48</v>
      </c>
      <c r="K54" s="1">
        <f t="shared" si="4"/>
        <v>289.68390729237734</v>
      </c>
      <c r="L54" s="1">
        <f t="shared" si="5"/>
        <v>2.8884666666666664E-3</v>
      </c>
      <c r="M54" s="12">
        <f t="shared" si="6"/>
        <v>0.28243951340936208</v>
      </c>
      <c r="N54" s="10"/>
    </row>
    <row r="55" spans="1:14" x14ac:dyDescent="0.35">
      <c r="A55" s="1">
        <v>123.47499999999999</v>
      </c>
      <c r="B55" s="1">
        <f t="shared" si="7"/>
        <v>3450</v>
      </c>
      <c r="C55" s="1">
        <v>0.23605000000000001</v>
      </c>
      <c r="D55" s="1">
        <v>1.12669</v>
      </c>
      <c r="E55">
        <v>100.63212499999999</v>
      </c>
      <c r="F55" s="1">
        <v>36.356691630739917</v>
      </c>
      <c r="G55" s="1">
        <v>790.36286153782419</v>
      </c>
      <c r="H55" s="1">
        <f t="shared" si="1"/>
        <v>36.584424190570509</v>
      </c>
      <c r="I55" s="1">
        <f t="shared" si="2"/>
        <v>14.163</v>
      </c>
      <c r="J55" s="1">
        <f t="shared" si="3"/>
        <v>10480.620000000001</v>
      </c>
      <c r="K55" s="1">
        <f t="shared" si="4"/>
        <v>286.47765358847278</v>
      </c>
      <c r="L55" s="1">
        <f t="shared" si="5"/>
        <v>2.9112833333333333E-3</v>
      </c>
      <c r="M55" s="12">
        <f t="shared" si="6"/>
        <v>0.28560057230751495</v>
      </c>
      <c r="N55" s="10"/>
    </row>
    <row r="56" spans="1:14" x14ac:dyDescent="0.35">
      <c r="A56" s="1">
        <v>123.428</v>
      </c>
      <c r="B56" s="1">
        <f t="shared" si="7"/>
        <v>3500</v>
      </c>
      <c r="C56" s="1">
        <v>0.24195</v>
      </c>
      <c r="D56" s="1">
        <v>1.11975</v>
      </c>
      <c r="E56">
        <v>100.59381999999999</v>
      </c>
      <c r="F56" s="1">
        <v>36.869560689328956</v>
      </c>
      <c r="G56" s="1">
        <v>790.06201477133493</v>
      </c>
      <c r="H56" s="1">
        <f t="shared" si="1"/>
        <v>37.100505779737318</v>
      </c>
      <c r="I56" s="1">
        <f t="shared" si="2"/>
        <v>14.516999999999999</v>
      </c>
      <c r="J56" s="1">
        <f t="shared" si="3"/>
        <v>10742.58</v>
      </c>
      <c r="K56" s="1">
        <f t="shared" si="4"/>
        <v>289.5534649521444</v>
      </c>
      <c r="L56" s="1">
        <f t="shared" si="5"/>
        <v>2.9840499999999998E-3</v>
      </c>
      <c r="M56" s="12">
        <f t="shared" si="6"/>
        <v>0.28256675095117317</v>
      </c>
      <c r="N56" s="10"/>
    </row>
    <row r="57" spans="1:14" x14ac:dyDescent="0.35">
      <c r="A57" s="1">
        <v>124.205</v>
      </c>
      <c r="B57" s="1">
        <f t="shared" si="7"/>
        <v>3550</v>
      </c>
      <c r="C57" s="1">
        <v>0.24545</v>
      </c>
      <c r="D57" s="1">
        <v>1.10622</v>
      </c>
      <c r="E57">
        <v>101.22707499999999</v>
      </c>
      <c r="F57" s="1">
        <v>37.631684494451981</v>
      </c>
      <c r="G57" s="1">
        <v>795.03558791095736</v>
      </c>
      <c r="H57" s="1">
        <f t="shared" si="1"/>
        <v>37.8674034077046</v>
      </c>
      <c r="I57" s="1">
        <f t="shared" si="2"/>
        <v>14.727</v>
      </c>
      <c r="J57" s="1">
        <f t="shared" si="3"/>
        <v>10897.98</v>
      </c>
      <c r="K57" s="1">
        <f t="shared" si="4"/>
        <v>287.79316824724953</v>
      </c>
      <c r="L57" s="1">
        <f t="shared" si="5"/>
        <v>3.0272166666666669E-3</v>
      </c>
      <c r="M57" s="12">
        <f t="shared" si="6"/>
        <v>0.28429508009686311</v>
      </c>
      <c r="N57" s="10"/>
    </row>
    <row r="58" spans="1:14" x14ac:dyDescent="0.35">
      <c r="A58" s="1">
        <v>124.066</v>
      </c>
      <c r="B58" s="1">
        <f t="shared" si="7"/>
        <v>3600</v>
      </c>
      <c r="C58" s="1">
        <v>0.25505</v>
      </c>
      <c r="D58" s="1">
        <v>1.09697</v>
      </c>
      <c r="E58">
        <v>101.11378999999999</v>
      </c>
      <c r="F58" s="1">
        <v>38.119000780874529</v>
      </c>
      <c r="G58" s="1">
        <v>794.14584960155264</v>
      </c>
      <c r="H58" s="1">
        <f t="shared" si="1"/>
        <v>38.357772166185974</v>
      </c>
      <c r="I58" s="1">
        <f t="shared" si="2"/>
        <v>15.303000000000001</v>
      </c>
      <c r="J58" s="1">
        <f t="shared" si="3"/>
        <v>11324.220000000001</v>
      </c>
      <c r="K58" s="1">
        <f t="shared" si="4"/>
        <v>295.22621780372293</v>
      </c>
      <c r="L58" s="1">
        <f t="shared" si="5"/>
        <v>3.1456166666666663E-3</v>
      </c>
      <c r="M58" s="12">
        <f t="shared" si="6"/>
        <v>0.27713724894371516</v>
      </c>
      <c r="N58" s="10"/>
    </row>
    <row r="59" spans="1:14" x14ac:dyDescent="0.35">
      <c r="A59" s="1">
        <v>123.967</v>
      </c>
      <c r="B59" s="1">
        <f t="shared" si="7"/>
        <v>3650</v>
      </c>
      <c r="C59" s="1">
        <v>0.25755</v>
      </c>
      <c r="D59" s="1">
        <v>1.0940099999999999</v>
      </c>
      <c r="E59">
        <v>101.03310499999999</v>
      </c>
      <c r="F59" s="1">
        <v>38.61759135321288</v>
      </c>
      <c r="G59" s="1">
        <v>793.51215109341535</v>
      </c>
      <c r="H59" s="1">
        <f t="shared" si="1"/>
        <v>38.85948583092501</v>
      </c>
      <c r="I59" s="1">
        <f t="shared" si="2"/>
        <v>15.452999999999999</v>
      </c>
      <c r="J59" s="1">
        <f t="shared" si="3"/>
        <v>11435.22</v>
      </c>
      <c r="K59" s="1">
        <f t="shared" si="4"/>
        <v>294.27100630599864</v>
      </c>
      <c r="L59" s="1">
        <f t="shared" si="5"/>
        <v>3.1764500000000004E-3</v>
      </c>
      <c r="M59" s="12">
        <f t="shared" si="6"/>
        <v>0.27803684381023563</v>
      </c>
      <c r="N59" s="10"/>
    </row>
    <row r="60" spans="1:14" x14ac:dyDescent="0.35">
      <c r="A60" s="1">
        <v>123.815</v>
      </c>
      <c r="B60" s="1">
        <f t="shared" si="7"/>
        <v>3700</v>
      </c>
      <c r="C60" s="1">
        <v>0.26445000000000002</v>
      </c>
      <c r="D60" s="1">
        <v>1.09659</v>
      </c>
      <c r="E60">
        <v>100.90922499999999</v>
      </c>
      <c r="F60" s="1">
        <v>39.0986005258642</v>
      </c>
      <c r="G60" s="1">
        <v>792.53919984859863</v>
      </c>
      <c r="H60" s="1">
        <f t="shared" si="1"/>
        <v>39.343507968873134</v>
      </c>
      <c r="I60" s="1">
        <f t="shared" si="2"/>
        <v>15.867000000000001</v>
      </c>
      <c r="J60" s="1">
        <f t="shared" si="3"/>
        <v>11741.58</v>
      </c>
      <c r="K60" s="1">
        <f t="shared" si="4"/>
        <v>298.43754678127397</v>
      </c>
      <c r="L60" s="1">
        <f t="shared" si="5"/>
        <v>3.2615499999999998E-3</v>
      </c>
      <c r="M60" s="12">
        <f t="shared" si="6"/>
        <v>0.27415512123260649</v>
      </c>
      <c r="N60" s="10"/>
    </row>
    <row r="61" spans="1:14" x14ac:dyDescent="0.35">
      <c r="A61" s="1">
        <v>123.767</v>
      </c>
      <c r="B61" s="1">
        <f t="shared" si="7"/>
        <v>3750</v>
      </c>
      <c r="C61" s="1">
        <v>0.2651</v>
      </c>
      <c r="D61" s="1">
        <v>1.0980799999999999</v>
      </c>
      <c r="E61">
        <v>100.870105</v>
      </c>
      <c r="F61" s="1">
        <v>39.611597604353882</v>
      </c>
      <c r="G61" s="1">
        <v>792.23195208707762</v>
      </c>
      <c r="H61" s="1">
        <f t="shared" si="1"/>
        <v>39.859718379836977</v>
      </c>
      <c r="I61" s="1">
        <f t="shared" si="2"/>
        <v>15.906000000000001</v>
      </c>
      <c r="J61" s="1">
        <f t="shared" si="3"/>
        <v>11770.44</v>
      </c>
      <c r="K61" s="1">
        <f t="shared" si="4"/>
        <v>295.29661719722719</v>
      </c>
      <c r="L61" s="1">
        <f t="shared" si="5"/>
        <v>3.2695666666666665E-3</v>
      </c>
      <c r="M61" s="12">
        <f t="shared" si="6"/>
        <v>0.27707117878541715</v>
      </c>
      <c r="N61" s="10"/>
    </row>
    <row r="62" spans="1:14" x14ac:dyDescent="0.35">
      <c r="A62" s="1">
        <v>123.509</v>
      </c>
      <c r="B62" s="1">
        <f t="shared" si="7"/>
        <v>3800</v>
      </c>
      <c r="C62" s="1">
        <v>0.26929999999999998</v>
      </c>
      <c r="D62" s="1">
        <v>1.09907</v>
      </c>
      <c r="E62">
        <v>100.65983499999999</v>
      </c>
      <c r="F62" s="1">
        <v>40.056078432024357</v>
      </c>
      <c r="G62" s="1">
        <v>790.58049536890167</v>
      </c>
      <c r="H62" s="1">
        <f t="shared" si="1"/>
        <v>40.306983365035009</v>
      </c>
      <c r="I62" s="1">
        <f t="shared" si="2"/>
        <v>16.157999999999998</v>
      </c>
      <c r="J62" s="1">
        <f t="shared" si="3"/>
        <v>11956.919999999998</v>
      </c>
      <c r="K62" s="1">
        <f t="shared" si="4"/>
        <v>296.64636253508951</v>
      </c>
      <c r="L62" s="1">
        <f t="shared" si="5"/>
        <v>3.3213666666666664E-3</v>
      </c>
      <c r="M62" s="12">
        <f t="shared" si="6"/>
        <v>0.27581050082319397</v>
      </c>
      <c r="N62" s="10"/>
    </row>
    <row r="63" spans="1:14" x14ac:dyDescent="0.35">
      <c r="A63" s="1">
        <v>122.672</v>
      </c>
      <c r="B63" s="1">
        <f t="shared" si="7"/>
        <v>3850</v>
      </c>
      <c r="C63" s="1">
        <v>0.27374999999999999</v>
      </c>
      <c r="D63" s="1">
        <v>1.1053299999999999</v>
      </c>
      <c r="E63">
        <v>99.977679999999992</v>
      </c>
      <c r="F63" s="1">
        <v>40.308106943072069</v>
      </c>
      <c r="G63" s="1">
        <v>785.22286252737786</v>
      </c>
      <c r="H63" s="1">
        <f t="shared" si="1"/>
        <v>40.560590542770939</v>
      </c>
      <c r="I63" s="1">
        <f t="shared" si="2"/>
        <v>16.425000000000001</v>
      </c>
      <c r="J63" s="1">
        <f t="shared" si="3"/>
        <v>12154.5</v>
      </c>
      <c r="K63" s="1">
        <f t="shared" si="4"/>
        <v>299.66279675299944</v>
      </c>
      <c r="L63" s="1">
        <f t="shared" si="5"/>
        <v>3.3762499999999999E-3</v>
      </c>
      <c r="M63" s="12">
        <f t="shared" si="6"/>
        <v>0.27303416608509262</v>
      </c>
      <c r="N63" s="10"/>
    </row>
    <row r="64" spans="1:14" x14ac:dyDescent="0.35">
      <c r="A64" s="1">
        <v>122.157</v>
      </c>
      <c r="B64" s="1">
        <f t="shared" si="7"/>
        <v>3900</v>
      </c>
      <c r="C64" s="1">
        <v>0.27589999999999998</v>
      </c>
      <c r="D64" s="1">
        <v>1.11704</v>
      </c>
      <c r="E64">
        <v>99.557954999999993</v>
      </c>
      <c r="F64" s="1">
        <v>40.660170204475023</v>
      </c>
      <c r="G64" s="1">
        <v>781.92635008605782</v>
      </c>
      <c r="H64" s="1">
        <f t="shared" si="1"/>
        <v>40.914859072699308</v>
      </c>
      <c r="I64" s="1">
        <f t="shared" si="2"/>
        <v>16.553999999999998</v>
      </c>
      <c r="J64" s="1">
        <f t="shared" si="3"/>
        <v>12249.959999999997</v>
      </c>
      <c r="K64" s="1">
        <f t="shared" si="4"/>
        <v>299.401251223516</v>
      </c>
      <c r="L64" s="1">
        <f t="shared" si="5"/>
        <v>3.4027666666666661E-3</v>
      </c>
      <c r="M64" s="12">
        <f t="shared" si="6"/>
        <v>0.2732726783332679</v>
      </c>
      <c r="N64" s="10"/>
    </row>
    <row r="65" spans="1:14" x14ac:dyDescent="0.35">
      <c r="A65" s="1">
        <v>121.184</v>
      </c>
      <c r="B65" s="1">
        <f t="shared" si="7"/>
        <v>3950</v>
      </c>
      <c r="C65" s="1">
        <v>0.28284999999999999</v>
      </c>
      <c r="D65" s="1">
        <v>1.12259</v>
      </c>
      <c r="E65">
        <v>98.764959999999988</v>
      </c>
      <c r="F65" s="1">
        <v>40.853437581131814</v>
      </c>
      <c r="G65" s="1">
        <v>775.69818192022433</v>
      </c>
      <c r="H65" s="1">
        <f t="shared" si="1"/>
        <v>41.109337045602452</v>
      </c>
      <c r="I65" s="1">
        <f t="shared" si="2"/>
        <v>16.971</v>
      </c>
      <c r="J65" s="1">
        <f t="shared" si="3"/>
        <v>12558.54</v>
      </c>
      <c r="K65" s="1">
        <f t="shared" si="4"/>
        <v>305.49118284415175</v>
      </c>
      <c r="L65" s="1">
        <f t="shared" si="5"/>
        <v>3.4884833333333333E-3</v>
      </c>
      <c r="M65" s="12">
        <f t="shared" si="6"/>
        <v>0.26782501889726185</v>
      </c>
      <c r="N65" s="10"/>
    </row>
    <row r="66" spans="1:14" x14ac:dyDescent="0.35">
      <c r="A66" s="1">
        <v>120.004</v>
      </c>
      <c r="B66" s="1">
        <f t="shared" si="7"/>
        <v>4000</v>
      </c>
      <c r="C66" s="1">
        <v>0.28455000000000003</v>
      </c>
      <c r="D66" s="1">
        <v>1.1246100000000001</v>
      </c>
      <c r="E66">
        <v>97.803259999999995</v>
      </c>
      <c r="F66" s="1">
        <v>40.967733748417658</v>
      </c>
      <c r="G66" s="1">
        <v>768.14500778283116</v>
      </c>
      <c r="H66" s="1">
        <f t="shared" si="1"/>
        <v>41.224349145983062</v>
      </c>
      <c r="I66" s="1">
        <f t="shared" si="2"/>
        <v>17.073</v>
      </c>
      <c r="J66" s="1">
        <f t="shared" si="3"/>
        <v>12634.02</v>
      </c>
      <c r="K66" s="1">
        <f t="shared" si="4"/>
        <v>306.46984759566715</v>
      </c>
      <c r="L66" s="1">
        <f t="shared" si="5"/>
        <v>3.5094499999999999E-3</v>
      </c>
      <c r="M66" s="12">
        <f t="shared" si="6"/>
        <v>0.26696976051662502</v>
      </c>
      <c r="N66" s="10"/>
    </row>
    <row r="67" spans="1:14" x14ac:dyDescent="0.35">
      <c r="A67" s="1">
        <v>118.73399999999999</v>
      </c>
      <c r="B67" s="1">
        <f t="shared" si="7"/>
        <v>4050</v>
      </c>
      <c r="C67" s="1">
        <v>0.28710000000000002</v>
      </c>
      <c r="D67" s="1">
        <v>1.1222000000000001</v>
      </c>
      <c r="E67">
        <v>96.768209999999996</v>
      </c>
      <c r="F67" s="1">
        <v>41.040850180999634</v>
      </c>
      <c r="G67" s="1">
        <v>760.01574409258581</v>
      </c>
      <c r="H67" s="1">
        <f t="shared" si="1"/>
        <v>41.297923568321828</v>
      </c>
      <c r="I67" s="1">
        <f t="shared" si="2"/>
        <v>17.226000000000003</v>
      </c>
      <c r="J67" s="1">
        <f t="shared" si="3"/>
        <v>12747.240000000002</v>
      </c>
      <c r="K67" s="1">
        <f t="shared" si="4"/>
        <v>308.66539764187945</v>
      </c>
      <c r="L67" s="1">
        <f t="shared" si="5"/>
        <v>3.5409E-3</v>
      </c>
      <c r="M67" s="12">
        <f t="shared" si="6"/>
        <v>0.26507079330320377</v>
      </c>
      <c r="N67" s="10"/>
    </row>
    <row r="68" spans="1:14" x14ac:dyDescent="0.35">
      <c r="A68" s="1">
        <v>117.44199999999999</v>
      </c>
      <c r="B68" s="1">
        <f t="shared" si="7"/>
        <v>4100</v>
      </c>
      <c r="C68" s="1">
        <v>0.28894999999999998</v>
      </c>
      <c r="D68" s="1">
        <v>1.1239399999999999</v>
      </c>
      <c r="E68">
        <v>95.715229999999991</v>
      </c>
      <c r="F68" s="1">
        <v>41.095429331969832</v>
      </c>
      <c r="G68" s="1">
        <v>751.74565851164323</v>
      </c>
      <c r="H68" s="1">
        <f t="shared" si="1"/>
        <v>41.352844594451902</v>
      </c>
      <c r="I68" s="1">
        <f t="shared" si="2"/>
        <v>17.337</v>
      </c>
      <c r="J68" s="1">
        <f t="shared" si="3"/>
        <v>12829.380000000001</v>
      </c>
      <c r="K68" s="1">
        <f t="shared" si="4"/>
        <v>310.24177721793905</v>
      </c>
      <c r="L68" s="1">
        <f t="shared" si="5"/>
        <v>3.5637166666666665E-3</v>
      </c>
      <c r="M68" s="12">
        <f t="shared" si="6"/>
        <v>0.26372393348142181</v>
      </c>
      <c r="N68" s="10"/>
    </row>
    <row r="69" spans="1:14" x14ac:dyDescent="0.35">
      <c r="A69" s="1">
        <v>116.5</v>
      </c>
      <c r="B69" s="1">
        <f t="shared" si="7"/>
        <v>4150</v>
      </c>
      <c r="C69" s="1">
        <v>0.29304999999999998</v>
      </c>
      <c r="D69" s="1">
        <v>1.12233</v>
      </c>
      <c r="E69">
        <v>94.947499999999991</v>
      </c>
      <c r="F69" s="1">
        <v>41.262947639279162</v>
      </c>
      <c r="G69" s="1">
        <v>745.71592119179206</v>
      </c>
      <c r="H69" s="1">
        <f t="shared" si="1"/>
        <v>41.521412209914175</v>
      </c>
      <c r="I69" s="1">
        <f t="shared" si="2"/>
        <v>17.582999999999998</v>
      </c>
      <c r="J69" s="1">
        <f t="shared" si="3"/>
        <v>13011.42</v>
      </c>
      <c r="K69" s="1">
        <f t="shared" si="4"/>
        <v>313.36650916929142</v>
      </c>
      <c r="L69" s="1">
        <f t="shared" si="5"/>
        <v>3.614283333333333E-3</v>
      </c>
      <c r="M69" s="12">
        <f t="shared" si="6"/>
        <v>0.26109421212584277</v>
      </c>
      <c r="N69" s="10"/>
    </row>
    <row r="70" spans="1:14" x14ac:dyDescent="0.35">
      <c r="A70" s="1">
        <v>115.931</v>
      </c>
      <c r="B70" s="1">
        <f t="shared" si="7"/>
        <v>4200</v>
      </c>
      <c r="C70" s="1">
        <v>0.2949</v>
      </c>
      <c r="D70" s="1">
        <v>1.1217900000000001</v>
      </c>
      <c r="E70">
        <v>94.483764999999991</v>
      </c>
      <c r="F70" s="1">
        <v>41.556130281050606</v>
      </c>
      <c r="G70" s="1">
        <v>742.07375501876095</v>
      </c>
      <c r="H70" s="1">
        <f t="shared" si="1"/>
        <v>41.816431301332535</v>
      </c>
      <c r="I70" s="1">
        <f t="shared" si="2"/>
        <v>17.693999999999999</v>
      </c>
      <c r="J70" s="1">
        <f t="shared" si="3"/>
        <v>13093.559999999998</v>
      </c>
      <c r="K70" s="1">
        <f t="shared" si="4"/>
        <v>313.11997682553925</v>
      </c>
      <c r="L70" s="1">
        <f t="shared" si="5"/>
        <v>3.6370999999999999E-3</v>
      </c>
      <c r="M70" s="12">
        <f t="shared" si="6"/>
        <v>0.26129978242738683</v>
      </c>
      <c r="N70" s="10"/>
    </row>
    <row r="71" spans="1:14" x14ac:dyDescent="0.35">
      <c r="A71" s="1">
        <v>115.03400000000001</v>
      </c>
      <c r="B71" s="1">
        <f t="shared" ref="B71:B96" si="8">B70+50</f>
        <v>4250</v>
      </c>
      <c r="C71" s="1">
        <v>0.29715000000000003</v>
      </c>
      <c r="D71" s="1">
        <v>1.12456</v>
      </c>
      <c r="E71">
        <v>93.752709999999993</v>
      </c>
      <c r="F71" s="1">
        <v>41.725483540269032</v>
      </c>
      <c r="G71" s="1">
        <v>736.33206247533576</v>
      </c>
      <c r="H71" s="1">
        <f t="shared" ref="H71:H96" si="9">F71*$L$3</f>
        <v>41.986845362552124</v>
      </c>
      <c r="I71" s="1">
        <f t="shared" ref="I71:I96" si="10">C71*60</f>
        <v>17.829000000000001</v>
      </c>
      <c r="J71" s="1">
        <f t="shared" ref="J71:J96" si="11">I71*$N$3*1000</f>
        <v>13193.46</v>
      </c>
      <c r="K71" s="1">
        <f t="shared" ref="K71:K96" si="12">J71/H71</f>
        <v>314.22841811705115</v>
      </c>
      <c r="L71" s="1">
        <f t="shared" ref="L71:L96" si="13">C71/60*$N$3</f>
        <v>3.6648500000000003E-3</v>
      </c>
      <c r="M71" s="12">
        <f t="shared" ref="M71:M96" si="14">(H71/(L71*$O$3))</f>
        <v>0.26037804699034017</v>
      </c>
      <c r="N71" s="10"/>
    </row>
    <row r="72" spans="1:14" x14ac:dyDescent="0.35">
      <c r="A72" s="1">
        <v>114.39100000000001</v>
      </c>
      <c r="B72" s="1">
        <f t="shared" si="8"/>
        <v>4300</v>
      </c>
      <c r="C72" s="1">
        <v>0.30220000000000002</v>
      </c>
      <c r="D72" s="1">
        <v>1.1227799999999999</v>
      </c>
      <c r="E72">
        <v>93.228664999999992</v>
      </c>
      <c r="F72" s="1">
        <v>41.980396766411019</v>
      </c>
      <c r="G72" s="1">
        <v>732.21622266995962</v>
      </c>
      <c r="H72" s="1">
        <f t="shared" si="9"/>
        <v>42.243355324780929</v>
      </c>
      <c r="I72" s="1">
        <f t="shared" si="10"/>
        <v>18.132000000000001</v>
      </c>
      <c r="J72" s="1">
        <f t="shared" si="11"/>
        <v>13417.68</v>
      </c>
      <c r="K72" s="1">
        <f t="shared" si="12"/>
        <v>317.62817836889201</v>
      </c>
      <c r="L72" s="1">
        <f t="shared" si="13"/>
        <v>3.7271333333333333E-3</v>
      </c>
      <c r="M72" s="12">
        <f t="shared" si="14"/>
        <v>0.25759106839431145</v>
      </c>
      <c r="N72" s="10"/>
    </row>
    <row r="73" spans="1:14" x14ac:dyDescent="0.35">
      <c r="A73" s="1">
        <v>114.01600000000001</v>
      </c>
      <c r="B73" s="1">
        <f t="shared" si="8"/>
        <v>4350</v>
      </c>
      <c r="C73" s="1">
        <v>0.30604999999999999</v>
      </c>
      <c r="D73" s="1">
        <v>1.1194299999999999</v>
      </c>
      <c r="E73">
        <v>92.92304</v>
      </c>
      <c r="F73" s="1">
        <v>42.329319272918426</v>
      </c>
      <c r="G73" s="1">
        <v>729.81584953307618</v>
      </c>
      <c r="H73" s="1">
        <f t="shared" si="9"/>
        <v>42.594463426622376</v>
      </c>
      <c r="I73" s="1">
        <f t="shared" si="10"/>
        <v>18.363</v>
      </c>
      <c r="J73" s="1">
        <f t="shared" si="11"/>
        <v>13588.619999999999</v>
      </c>
      <c r="K73" s="1">
        <f t="shared" si="12"/>
        <v>319.02315246696696</v>
      </c>
      <c r="L73" s="1">
        <f t="shared" si="13"/>
        <v>3.7746166666666665E-3</v>
      </c>
      <c r="M73" s="12">
        <f t="shared" si="14"/>
        <v>0.25646471481925942</v>
      </c>
      <c r="N73" s="10"/>
    </row>
    <row r="74" spans="1:14" x14ac:dyDescent="0.35">
      <c r="A74" s="1">
        <v>113.871</v>
      </c>
      <c r="B74" s="1">
        <f t="shared" si="8"/>
        <v>4400</v>
      </c>
      <c r="C74" s="1">
        <v>0.30919999999999997</v>
      </c>
      <c r="D74" s="1">
        <v>1.1198600000000001</v>
      </c>
      <c r="E74">
        <v>92.804864999999992</v>
      </c>
      <c r="F74" s="1">
        <v>42.761412041537568</v>
      </c>
      <c r="G74" s="1">
        <v>728.88770525348116</v>
      </c>
      <c r="H74" s="1">
        <f t="shared" si="9"/>
        <v>43.029262755928649</v>
      </c>
      <c r="I74" s="1">
        <f t="shared" si="10"/>
        <v>18.552</v>
      </c>
      <c r="J74" s="1">
        <f t="shared" si="11"/>
        <v>13728.48</v>
      </c>
      <c r="K74" s="1">
        <f t="shared" si="12"/>
        <v>319.04985399984491</v>
      </c>
      <c r="L74" s="1">
        <f t="shared" si="13"/>
        <v>3.813466666666666E-3</v>
      </c>
      <c r="M74" s="12">
        <f t="shared" si="14"/>
        <v>0.25644325108583693</v>
      </c>
      <c r="N74" s="10"/>
    </row>
    <row r="75" spans="1:14" x14ac:dyDescent="0.35">
      <c r="A75" s="1">
        <v>113.985</v>
      </c>
      <c r="B75" s="1">
        <f t="shared" si="8"/>
        <v>4450</v>
      </c>
      <c r="C75" s="1">
        <v>0.30990000000000001</v>
      </c>
      <c r="D75" s="1">
        <v>1.11873</v>
      </c>
      <c r="E75">
        <v>92.897774999999996</v>
      </c>
      <c r="F75" s="1">
        <v>43.29063350876757</v>
      </c>
      <c r="G75" s="1">
        <v>729.61741868709373</v>
      </c>
      <c r="H75" s="1">
        <f t="shared" si="9"/>
        <v>43.561799182634992</v>
      </c>
      <c r="I75" s="1">
        <f t="shared" si="10"/>
        <v>18.594000000000001</v>
      </c>
      <c r="J75" s="1">
        <f t="shared" si="11"/>
        <v>13759.560000000001</v>
      </c>
      <c r="K75" s="1">
        <f t="shared" si="12"/>
        <v>315.86298679520485</v>
      </c>
      <c r="L75" s="1">
        <f t="shared" si="13"/>
        <v>3.8221000000000002E-3</v>
      </c>
      <c r="M75" s="12">
        <f t="shared" si="14"/>
        <v>0.25903060896220181</v>
      </c>
      <c r="N75" s="10"/>
    </row>
    <row r="76" spans="1:14" x14ac:dyDescent="0.35">
      <c r="A76" s="1">
        <v>113.306</v>
      </c>
      <c r="B76" s="1">
        <f t="shared" si="8"/>
        <v>4500</v>
      </c>
      <c r="C76" s="1">
        <v>0.31445000000000001</v>
      </c>
      <c r="D76" s="1">
        <v>1.1156299999999999</v>
      </c>
      <c r="E76">
        <v>92.34438999999999</v>
      </c>
      <c r="F76" s="1">
        <v>43.516268583634613</v>
      </c>
      <c r="G76" s="1">
        <v>725.27114306057683</v>
      </c>
      <c r="H76" s="1">
        <f t="shared" si="9"/>
        <v>43.788847599885024</v>
      </c>
      <c r="I76" s="1">
        <f t="shared" si="10"/>
        <v>18.867000000000001</v>
      </c>
      <c r="J76" s="1">
        <f t="shared" si="11"/>
        <v>13961.58</v>
      </c>
      <c r="K76" s="1">
        <f t="shared" si="12"/>
        <v>318.83871728190121</v>
      </c>
      <c r="L76" s="1">
        <f t="shared" si="13"/>
        <v>3.8782166666666666E-3</v>
      </c>
      <c r="M76" s="12">
        <f t="shared" si="14"/>
        <v>0.25661306918959365</v>
      </c>
      <c r="N76" s="10"/>
    </row>
    <row r="77" spans="1:14" x14ac:dyDescent="0.35">
      <c r="A77" s="1">
        <v>113.074</v>
      </c>
      <c r="B77" s="1">
        <f t="shared" si="8"/>
        <v>4550</v>
      </c>
      <c r="C77" s="1">
        <v>0.31709999999999999</v>
      </c>
      <c r="D77" s="1">
        <v>1.1095299999999999</v>
      </c>
      <c r="E77">
        <v>92.155309999999986</v>
      </c>
      <c r="F77" s="1">
        <v>43.909690807602317</v>
      </c>
      <c r="G77" s="1">
        <v>723.78611221322478</v>
      </c>
      <c r="H77" s="1">
        <f t="shared" si="9"/>
        <v>44.184734158371072</v>
      </c>
      <c r="I77" s="1">
        <f t="shared" si="10"/>
        <v>19.026</v>
      </c>
      <c r="J77" s="1">
        <f t="shared" si="11"/>
        <v>14079.24</v>
      </c>
      <c r="K77" s="1">
        <f t="shared" si="12"/>
        <v>318.64489553192436</v>
      </c>
      <c r="L77" s="1">
        <f t="shared" si="13"/>
        <v>3.9109000000000001E-3</v>
      </c>
      <c r="M77" s="12">
        <f t="shared" si="14"/>
        <v>0.25676915891465968</v>
      </c>
      <c r="N77" s="10"/>
    </row>
    <row r="78" spans="1:14" x14ac:dyDescent="0.35">
      <c r="A78" s="1">
        <v>112.19499999999999</v>
      </c>
      <c r="B78" s="1">
        <f t="shared" si="8"/>
        <v>4600</v>
      </c>
      <c r="C78" s="1">
        <v>0.31940000000000002</v>
      </c>
      <c r="D78" s="1">
        <v>1.1056900000000001</v>
      </c>
      <c r="E78">
        <v>91.438924999999983</v>
      </c>
      <c r="F78" s="1">
        <v>44.047124438262692</v>
      </c>
      <c r="G78" s="1">
        <v>718.15963758036992</v>
      </c>
      <c r="H78" s="1">
        <f t="shared" si="9"/>
        <v>44.32302865153332</v>
      </c>
      <c r="I78" s="1">
        <f t="shared" si="10"/>
        <v>19.164000000000001</v>
      </c>
      <c r="J78" s="1">
        <f t="shared" si="11"/>
        <v>14181.360000000002</v>
      </c>
      <c r="K78" s="1">
        <f t="shared" si="12"/>
        <v>319.95466987361226</v>
      </c>
      <c r="L78" s="1">
        <f t="shared" si="13"/>
        <v>3.9392666666666666E-3</v>
      </c>
      <c r="M78" s="12">
        <f t="shared" si="14"/>
        <v>0.25571804234175249</v>
      </c>
      <c r="N78" s="10"/>
    </row>
    <row r="79" spans="1:14" x14ac:dyDescent="0.35">
      <c r="A79" s="1">
        <v>111.06100000000001</v>
      </c>
      <c r="B79" s="1">
        <f t="shared" si="8"/>
        <v>4650</v>
      </c>
      <c r="C79" s="1">
        <v>0.32055</v>
      </c>
      <c r="D79" s="1">
        <v>1.09782</v>
      </c>
      <c r="E79">
        <v>90.514714999999995</v>
      </c>
      <c r="F79" s="1">
        <v>44.07585637129494</v>
      </c>
      <c r="G79" s="1">
        <v>710.90090921443459</v>
      </c>
      <c r="H79" s="1">
        <f t="shared" si="9"/>
        <v>44.351940556844802</v>
      </c>
      <c r="I79" s="1">
        <f t="shared" si="10"/>
        <v>19.233000000000001</v>
      </c>
      <c r="J79" s="1">
        <f t="shared" si="11"/>
        <v>14232.42</v>
      </c>
      <c r="K79" s="1">
        <f t="shared" si="12"/>
        <v>320.8973456698846</v>
      </c>
      <c r="L79" s="1">
        <f t="shared" si="13"/>
        <v>3.9534499999999998E-3</v>
      </c>
      <c r="M79" s="12">
        <f t="shared" si="14"/>
        <v>0.25496683884182175</v>
      </c>
      <c r="N79" s="10"/>
    </row>
    <row r="80" spans="1:14" x14ac:dyDescent="0.35">
      <c r="A80" s="1">
        <v>109.973</v>
      </c>
      <c r="B80" s="1">
        <f t="shared" si="8"/>
        <v>4700</v>
      </c>
      <c r="C80" s="1">
        <v>0.32069999999999999</v>
      </c>
      <c r="D80" s="1">
        <v>1.09558</v>
      </c>
      <c r="E80">
        <v>89.627994999999999</v>
      </c>
      <c r="F80" s="1">
        <v>44.113361934850616</v>
      </c>
      <c r="G80" s="1">
        <v>703.93662661995677</v>
      </c>
      <c r="H80" s="1">
        <f t="shared" si="9"/>
        <v>44.389681049312145</v>
      </c>
      <c r="I80" s="1">
        <f t="shared" si="10"/>
        <v>19.241999999999997</v>
      </c>
      <c r="J80" s="1">
        <f t="shared" si="11"/>
        <v>14239.079999999998</v>
      </c>
      <c r="K80" s="1">
        <f t="shared" si="12"/>
        <v>320.77455082819625</v>
      </c>
      <c r="L80" s="1">
        <f t="shared" si="13"/>
        <v>3.9553000000000001E-3</v>
      </c>
      <c r="M80" s="12">
        <f t="shared" si="14"/>
        <v>0.25506444201055972</v>
      </c>
      <c r="N80" s="10"/>
    </row>
    <row r="81" spans="1:14" x14ac:dyDescent="0.35">
      <c r="A81" s="1">
        <v>108.654</v>
      </c>
      <c r="B81" s="1">
        <f t="shared" si="8"/>
        <v>4750</v>
      </c>
      <c r="C81" s="1">
        <v>0.32485000000000003</v>
      </c>
      <c r="D81" s="1">
        <v>1.0882700000000001</v>
      </c>
      <c r="E81">
        <v>88.553009999999986</v>
      </c>
      <c r="F81" s="1">
        <v>44.047935230966708</v>
      </c>
      <c r="G81" s="1">
        <v>695.49371417315854</v>
      </c>
      <c r="H81" s="1">
        <f t="shared" si="9"/>
        <v>44.323844522914456</v>
      </c>
      <c r="I81" s="1">
        <f t="shared" si="10"/>
        <v>19.491000000000003</v>
      </c>
      <c r="J81" s="1">
        <f t="shared" si="11"/>
        <v>14423.340000000002</v>
      </c>
      <c r="K81" s="1">
        <f t="shared" si="12"/>
        <v>325.40814442536572</v>
      </c>
      <c r="L81" s="1">
        <f t="shared" si="13"/>
        <v>4.0064833333333331E-3</v>
      </c>
      <c r="M81" s="12">
        <f t="shared" si="14"/>
        <v>0.2514324955285418</v>
      </c>
      <c r="N81" s="10"/>
    </row>
    <row r="82" spans="1:14" x14ac:dyDescent="0.35">
      <c r="A82" s="1">
        <v>107.07599999999999</v>
      </c>
      <c r="B82" s="1">
        <f t="shared" si="8"/>
        <v>4800</v>
      </c>
      <c r="C82" s="1">
        <v>0.32455000000000001</v>
      </c>
      <c r="D82" s="1">
        <v>1.08396</v>
      </c>
      <c r="E82">
        <v>87.266939999999991</v>
      </c>
      <c r="F82" s="1">
        <v>43.865148416841798</v>
      </c>
      <c r="G82" s="1">
        <v>685.39294401315294</v>
      </c>
      <c r="H82" s="1">
        <f t="shared" si="9"/>
        <v>44.139912761127455</v>
      </c>
      <c r="I82" s="1">
        <f t="shared" si="10"/>
        <v>19.472999999999999</v>
      </c>
      <c r="J82" s="1">
        <f t="shared" si="11"/>
        <v>14410.019999999999</v>
      </c>
      <c r="K82" s="1">
        <f t="shared" si="12"/>
        <v>326.46235795668406</v>
      </c>
      <c r="L82" s="1">
        <f t="shared" si="13"/>
        <v>4.0027833333333334E-3</v>
      </c>
      <c r="M82" s="12">
        <f t="shared" si="14"/>
        <v>0.25062056872430505</v>
      </c>
      <c r="N82" s="10"/>
    </row>
    <row r="83" spans="1:14" x14ac:dyDescent="0.35">
      <c r="A83" s="1">
        <v>105.24</v>
      </c>
      <c r="B83" s="1">
        <f t="shared" si="8"/>
        <v>4850</v>
      </c>
      <c r="C83" s="1">
        <v>0.32569999999999999</v>
      </c>
      <c r="D83" s="1">
        <v>1.0822099999999999</v>
      </c>
      <c r="E83">
        <v>85.770599999999988</v>
      </c>
      <c r="F83" s="1">
        <v>43.562099708061503</v>
      </c>
      <c r="G83" s="1">
        <v>673.64071713497162</v>
      </c>
      <c r="H83" s="1">
        <f t="shared" si="9"/>
        <v>43.834965803218644</v>
      </c>
      <c r="I83" s="1">
        <f t="shared" si="10"/>
        <v>19.541999999999998</v>
      </c>
      <c r="J83" s="1">
        <f t="shared" si="11"/>
        <v>14461.08</v>
      </c>
      <c r="K83" s="1">
        <f t="shared" si="12"/>
        <v>329.89828405291411</v>
      </c>
      <c r="L83" s="1">
        <f t="shared" si="13"/>
        <v>4.0169666666666666E-3</v>
      </c>
      <c r="M83" s="12">
        <f t="shared" si="14"/>
        <v>0.24801032855647887</v>
      </c>
      <c r="N83" s="10"/>
    </row>
    <row r="84" spans="1:14" x14ac:dyDescent="0.35">
      <c r="A84" s="1">
        <v>103.63200000000001</v>
      </c>
      <c r="B84" s="1">
        <f t="shared" si="8"/>
        <v>4900</v>
      </c>
      <c r="C84" s="1">
        <v>0.32769999999999999</v>
      </c>
      <c r="D84" s="1">
        <v>1.0846</v>
      </c>
      <c r="E84">
        <v>84.460080000000005</v>
      </c>
      <c r="F84" s="1">
        <v>43.338730585435684</v>
      </c>
      <c r="G84" s="1">
        <v>663.34791712401545</v>
      </c>
      <c r="H84" s="1">
        <f t="shared" si="9"/>
        <v>43.610197531775896</v>
      </c>
      <c r="I84" s="1">
        <f t="shared" si="10"/>
        <v>19.661999999999999</v>
      </c>
      <c r="J84" s="1">
        <f t="shared" si="11"/>
        <v>14549.88</v>
      </c>
      <c r="K84" s="1">
        <f t="shared" si="12"/>
        <v>333.63481074348391</v>
      </c>
      <c r="L84" s="1">
        <f t="shared" si="13"/>
        <v>4.0416333333333334E-3</v>
      </c>
      <c r="M84" s="12">
        <f t="shared" si="14"/>
        <v>0.24523274905234024</v>
      </c>
      <c r="N84" s="10"/>
    </row>
    <row r="85" spans="1:14" x14ac:dyDescent="0.35">
      <c r="A85" s="1">
        <v>102.33499999999999</v>
      </c>
      <c r="B85" s="1">
        <f t="shared" si="8"/>
        <v>4950</v>
      </c>
      <c r="C85" s="1">
        <v>0.32845000000000002</v>
      </c>
      <c r="D85" s="1">
        <v>1.08823</v>
      </c>
      <c r="E85">
        <v>83.403024999999985</v>
      </c>
      <c r="F85" s="1">
        <v>43.233024553482352</v>
      </c>
      <c r="G85" s="1">
        <v>655.04582656791456</v>
      </c>
      <c r="H85" s="1">
        <f t="shared" si="9"/>
        <v>43.503829373975393</v>
      </c>
      <c r="I85" s="1">
        <f t="shared" si="10"/>
        <v>19.707000000000001</v>
      </c>
      <c r="J85" s="1">
        <f t="shared" si="11"/>
        <v>14583.18</v>
      </c>
      <c r="K85" s="1">
        <f t="shared" si="12"/>
        <v>335.21600764469406</v>
      </c>
      <c r="L85" s="1">
        <f t="shared" si="13"/>
        <v>4.0508833333333339E-3</v>
      </c>
      <c r="M85" s="12">
        <f t="shared" si="14"/>
        <v>0.24407599861669932</v>
      </c>
      <c r="N85" s="10"/>
    </row>
    <row r="86" spans="1:14" x14ac:dyDescent="0.35">
      <c r="A86" s="1">
        <v>101.10599999999999</v>
      </c>
      <c r="B86" s="1">
        <f t="shared" si="8"/>
        <v>5000</v>
      </c>
      <c r="C86" s="1">
        <v>0.32869999999999999</v>
      </c>
      <c r="D86" s="1">
        <v>1.08687</v>
      </c>
      <c r="E86">
        <v>82.401389999999992</v>
      </c>
      <c r="F86" s="1">
        <v>43.145266911597908</v>
      </c>
      <c r="G86" s="1">
        <v>647.17900367396851</v>
      </c>
      <c r="H86" s="1">
        <f t="shared" si="9"/>
        <v>43.415522032117309</v>
      </c>
      <c r="I86" s="1">
        <f t="shared" si="10"/>
        <v>19.722000000000001</v>
      </c>
      <c r="J86" s="1">
        <f t="shared" si="11"/>
        <v>14594.28</v>
      </c>
      <c r="K86" s="1">
        <f t="shared" si="12"/>
        <v>336.15350724571857</v>
      </c>
      <c r="L86" s="1">
        <f t="shared" si="13"/>
        <v>4.0539666666666663E-3</v>
      </c>
      <c r="M86" s="12">
        <f t="shared" si="14"/>
        <v>0.24339529427659692</v>
      </c>
      <c r="N86" s="10"/>
    </row>
    <row r="87" spans="1:14" x14ac:dyDescent="0.35">
      <c r="A87" s="1">
        <v>99.314899999999994</v>
      </c>
      <c r="B87" s="1">
        <f t="shared" si="8"/>
        <v>5050</v>
      </c>
      <c r="C87" s="1">
        <v>0.32984999999999998</v>
      </c>
      <c r="D87" s="1">
        <v>1.0891</v>
      </c>
      <c r="E87">
        <v>80.941643499999984</v>
      </c>
      <c r="F87" s="1">
        <v>42.804754885829141</v>
      </c>
      <c r="G87" s="1">
        <v>635.71418147270992</v>
      </c>
      <c r="H87" s="1">
        <f t="shared" si="9"/>
        <v>43.072877092934171</v>
      </c>
      <c r="I87" s="1">
        <f t="shared" si="10"/>
        <v>19.790999999999997</v>
      </c>
      <c r="J87" s="1">
        <f t="shared" si="11"/>
        <v>14645.339999999997</v>
      </c>
      <c r="K87" s="1">
        <f t="shared" si="12"/>
        <v>340.01304274151846</v>
      </c>
      <c r="L87" s="1">
        <f t="shared" si="13"/>
        <v>4.0681499999999995E-3</v>
      </c>
      <c r="M87" s="12">
        <f t="shared" si="14"/>
        <v>0.24063248032629403</v>
      </c>
      <c r="N87" s="10"/>
    </row>
    <row r="88" spans="1:14" x14ac:dyDescent="0.35">
      <c r="A88" s="1">
        <v>97.581500000000005</v>
      </c>
      <c r="B88" s="1">
        <f t="shared" si="8"/>
        <v>5100</v>
      </c>
      <c r="C88" s="1">
        <v>0.32969999999999999</v>
      </c>
      <c r="D88" s="1">
        <v>1.09185</v>
      </c>
      <c r="E88">
        <v>79.528922499999993</v>
      </c>
      <c r="F88" s="1">
        <v>42.474071374565035</v>
      </c>
      <c r="G88" s="1">
        <v>624.61869668477993</v>
      </c>
      <c r="H88" s="1">
        <f t="shared" si="9"/>
        <v>42.740122232514345</v>
      </c>
      <c r="I88" s="1">
        <f t="shared" si="10"/>
        <v>19.782</v>
      </c>
      <c r="J88" s="1">
        <f t="shared" si="11"/>
        <v>14638.679999999998</v>
      </c>
      <c r="K88" s="1">
        <f t="shared" si="12"/>
        <v>342.50440184430948</v>
      </c>
      <c r="L88" s="1">
        <f t="shared" si="13"/>
        <v>4.0663000000000001E-3</v>
      </c>
      <c r="M88" s="12">
        <f t="shared" si="14"/>
        <v>0.23888213225175858</v>
      </c>
      <c r="N88" s="10"/>
    </row>
    <row r="89" spans="1:14" x14ac:dyDescent="0.35">
      <c r="A89" s="1">
        <v>95.848600000000005</v>
      </c>
      <c r="B89" s="1">
        <f t="shared" si="8"/>
        <v>5150</v>
      </c>
      <c r="C89" s="1">
        <v>0.33095000000000002</v>
      </c>
      <c r="D89" s="1">
        <v>1.0940700000000001</v>
      </c>
      <c r="E89">
        <v>78.116608999999997</v>
      </c>
      <c r="F89" s="1">
        <v>42.128813651079788</v>
      </c>
      <c r="G89" s="1">
        <v>613.52641239436571</v>
      </c>
      <c r="H89" s="1">
        <f t="shared" si="9"/>
        <v>42.392701869315644</v>
      </c>
      <c r="I89" s="1">
        <f t="shared" si="10"/>
        <v>19.857000000000003</v>
      </c>
      <c r="J89" s="1">
        <f t="shared" si="11"/>
        <v>14694.18</v>
      </c>
      <c r="K89" s="1">
        <f t="shared" si="12"/>
        <v>346.62051136296714</v>
      </c>
      <c r="L89" s="1">
        <f t="shared" si="13"/>
        <v>4.0817166666666672E-3</v>
      </c>
      <c r="M89" s="12">
        <f t="shared" si="14"/>
        <v>0.23604541317090463</v>
      </c>
      <c r="N89" s="10"/>
    </row>
    <row r="90" spans="1:14" x14ac:dyDescent="0.35">
      <c r="A90" s="1">
        <v>94.803299999999993</v>
      </c>
      <c r="B90" s="1">
        <f t="shared" si="8"/>
        <v>5200</v>
      </c>
      <c r="C90" s="1">
        <v>0.33379999999999999</v>
      </c>
      <c r="D90" s="1">
        <v>1.0934600000000001</v>
      </c>
      <c r="E90">
        <v>77.264689499999989</v>
      </c>
      <c r="F90" s="1">
        <v>42.07392469195004</v>
      </c>
      <c r="G90" s="1">
        <v>606.83545228774096</v>
      </c>
      <c r="H90" s="1">
        <f t="shared" si="9"/>
        <v>42.337469094436763</v>
      </c>
      <c r="I90" s="1">
        <f t="shared" si="10"/>
        <v>20.027999999999999</v>
      </c>
      <c r="J90" s="1">
        <f t="shared" si="11"/>
        <v>14820.72</v>
      </c>
      <c r="K90" s="1">
        <f t="shared" si="12"/>
        <v>350.06154871802374</v>
      </c>
      <c r="L90" s="1">
        <f t="shared" si="13"/>
        <v>4.1168666666666666E-3</v>
      </c>
      <c r="M90" s="12">
        <f t="shared" si="14"/>
        <v>0.23372513238832396</v>
      </c>
      <c r="N90" s="10"/>
    </row>
    <row r="91" spans="1:14" x14ac:dyDescent="0.35">
      <c r="A91" s="1">
        <v>93.0976</v>
      </c>
      <c r="B91" s="1">
        <f t="shared" si="8"/>
        <v>5250</v>
      </c>
      <c r="C91" s="1">
        <v>0.33129999999999998</v>
      </c>
      <c r="D91" s="1">
        <v>1.0880399999999999</v>
      </c>
      <c r="E91">
        <v>75.874544</v>
      </c>
      <c r="F91" s="1">
        <v>41.714209254353214</v>
      </c>
      <c r="G91" s="1">
        <v>595.91727506218876</v>
      </c>
      <c r="H91" s="1">
        <f t="shared" si="9"/>
        <v>41.975500456294448</v>
      </c>
      <c r="I91" s="1">
        <f t="shared" si="10"/>
        <v>19.878</v>
      </c>
      <c r="J91" s="1">
        <f t="shared" si="11"/>
        <v>14709.720000000001</v>
      </c>
      <c r="K91" s="1">
        <f t="shared" si="12"/>
        <v>350.43584567421641</v>
      </c>
      <c r="L91" s="1">
        <f t="shared" si="13"/>
        <v>4.0860333333333325E-3</v>
      </c>
      <c r="M91" s="12">
        <f t="shared" si="14"/>
        <v>0.23347549295583286</v>
      </c>
      <c r="N91" s="10"/>
    </row>
    <row r="92" spans="1:14" x14ac:dyDescent="0.35">
      <c r="A92" s="1">
        <v>91.788600000000002</v>
      </c>
      <c r="B92" s="1">
        <f t="shared" si="8"/>
        <v>5300</v>
      </c>
      <c r="C92" s="1">
        <v>0.33239999999999997</v>
      </c>
      <c r="D92" s="1">
        <v>1.0833900000000001</v>
      </c>
      <c r="E92">
        <v>74.807709000000003</v>
      </c>
      <c r="F92" s="1">
        <v>41.519378327976682</v>
      </c>
      <c r="G92" s="1">
        <v>587.53837256570762</v>
      </c>
      <c r="H92" s="1">
        <f t="shared" si="9"/>
        <v>41.779449139843685</v>
      </c>
      <c r="I92" s="1">
        <f t="shared" si="10"/>
        <v>19.943999999999999</v>
      </c>
      <c r="J92" s="1">
        <f t="shared" si="11"/>
        <v>14758.56</v>
      </c>
      <c r="K92" s="1">
        <f t="shared" si="12"/>
        <v>353.24927216250074</v>
      </c>
      <c r="L92" s="1">
        <f t="shared" si="13"/>
        <v>4.0996000000000001E-3</v>
      </c>
      <c r="M92" s="12">
        <f t="shared" si="14"/>
        <v>0.2316159954621054</v>
      </c>
      <c r="N92" s="10"/>
    </row>
    <row r="93" spans="1:14" x14ac:dyDescent="0.35">
      <c r="A93" s="1">
        <v>90.593800000000002</v>
      </c>
      <c r="B93" s="1">
        <f t="shared" si="8"/>
        <v>5350</v>
      </c>
      <c r="C93" s="1">
        <v>0.33079999999999998</v>
      </c>
      <c r="D93" s="1">
        <v>1.0800700000000001</v>
      </c>
      <c r="E93">
        <v>73.833946999999995</v>
      </c>
      <c r="F93" s="1">
        <v>41.365519744064962</v>
      </c>
      <c r="G93" s="1">
        <v>579.89046370184531</v>
      </c>
      <c r="H93" s="1">
        <f t="shared" si="9"/>
        <v>41.624626810123573</v>
      </c>
      <c r="I93" s="1">
        <f t="shared" si="10"/>
        <v>19.847999999999999</v>
      </c>
      <c r="J93" s="1">
        <f t="shared" si="11"/>
        <v>14687.519999999999</v>
      </c>
      <c r="K93" s="1">
        <f t="shared" si="12"/>
        <v>352.85649687621537</v>
      </c>
      <c r="L93" s="1">
        <f t="shared" si="13"/>
        <v>4.079866666666666E-3</v>
      </c>
      <c r="M93" s="12">
        <f t="shared" si="14"/>
        <v>0.23187381426303805</v>
      </c>
      <c r="N93" s="10"/>
    </row>
    <row r="94" spans="1:14" x14ac:dyDescent="0.35">
      <c r="A94" s="1">
        <v>89.6374</v>
      </c>
      <c r="B94" s="1">
        <f t="shared" si="8"/>
        <v>5400</v>
      </c>
      <c r="C94" s="1">
        <v>0.33879999999999999</v>
      </c>
      <c r="D94" s="1">
        <v>1.0789500000000001</v>
      </c>
      <c r="E94">
        <v>73.054480999999996</v>
      </c>
      <c r="F94" s="1">
        <v>41.31133574785472</v>
      </c>
      <c r="G94" s="1">
        <v>573.76855205353775</v>
      </c>
      <c r="H94" s="1">
        <f t="shared" si="9"/>
        <v>41.570103413940309</v>
      </c>
      <c r="I94" s="1">
        <f t="shared" si="10"/>
        <v>20.327999999999999</v>
      </c>
      <c r="J94" s="1">
        <f t="shared" si="11"/>
        <v>15042.72</v>
      </c>
      <c r="K94" s="1">
        <f t="shared" si="12"/>
        <v>361.86390613970673</v>
      </c>
      <c r="L94" s="1">
        <f t="shared" si="13"/>
        <v>4.1785333333333331E-3</v>
      </c>
      <c r="M94" s="12">
        <f t="shared" si="14"/>
        <v>0.22610207989794329</v>
      </c>
      <c r="N94" s="10"/>
    </row>
    <row r="95" spans="1:14" x14ac:dyDescent="0.35">
      <c r="A95" s="1">
        <v>88.925600000000003</v>
      </c>
      <c r="B95" s="1">
        <f t="shared" si="8"/>
        <v>5450</v>
      </c>
      <c r="C95" s="1">
        <v>0.34379999999999999</v>
      </c>
      <c r="D95" s="1">
        <v>1.0792299999999999</v>
      </c>
      <c r="E95">
        <v>72.474363999999994</v>
      </c>
      <c r="F95" s="1">
        <v>41.362762195405317</v>
      </c>
      <c r="G95" s="1">
        <v>569.21232378998138</v>
      </c>
      <c r="H95" s="1">
        <f t="shared" si="9"/>
        <v>41.621851988615745</v>
      </c>
      <c r="I95" s="1">
        <f t="shared" si="10"/>
        <v>20.628</v>
      </c>
      <c r="J95" s="1">
        <f t="shared" si="11"/>
        <v>15264.720000000001</v>
      </c>
      <c r="K95" s="1">
        <f t="shared" si="12"/>
        <v>366.74773636154276</v>
      </c>
      <c r="L95" s="1">
        <f t="shared" si="13"/>
        <v>4.2401999999999995E-3</v>
      </c>
      <c r="M95" s="12">
        <f t="shared" si="14"/>
        <v>0.22309117059559663</v>
      </c>
      <c r="N95" s="10"/>
    </row>
    <row r="96" spans="1:14" x14ac:dyDescent="0.35">
      <c r="A96" s="1">
        <v>88.647400000000005</v>
      </c>
      <c r="B96" s="1">
        <f t="shared" si="8"/>
        <v>5500</v>
      </c>
      <c r="C96" s="1">
        <v>0.3488</v>
      </c>
      <c r="D96" s="1">
        <v>1.0836600000000001</v>
      </c>
      <c r="E96">
        <v>72.247630999999998</v>
      </c>
      <c r="F96" s="1">
        <v>41.611648244625457</v>
      </c>
      <c r="G96" s="1">
        <v>567.43156697216546</v>
      </c>
      <c r="H96" s="1">
        <f t="shared" si="9"/>
        <v>41.872297020640772</v>
      </c>
      <c r="I96" s="1">
        <f t="shared" si="10"/>
        <v>20.928000000000001</v>
      </c>
      <c r="J96" s="1">
        <f t="shared" si="11"/>
        <v>15486.72</v>
      </c>
      <c r="K96" s="1">
        <f t="shared" si="12"/>
        <v>369.85599314902373</v>
      </c>
      <c r="L96" s="1">
        <f t="shared" si="13"/>
        <v>4.3018666666666669E-3</v>
      </c>
      <c r="M96" s="12">
        <f t="shared" si="14"/>
        <v>0.22121632022660054</v>
      </c>
      <c r="N96" s="10"/>
    </row>
  </sheetData>
  <pageMargins left="0.25" right="0.25" top="0.75" bottom="0.75" header="0.3" footer="0.3"/>
  <pageSetup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A28D7-C07E-4DAF-81ED-DF013922A528}">
  <dimension ref="A1:AH118"/>
  <sheetViews>
    <sheetView zoomScale="47" zoomScaleNormal="47" workbookViewId="0">
      <selection activeCell="AB37" sqref="AB37"/>
    </sheetView>
  </sheetViews>
  <sheetFormatPr defaultRowHeight="14.5" x14ac:dyDescent="0.35"/>
  <sheetData>
    <row r="1" spans="1:34" x14ac:dyDescent="0.3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</row>
    <row r="2" spans="1:34" x14ac:dyDescent="0.3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1:34" x14ac:dyDescent="0.3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</row>
    <row r="4" spans="1:34" x14ac:dyDescent="0.3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</row>
    <row r="5" spans="1:34" x14ac:dyDescent="0.3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</row>
    <row r="6" spans="1:34" x14ac:dyDescent="0.3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</row>
    <row r="7" spans="1:34" x14ac:dyDescent="0.3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</row>
    <row r="8" spans="1:34" x14ac:dyDescent="0.3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</row>
    <row r="9" spans="1:34" x14ac:dyDescent="0.3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</row>
    <row r="10" spans="1:34" x14ac:dyDescent="0.3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</row>
    <row r="11" spans="1:34" x14ac:dyDescent="0.3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</row>
    <row r="12" spans="1:34" x14ac:dyDescent="0.3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</row>
    <row r="13" spans="1:34" x14ac:dyDescent="0.3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</row>
    <row r="14" spans="1:34" x14ac:dyDescent="0.3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</row>
    <row r="15" spans="1:34" x14ac:dyDescent="0.3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</row>
    <row r="16" spans="1:34" x14ac:dyDescent="0.3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</row>
    <row r="17" spans="1:34" x14ac:dyDescent="0.3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</row>
    <row r="18" spans="1:34" x14ac:dyDescent="0.3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</row>
    <row r="19" spans="1:34" x14ac:dyDescent="0.3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</row>
    <row r="20" spans="1:34" x14ac:dyDescent="0.3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</row>
    <row r="21" spans="1:34" x14ac:dyDescent="0.3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</row>
    <row r="22" spans="1:34" x14ac:dyDescent="0.3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</row>
    <row r="23" spans="1:34" x14ac:dyDescent="0.3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</row>
    <row r="24" spans="1:34" x14ac:dyDescent="0.3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</row>
    <row r="25" spans="1:34" x14ac:dyDescent="0.3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</row>
    <row r="26" spans="1:34" x14ac:dyDescent="0.3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</row>
    <row r="27" spans="1:34" x14ac:dyDescent="0.3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</row>
    <row r="28" spans="1:34" x14ac:dyDescent="0.3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</row>
    <row r="29" spans="1:34" x14ac:dyDescent="0.3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</row>
    <row r="30" spans="1:34" x14ac:dyDescent="0.3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</row>
    <row r="31" spans="1:34" x14ac:dyDescent="0.3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</row>
    <row r="32" spans="1:34" x14ac:dyDescent="0.3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34" x14ac:dyDescent="0.3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</row>
    <row r="34" spans="1:34" x14ac:dyDescent="0.3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1:34" x14ac:dyDescent="0.3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</row>
    <row r="36" spans="1:34" x14ac:dyDescent="0.3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</row>
    <row r="37" spans="1:34" x14ac:dyDescent="0.3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</row>
    <row r="38" spans="1:34" x14ac:dyDescent="0.3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</row>
    <row r="39" spans="1:34" x14ac:dyDescent="0.3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</row>
    <row r="40" spans="1:34" x14ac:dyDescent="0.3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</row>
    <row r="41" spans="1:34" x14ac:dyDescent="0.3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</row>
    <row r="42" spans="1:34" x14ac:dyDescent="0.3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</row>
    <row r="43" spans="1:34" x14ac:dyDescent="0.3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</row>
    <row r="44" spans="1:34" x14ac:dyDescent="0.3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</row>
    <row r="45" spans="1:34" x14ac:dyDescent="0.3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</row>
    <row r="46" spans="1:34" x14ac:dyDescent="0.3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</row>
    <row r="47" spans="1:34" x14ac:dyDescent="0.3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</row>
    <row r="48" spans="1:34" x14ac:dyDescent="0.3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</row>
    <row r="49" spans="1:34" x14ac:dyDescent="0.3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</row>
    <row r="50" spans="1:34" x14ac:dyDescent="0.3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</row>
    <row r="51" spans="1:34" x14ac:dyDescent="0.3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</row>
    <row r="52" spans="1:34" x14ac:dyDescent="0.3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</row>
    <row r="53" spans="1:34" x14ac:dyDescent="0.3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</row>
    <row r="54" spans="1:34" x14ac:dyDescent="0.3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</row>
    <row r="55" spans="1:34" x14ac:dyDescent="0.3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1:34" x14ac:dyDescent="0.3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</row>
    <row r="57" spans="1:34" x14ac:dyDescent="0.3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</row>
    <row r="58" spans="1:34" x14ac:dyDescent="0.3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</row>
    <row r="59" spans="1:34" x14ac:dyDescent="0.3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</row>
    <row r="60" spans="1:34" x14ac:dyDescent="0.3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</row>
    <row r="61" spans="1:34" x14ac:dyDescent="0.3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</row>
    <row r="62" spans="1:34" x14ac:dyDescent="0.3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</row>
    <row r="63" spans="1:34" x14ac:dyDescent="0.3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</row>
    <row r="64" spans="1:34" x14ac:dyDescent="0.3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</row>
    <row r="65" spans="1:34" x14ac:dyDescent="0.3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</row>
    <row r="66" spans="1:34" x14ac:dyDescent="0.3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</row>
    <row r="67" spans="1:34" x14ac:dyDescent="0.3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</row>
    <row r="68" spans="1:34" x14ac:dyDescent="0.3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</row>
    <row r="69" spans="1:34" x14ac:dyDescent="0.3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</row>
    <row r="70" spans="1:34" x14ac:dyDescent="0.3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</row>
    <row r="71" spans="1:34" x14ac:dyDescent="0.3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</row>
    <row r="72" spans="1:34" x14ac:dyDescent="0.3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</row>
    <row r="73" spans="1:34" x14ac:dyDescent="0.3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</row>
    <row r="74" spans="1:34" x14ac:dyDescent="0.3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</row>
    <row r="75" spans="1:34" x14ac:dyDescent="0.3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</row>
    <row r="76" spans="1:34" x14ac:dyDescent="0.3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</row>
    <row r="77" spans="1:34" x14ac:dyDescent="0.3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</row>
    <row r="78" spans="1:34" x14ac:dyDescent="0.3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</row>
    <row r="79" spans="1:34" x14ac:dyDescent="0.3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</row>
    <row r="80" spans="1:34" x14ac:dyDescent="0.3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</row>
    <row r="81" spans="1:34" x14ac:dyDescent="0.3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</row>
    <row r="82" spans="1:34" x14ac:dyDescent="0.3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</row>
    <row r="83" spans="1:34" x14ac:dyDescent="0.3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</row>
    <row r="84" spans="1:34" x14ac:dyDescent="0.3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</row>
    <row r="85" spans="1:34" x14ac:dyDescent="0.3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</row>
    <row r="86" spans="1:34" x14ac:dyDescent="0.3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</row>
    <row r="87" spans="1:34" x14ac:dyDescent="0.3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</row>
    <row r="88" spans="1:34" x14ac:dyDescent="0.3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</row>
    <row r="89" spans="1:34" x14ac:dyDescent="0.3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</row>
    <row r="90" spans="1:34" x14ac:dyDescent="0.3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</row>
    <row r="91" spans="1:34" x14ac:dyDescent="0.3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</row>
    <row r="92" spans="1:34" x14ac:dyDescent="0.3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</row>
    <row r="93" spans="1:34" x14ac:dyDescent="0.3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</row>
    <row r="94" spans="1:34" x14ac:dyDescent="0.35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</row>
    <row r="95" spans="1:34" x14ac:dyDescent="0.3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</row>
    <row r="96" spans="1:34" x14ac:dyDescent="0.35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</row>
    <row r="97" spans="1:34" x14ac:dyDescent="0.3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</row>
    <row r="98" spans="1:34" x14ac:dyDescent="0.3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</row>
    <row r="99" spans="1:34" x14ac:dyDescent="0.3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</row>
    <row r="100" spans="1:34" x14ac:dyDescent="0.3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</row>
    <row r="101" spans="1:34" x14ac:dyDescent="0.3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</row>
    <row r="102" spans="1:34" x14ac:dyDescent="0.3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</row>
    <row r="103" spans="1:34" x14ac:dyDescent="0.3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</row>
    <row r="104" spans="1:34" x14ac:dyDescent="0.3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</row>
    <row r="105" spans="1:34" x14ac:dyDescent="0.3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</row>
    <row r="106" spans="1:34" x14ac:dyDescent="0.3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</row>
    <row r="107" spans="1:34" x14ac:dyDescent="0.35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</row>
    <row r="108" spans="1:34" x14ac:dyDescent="0.35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</row>
    <row r="109" spans="1:34" x14ac:dyDescent="0.3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</row>
    <row r="110" spans="1:34" x14ac:dyDescent="0.3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</row>
    <row r="111" spans="1:34" x14ac:dyDescent="0.3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</row>
    <row r="112" spans="1:34" x14ac:dyDescent="0.3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</row>
    <row r="113" spans="1:34" x14ac:dyDescent="0.3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</row>
    <row r="114" spans="1:34" x14ac:dyDescent="0.3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</row>
    <row r="115" spans="1:34" x14ac:dyDescent="0.3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</row>
    <row r="116" spans="1:34" x14ac:dyDescent="0.3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</row>
    <row r="117" spans="1:34" x14ac:dyDescent="0.3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</row>
    <row r="118" spans="1:34" x14ac:dyDescent="0.3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10" ma:contentTypeDescription="Create a new document." ma:contentTypeScope="" ma:versionID="996d25496f5252b1c67a3b30150f35ff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7ff2688d7ce7c0eeedaa7c312f144f7b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85e1a2-9cbf-4b92-866b-21f3c89040b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C6E1793-A2E2-42FF-9A5F-8D057BFA1D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0085e1a2-9cbf-4b92-866b-21f3c89040b6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Dynamometer Results</vt:lpstr>
      <vt:lpstr>Graphs 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Harry Stark (2404901)</cp:lastModifiedBy>
  <cp:revision/>
  <cp:lastPrinted>2026-03-21T19:34:21Z</cp:lastPrinted>
  <dcterms:created xsi:type="dcterms:W3CDTF">2019-10-18T15:00:30Z</dcterms:created>
  <dcterms:modified xsi:type="dcterms:W3CDTF">2026-03-22T21:19:53Z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</Properties>
</file>