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070b6d752677fbf/"/>
    </mc:Choice>
  </mc:AlternateContent>
  <xr:revisionPtr revIDLastSave="0" documentId="8_{C2DC9BA9-7267-4C21-AFF8-67D8BD3A2004}" xr6:coauthVersionLast="47" xr6:coauthVersionMax="47" xr10:uidLastSave="{00000000-0000-0000-0000-000000000000}"/>
  <bookViews>
    <workbookView xWindow="-110" yWindow="-110" windowWidth="25820" windowHeight="15500" xr2:uid="{2356DF6B-299F-441E-B88D-2A09235F14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1" l="1"/>
  <c r="Q11" i="1"/>
  <c r="Q12" i="1"/>
  <c r="Q13" i="1"/>
  <c r="Q14" i="1"/>
  <c r="Q15" i="1"/>
  <c r="Q16" i="1"/>
  <c r="Q17" i="1"/>
  <c r="Q18" i="1"/>
  <c r="R18" i="1" s="1"/>
  <c r="V18" i="1" s="1"/>
  <c r="Q19" i="1"/>
  <c r="R19" i="1" s="1"/>
  <c r="W19" i="1" s="1"/>
  <c r="Q20" i="1"/>
  <c r="R20" i="1" s="1"/>
  <c r="V20" i="1" s="1"/>
  <c r="Q21" i="1"/>
  <c r="R21" i="1" s="1"/>
  <c r="W21" i="1" s="1"/>
  <c r="Q22" i="1"/>
  <c r="R22" i="1" s="1"/>
  <c r="V22" i="1" s="1"/>
  <c r="Q23" i="1"/>
  <c r="R23" i="1" s="1"/>
  <c r="S23" i="1" s="1"/>
  <c r="Q24" i="1"/>
  <c r="R24" i="1" s="1"/>
  <c r="Q25" i="1"/>
  <c r="R25" i="1" s="1"/>
  <c r="T25" i="1" s="1"/>
  <c r="Q26" i="1"/>
  <c r="Q27" i="1"/>
  <c r="Q28" i="1"/>
  <c r="U28" i="1" s="1"/>
  <c r="Q29" i="1"/>
  <c r="U29" i="1" s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R44" i="1" s="1"/>
  <c r="Q45" i="1"/>
  <c r="R45" i="1" s="1"/>
  <c r="T45" i="1" s="1"/>
  <c r="Q46" i="1"/>
  <c r="Q47" i="1"/>
  <c r="R47" i="1" s="1"/>
  <c r="T47" i="1" s="1"/>
  <c r="Q48" i="1"/>
  <c r="U48" i="1" s="1"/>
  <c r="Q49" i="1"/>
  <c r="U49" i="1" s="1"/>
  <c r="Q50" i="1"/>
  <c r="Q51" i="1"/>
  <c r="Q52" i="1"/>
  <c r="Q53" i="1"/>
  <c r="Q54" i="1"/>
  <c r="Q55" i="1"/>
  <c r="Q56" i="1"/>
  <c r="Q57" i="1"/>
  <c r="Q58" i="1"/>
  <c r="Q59" i="1"/>
  <c r="Q60" i="1"/>
  <c r="R60" i="1" s="1"/>
  <c r="V60" i="1" s="1"/>
  <c r="Q61" i="1"/>
  <c r="R61" i="1" s="1"/>
  <c r="S61" i="1" s="1"/>
  <c r="Q62" i="1"/>
  <c r="R62" i="1" s="1"/>
  <c r="S62" i="1" s="1"/>
  <c r="Q63" i="1"/>
  <c r="R63" i="1" s="1"/>
  <c r="S63" i="1" s="1"/>
  <c r="Q64" i="1"/>
  <c r="R64" i="1" s="1"/>
  <c r="V64" i="1" s="1"/>
  <c r="Q65" i="1"/>
  <c r="R65" i="1" s="1"/>
  <c r="V65" i="1" s="1"/>
  <c r="Q66" i="1"/>
  <c r="R66" i="1" s="1"/>
  <c r="V66" i="1" s="1"/>
  <c r="Q67" i="1"/>
  <c r="R67" i="1" s="1"/>
  <c r="Q68" i="1"/>
  <c r="R68" i="1" s="1"/>
  <c r="T68" i="1" s="1"/>
  <c r="Q69" i="1"/>
  <c r="R69" i="1" s="1"/>
  <c r="T69" i="1" s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U89" i="1" s="1"/>
  <c r="Q90" i="1"/>
  <c r="Q91" i="1"/>
  <c r="Q92" i="1"/>
  <c r="R92" i="1" s="1"/>
  <c r="T92" i="1" s="1"/>
  <c r="Q93" i="1"/>
  <c r="R93" i="1" s="1"/>
  <c r="T93" i="1" s="1"/>
  <c r="Q94" i="1"/>
  <c r="R94" i="1" s="1"/>
  <c r="W94" i="1" s="1"/>
  <c r="Q95" i="1"/>
  <c r="R95" i="1" s="1"/>
  <c r="Q96" i="1"/>
  <c r="R96" i="1" s="1"/>
  <c r="S96" i="1" s="1"/>
  <c r="Q97" i="1"/>
  <c r="R97" i="1" s="1"/>
  <c r="W97" i="1" s="1"/>
  <c r="Q98" i="1"/>
  <c r="U98" i="1" s="1"/>
  <c r="Q99" i="1"/>
  <c r="Q9" i="1"/>
  <c r="R34" i="1"/>
  <c r="T34" i="1" s="1"/>
  <c r="R56" i="1"/>
  <c r="V56" i="1" s="1"/>
  <c r="R58" i="1"/>
  <c r="W58" i="1" s="1"/>
  <c r="R59" i="1"/>
  <c r="S59" i="1" s="1"/>
  <c r="R78" i="1"/>
  <c r="R79" i="1"/>
  <c r="V79" i="1" s="1"/>
  <c r="R80" i="1"/>
  <c r="V80" i="1" s="1"/>
  <c r="R81" i="1"/>
  <c r="V81" i="1" s="1"/>
  <c r="R82" i="1"/>
  <c r="V82" i="1" s="1"/>
  <c r="R83" i="1"/>
  <c r="R84" i="1"/>
  <c r="R85" i="1"/>
  <c r="R86" i="1"/>
  <c r="T86" i="1" s="1"/>
  <c r="R88" i="1"/>
  <c r="W88" i="1" s="1"/>
  <c r="R9" i="1"/>
  <c r="H3" i="1"/>
  <c r="R11" i="1"/>
  <c r="R12" i="1"/>
  <c r="T12" i="1" s="1"/>
  <c r="R13" i="1"/>
  <c r="T13" i="1" s="1"/>
  <c r="R14" i="1"/>
  <c r="T14" i="1" s="1"/>
  <c r="R15" i="1"/>
  <c r="T15" i="1" s="1"/>
  <c r="R16" i="1"/>
  <c r="T16" i="1" s="1"/>
  <c r="R50" i="1"/>
  <c r="T50" i="1" s="1"/>
  <c r="R51" i="1"/>
  <c r="T51" i="1" s="1"/>
  <c r="R52" i="1"/>
  <c r="W52" i="1" s="1"/>
  <c r="R53" i="1"/>
  <c r="W53" i="1" s="1"/>
  <c r="R54" i="1"/>
  <c r="T54" i="1" s="1"/>
  <c r="R55" i="1"/>
  <c r="V55" i="1" s="1"/>
  <c r="R57" i="1"/>
  <c r="S57" i="1" s="1"/>
  <c r="R90" i="1"/>
  <c r="T90" i="1" s="1"/>
  <c r="R91" i="1"/>
  <c r="T91" i="1" s="1"/>
  <c r="U50" i="1"/>
  <c r="U70" i="1"/>
  <c r="U90" i="1"/>
  <c r="D3" i="1"/>
  <c r="U11" i="1"/>
  <c r="U12" i="1"/>
  <c r="U13" i="1"/>
  <c r="U14" i="1"/>
  <c r="U15" i="1"/>
  <c r="U16" i="1"/>
  <c r="R17" i="1"/>
  <c r="U30" i="1"/>
  <c r="U31" i="1"/>
  <c r="U32" i="1"/>
  <c r="R33" i="1"/>
  <c r="T33" i="1" s="1"/>
  <c r="R35" i="1"/>
  <c r="W35" i="1" s="1"/>
  <c r="R36" i="1"/>
  <c r="T36" i="1" s="1"/>
  <c r="R37" i="1"/>
  <c r="V37" i="1" s="1"/>
  <c r="R38" i="1"/>
  <c r="S38" i="1" s="1"/>
  <c r="R39" i="1"/>
  <c r="S39" i="1" s="1"/>
  <c r="R40" i="1"/>
  <c r="S40" i="1" s="1"/>
  <c r="R41" i="1"/>
  <c r="S41" i="1" s="1"/>
  <c r="R42" i="1"/>
  <c r="S42" i="1" s="1"/>
  <c r="R43" i="1"/>
  <c r="U51" i="1"/>
  <c r="U52" i="1"/>
  <c r="R70" i="1"/>
  <c r="U71" i="1"/>
  <c r="U72" i="1"/>
  <c r="R73" i="1"/>
  <c r="R74" i="1"/>
  <c r="T74" i="1" s="1"/>
  <c r="R75" i="1"/>
  <c r="R76" i="1"/>
  <c r="R77" i="1"/>
  <c r="U91" i="1"/>
  <c r="U92" i="1"/>
  <c r="R98" i="1"/>
  <c r="T98" i="1" s="1"/>
  <c r="R99" i="1"/>
  <c r="U10" i="1"/>
  <c r="W95" i="1" l="1"/>
  <c r="T95" i="1"/>
  <c r="U69" i="1"/>
  <c r="U68" i="1"/>
  <c r="U19" i="1"/>
  <c r="V85" i="1"/>
  <c r="W85" i="1"/>
  <c r="T85" i="1"/>
  <c r="V84" i="1"/>
  <c r="W84" i="1"/>
  <c r="T84" i="1"/>
  <c r="V83" i="1"/>
  <c r="W83" i="1"/>
  <c r="S83" i="1"/>
  <c r="T83" i="1"/>
  <c r="V78" i="1"/>
  <c r="T78" i="1"/>
  <c r="R49" i="1"/>
  <c r="T49" i="1" s="1"/>
  <c r="R48" i="1"/>
  <c r="W48" i="1" s="1"/>
  <c r="U43" i="1"/>
  <c r="R89" i="1"/>
  <c r="T89" i="1" s="1"/>
  <c r="T79" i="1"/>
  <c r="U88" i="1"/>
  <c r="T96" i="1"/>
  <c r="V77" i="1"/>
  <c r="W77" i="1"/>
  <c r="T77" i="1"/>
  <c r="S77" i="1"/>
  <c r="V17" i="1"/>
  <c r="S17" i="1"/>
  <c r="T73" i="1"/>
  <c r="V73" i="1"/>
  <c r="V70" i="1"/>
  <c r="T70" i="1"/>
  <c r="W76" i="1"/>
  <c r="V76" i="1"/>
  <c r="S76" i="1"/>
  <c r="T76" i="1"/>
  <c r="W75" i="1"/>
  <c r="T75" i="1"/>
  <c r="S75" i="1"/>
  <c r="V75" i="1"/>
  <c r="T67" i="1"/>
  <c r="S82" i="1"/>
  <c r="T66" i="1"/>
  <c r="S79" i="1"/>
  <c r="W80" i="1"/>
  <c r="W79" i="1"/>
  <c r="W78" i="1"/>
  <c r="T82" i="1"/>
  <c r="T97" i="1"/>
  <c r="U66" i="1"/>
  <c r="U39" i="1"/>
  <c r="R30" i="1"/>
  <c r="T30" i="1" s="1"/>
  <c r="T81" i="1"/>
  <c r="T28" i="1"/>
  <c r="U78" i="1"/>
  <c r="T94" i="1"/>
  <c r="S95" i="1"/>
  <c r="S81" i="1"/>
  <c r="W82" i="1"/>
  <c r="U42" i="1"/>
  <c r="U87" i="1"/>
  <c r="U27" i="1"/>
  <c r="U40" i="1"/>
  <c r="U46" i="1"/>
  <c r="S18" i="1"/>
  <c r="R72" i="1"/>
  <c r="T72" i="1" s="1"/>
  <c r="R29" i="1"/>
  <c r="T29" i="1" s="1"/>
  <c r="T44" i="1"/>
  <c r="T24" i="1"/>
  <c r="S15" i="1"/>
  <c r="R28" i="1"/>
  <c r="T11" i="1"/>
  <c r="T80" i="1"/>
  <c r="T9" i="1"/>
  <c r="U59" i="1"/>
  <c r="S80" i="1"/>
  <c r="T88" i="1"/>
  <c r="W81" i="1"/>
  <c r="S78" i="1"/>
  <c r="U41" i="1"/>
  <c r="U26" i="1"/>
  <c r="W57" i="1"/>
  <c r="R71" i="1"/>
  <c r="S71" i="1" s="1"/>
  <c r="T43" i="1"/>
  <c r="U99" i="1"/>
  <c r="V95" i="1"/>
  <c r="T99" i="1"/>
  <c r="T37" i="1"/>
  <c r="S37" i="1"/>
  <c r="S36" i="1"/>
  <c r="S35" i="1"/>
  <c r="T65" i="1"/>
  <c r="T64" i="1"/>
  <c r="V59" i="1"/>
  <c r="W37" i="1"/>
  <c r="T63" i="1"/>
  <c r="T23" i="1"/>
  <c r="V58" i="1"/>
  <c r="T62" i="1"/>
  <c r="T42" i="1"/>
  <c r="T22" i="1"/>
  <c r="V21" i="1"/>
  <c r="V35" i="1"/>
  <c r="T61" i="1"/>
  <c r="T41" i="1"/>
  <c r="T21" i="1"/>
  <c r="T60" i="1"/>
  <c r="T40" i="1"/>
  <c r="T20" i="1"/>
  <c r="T59" i="1"/>
  <c r="T39" i="1"/>
  <c r="T19" i="1"/>
  <c r="T58" i="1"/>
  <c r="T38" i="1"/>
  <c r="T18" i="1"/>
  <c r="T57" i="1"/>
  <c r="T17" i="1"/>
  <c r="T56" i="1"/>
  <c r="T55" i="1"/>
  <c r="T35" i="1"/>
  <c r="T53" i="1"/>
  <c r="T52" i="1"/>
  <c r="S68" i="1"/>
  <c r="W68" i="1"/>
  <c r="S47" i="1"/>
  <c r="V47" i="1"/>
  <c r="W47" i="1"/>
  <c r="V86" i="1"/>
  <c r="S86" i="1"/>
  <c r="W86" i="1"/>
  <c r="S67" i="1"/>
  <c r="W67" i="1"/>
  <c r="V28" i="1"/>
  <c r="W28" i="1"/>
  <c r="S25" i="1"/>
  <c r="W25" i="1"/>
  <c r="S45" i="1"/>
  <c r="V45" i="1"/>
  <c r="V92" i="1"/>
  <c r="W92" i="1"/>
  <c r="S44" i="1"/>
  <c r="V44" i="1"/>
  <c r="V91" i="1"/>
  <c r="W91" i="1"/>
  <c r="S91" i="1"/>
  <c r="R27" i="1"/>
  <c r="T27" i="1" s="1"/>
  <c r="V43" i="1"/>
  <c r="S43" i="1"/>
  <c r="U67" i="1"/>
  <c r="V94" i="1"/>
  <c r="V54" i="1"/>
  <c r="W54" i="1"/>
  <c r="R26" i="1"/>
  <c r="T26" i="1" s="1"/>
  <c r="W45" i="1"/>
  <c r="W44" i="1"/>
  <c r="U65" i="1"/>
  <c r="U64" i="1"/>
  <c r="R87" i="1"/>
  <c r="T87" i="1" s="1"/>
  <c r="W42" i="1"/>
  <c r="S19" i="1"/>
  <c r="V19" i="1"/>
  <c r="S65" i="1"/>
  <c r="V98" i="1"/>
  <c r="S98" i="1"/>
  <c r="U62" i="1"/>
  <c r="V42" i="1"/>
  <c r="S64" i="1"/>
  <c r="W40" i="1"/>
  <c r="U25" i="1"/>
  <c r="V48" i="1"/>
  <c r="V12" i="1"/>
  <c r="W12" i="1"/>
  <c r="V40" i="1"/>
  <c r="S11" i="1"/>
  <c r="W11" i="1"/>
  <c r="W66" i="1"/>
  <c r="U86" i="1"/>
  <c r="V39" i="1"/>
  <c r="V52" i="1"/>
  <c r="R46" i="1"/>
  <c r="T46" i="1" s="1"/>
  <c r="R10" i="1"/>
  <c r="T10" i="1" s="1"/>
  <c r="U85" i="1"/>
  <c r="U22" i="1"/>
  <c r="S73" i="1"/>
  <c r="W73" i="1"/>
  <c r="W23" i="1"/>
  <c r="V72" i="1"/>
  <c r="W72" i="1"/>
  <c r="W63" i="1"/>
  <c r="V30" i="1"/>
  <c r="W62" i="1"/>
  <c r="U82" i="1"/>
  <c r="U47" i="1"/>
  <c r="V25" i="1"/>
  <c r="S70" i="1"/>
  <c r="W70" i="1"/>
  <c r="W61" i="1"/>
  <c r="U53" i="1"/>
  <c r="U34" i="1"/>
  <c r="U94" i="1"/>
  <c r="U35" i="1"/>
  <c r="U55" i="1"/>
  <c r="U75" i="1"/>
  <c r="U95" i="1"/>
  <c r="U36" i="1"/>
  <c r="U56" i="1"/>
  <c r="U76" i="1"/>
  <c r="U96" i="1"/>
  <c r="U17" i="1"/>
  <c r="U37" i="1"/>
  <c r="U57" i="1"/>
  <c r="U77" i="1"/>
  <c r="U97" i="1"/>
  <c r="U18" i="1"/>
  <c r="U38" i="1"/>
  <c r="U58" i="1"/>
  <c r="U33" i="1"/>
  <c r="U73" i="1"/>
  <c r="U93" i="1"/>
  <c r="U54" i="1"/>
  <c r="U74" i="1"/>
  <c r="S22" i="1"/>
  <c r="S69" i="1"/>
  <c r="W69" i="1"/>
  <c r="U9" i="1"/>
  <c r="U45" i="1"/>
  <c r="V23" i="1"/>
  <c r="S21" i="1"/>
  <c r="W96" i="1"/>
  <c r="V96" i="1"/>
  <c r="R32" i="1"/>
  <c r="T32" i="1" s="1"/>
  <c r="W59" i="1"/>
  <c r="W18" i="1"/>
  <c r="S93" i="1"/>
  <c r="V93" i="1"/>
  <c r="W93" i="1"/>
  <c r="S56" i="1"/>
  <c r="W56" i="1"/>
  <c r="W24" i="1"/>
  <c r="S24" i="1"/>
  <c r="W55" i="1"/>
  <c r="S55" i="1"/>
  <c r="V90" i="1"/>
  <c r="S90" i="1"/>
  <c r="W90" i="1"/>
  <c r="S85" i="1"/>
  <c r="V9" i="1"/>
  <c r="W9" i="1"/>
  <c r="V57" i="1"/>
  <c r="V88" i="1"/>
  <c r="S88" i="1"/>
  <c r="S16" i="1"/>
  <c r="W16" i="1"/>
  <c r="V16" i="1"/>
  <c r="W43" i="1"/>
  <c r="S66" i="1"/>
  <c r="W51" i="1"/>
  <c r="V51" i="1"/>
  <c r="V15" i="1"/>
  <c r="W15" i="1"/>
  <c r="V99" i="1"/>
  <c r="S99" i="1"/>
  <c r="U63" i="1"/>
  <c r="V53" i="1"/>
  <c r="V50" i="1"/>
  <c r="W50" i="1"/>
  <c r="V14" i="1"/>
  <c r="W14" i="1"/>
  <c r="W41" i="1"/>
  <c r="W49" i="1"/>
  <c r="V13" i="1"/>
  <c r="W13" i="1"/>
  <c r="U61" i="1"/>
  <c r="V41" i="1"/>
  <c r="W39" i="1"/>
  <c r="U60" i="1"/>
  <c r="U24" i="1"/>
  <c r="S53" i="1"/>
  <c r="W38" i="1"/>
  <c r="U23" i="1"/>
  <c r="S58" i="1"/>
  <c r="V74" i="1"/>
  <c r="W74" i="1"/>
  <c r="W65" i="1"/>
  <c r="V38" i="1"/>
  <c r="S51" i="1"/>
  <c r="W64" i="1"/>
  <c r="U84" i="1"/>
  <c r="U21" i="1"/>
  <c r="S50" i="1"/>
  <c r="V36" i="1"/>
  <c r="W36" i="1"/>
  <c r="W99" i="1"/>
  <c r="W22" i="1"/>
  <c r="U83" i="1"/>
  <c r="U20" i="1"/>
  <c r="W98" i="1"/>
  <c r="V34" i="1"/>
  <c r="W34" i="1"/>
  <c r="W20" i="1"/>
  <c r="U81" i="1"/>
  <c r="V24" i="1"/>
  <c r="S97" i="1"/>
  <c r="V97" i="1"/>
  <c r="S33" i="1"/>
  <c r="W33" i="1"/>
  <c r="W60" i="1"/>
  <c r="U80" i="1"/>
  <c r="U79" i="1"/>
  <c r="U44" i="1"/>
  <c r="S20" i="1"/>
  <c r="R31" i="1"/>
  <c r="T31" i="1" s="1"/>
  <c r="W17" i="1"/>
  <c r="V69" i="1"/>
  <c r="V68" i="1"/>
  <c r="V67" i="1"/>
  <c r="S84" i="1"/>
  <c r="S13" i="1"/>
  <c r="V63" i="1"/>
  <c r="V62" i="1"/>
  <c r="S60" i="1"/>
  <c r="V61" i="1"/>
  <c r="V11" i="1"/>
  <c r="V10" i="1"/>
  <c r="V33" i="1"/>
  <c r="V29" i="1"/>
  <c r="V27" i="1"/>
  <c r="S28" i="1"/>
  <c r="S52" i="1"/>
  <c r="S94" i="1"/>
  <c r="S74" i="1"/>
  <c r="S54" i="1"/>
  <c r="S34" i="1"/>
  <c r="S14" i="1"/>
  <c r="S92" i="1"/>
  <c r="S12" i="1"/>
  <c r="S9" i="1"/>
  <c r="V49" i="1" l="1"/>
  <c r="S49" i="1"/>
  <c r="S72" i="1"/>
  <c r="S89" i="1"/>
  <c r="W30" i="1"/>
  <c r="W89" i="1"/>
  <c r="S30" i="1"/>
  <c r="W71" i="1"/>
  <c r="S48" i="1"/>
  <c r="T48" i="1"/>
  <c r="V89" i="1"/>
  <c r="W29" i="1"/>
  <c r="S29" i="1"/>
  <c r="S32" i="1"/>
  <c r="T71" i="1"/>
  <c r="V71" i="1"/>
  <c r="V32" i="1"/>
  <c r="W32" i="1"/>
  <c r="V26" i="1"/>
  <c r="S26" i="1"/>
  <c r="W26" i="1"/>
  <c r="S46" i="1"/>
  <c r="V46" i="1"/>
  <c r="W46" i="1"/>
  <c r="S27" i="1"/>
  <c r="W27" i="1"/>
  <c r="S10" i="1"/>
  <c r="W10" i="1"/>
  <c r="V31" i="1"/>
  <c r="W31" i="1"/>
  <c r="S31" i="1"/>
  <c r="V87" i="1"/>
  <c r="S87" i="1"/>
  <c r="W87" i="1"/>
</calcChain>
</file>

<file path=xl/sharedStrings.xml><?xml version="1.0" encoding="utf-8"?>
<sst xmlns="http://schemas.openxmlformats.org/spreadsheetml/2006/main" count="44" uniqueCount="39">
  <si>
    <t>radius</t>
  </si>
  <si>
    <t>bore</t>
  </si>
  <si>
    <t>stroke</t>
  </si>
  <si>
    <t>area</t>
  </si>
  <si>
    <t>atmospheric pressure</t>
  </si>
  <si>
    <t>temperature</t>
  </si>
  <si>
    <t>fuel calorific value</t>
  </si>
  <si>
    <t>fuel mass</t>
  </si>
  <si>
    <t>humidity</t>
  </si>
  <si>
    <t>m</t>
  </si>
  <si>
    <t>m^2</t>
  </si>
  <si>
    <t>Bar</t>
  </si>
  <si>
    <t>deg C</t>
  </si>
  <si>
    <t>%</t>
  </si>
  <si>
    <t>J/Kg</t>
  </si>
  <si>
    <t>Kg/L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</si>
  <si>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</si>
  <si>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</si>
  <si>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</si>
  <si>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</si>
  <si>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</si>
  <si>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</si>
  <si>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</si>
  <si>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</si>
  <si>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</si>
  <si>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Kw</t>
  </si>
  <si>
    <t>corrected power</t>
  </si>
  <si>
    <t>BMEP</t>
  </si>
  <si>
    <t>thermal efficiency</t>
  </si>
  <si>
    <t>cylinders</t>
  </si>
  <si>
    <t>mm</t>
  </si>
  <si>
    <t>brake power</t>
  </si>
  <si>
    <t>hp</t>
  </si>
  <si>
    <t>kPa</t>
  </si>
  <si>
    <t>brake SFC</t>
  </si>
  <si>
    <t>kg/kWh</t>
  </si>
  <si>
    <t>calorific value of fuel</t>
  </si>
  <si>
    <t>kj/kg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</si>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</sst>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9" formatCode="0.0000"/>
    <numFmt numFmtId="177" formatCode="0.000"/>
  </numFmts>
  <fonts count="1" x14ac:knownFonts="1"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77" fontId="0" fillId="4" borderId="0" xfId="0" applyNumberFormat="1" applyFill="1"/>
    <xf numFmtId="169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Sheet1!$N$9:$N$99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Sheet1!$V$9:$V$99</c:f>
              <c:numCache>
                <c:formatCode>0.0000</c:formatCode>
                <c:ptCount val="91"/>
                <c:pt idx="0">
                  <c:v>0.36259026726403704</c:v>
                </c:pt>
                <c:pt idx="1">
                  <c:v>0.35347202552110363</c:v>
                </c:pt>
                <c:pt idx="2">
                  <c:v>0.34037298876228222</c:v>
                </c:pt>
                <c:pt idx="3">
                  <c:v>0.31999359243958109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0.27781911341973298</c:v>
                </c:pt>
                <c:pt idx="8">
                  <c:v>0.27494560709643079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0.2689033037576497</c:v>
                </c:pt>
                <c:pt idx="12">
                  <c:v>0.26650142877453997</c:v>
                </c:pt>
                <c:pt idx="13">
                  <c:v>0.26543125591411404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0.26742521778731954</c:v>
                </c:pt>
                <c:pt idx="22">
                  <c:v>0.26523248299929064</c:v>
                </c:pt>
                <c:pt idx="23">
                  <c:v>0.26376579576546427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0.26986901109017619</c:v>
                </c:pt>
                <c:pt idx="33">
                  <c:v>0.27080814350291832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0.27427107660453848</c:v>
                </c:pt>
                <c:pt idx="38">
                  <c:v>0.2785725439780441</c:v>
                </c:pt>
                <c:pt idx="39">
                  <c:v>0.28219887734068322</c:v>
                </c:pt>
                <c:pt idx="40">
                  <c:v>0.28709266653130944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0.29406998103739318</c:v>
                </c:pt>
                <c:pt idx="48">
                  <c:v>0.29515657702783116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0.29983033490414179</c:v>
                </c:pt>
                <c:pt idx="54">
                  <c:v>0.30407558910629873</c:v>
                </c:pt>
                <c:pt idx="55">
                  <c:v>0.30087532149952079</c:v>
                </c:pt>
                <c:pt idx="56">
                  <c:v>0.30225056604626255</c:v>
                </c:pt>
                <c:pt idx="57">
                  <c:v>0.30532398633705327</c:v>
                </c:pt>
                <c:pt idx="58">
                  <c:v>0.30505749972431456</c:v>
                </c:pt>
                <c:pt idx="59">
                  <c:v>0.31126248152078745</c:v>
                </c:pt>
                <c:pt idx="60">
                  <c:v>0.31225963507624388</c:v>
                </c:pt>
                <c:pt idx="61">
                  <c:v>0.31449666316106356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0.31903539766046185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0.32505009530867934</c:v>
                </c:pt>
                <c:pt idx="68">
                  <c:v>0.3250773012833546</c:v>
                </c:pt>
                <c:pt idx="69">
                  <c:v>0.3218302282085827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0.32683458085412875</c:v>
                </c:pt>
                <c:pt idx="75">
                  <c:v>0.3315557116834581</c:v>
                </c:pt>
                <c:pt idx="76">
                  <c:v>0.332629841276188</c:v>
                </c:pt>
                <c:pt idx="77">
                  <c:v>0.33613067842990763</c:v>
                </c:pt>
                <c:pt idx="78">
                  <c:v>0.33993779508429822</c:v>
                </c:pt>
                <c:pt idx="79">
                  <c:v>0.34154886374644905</c:v>
                </c:pt>
                <c:pt idx="80">
                  <c:v>0.34250407446488262</c:v>
                </c:pt>
                <c:pt idx="81">
                  <c:v>0.34643652379044332</c:v>
                </c:pt>
                <c:pt idx="82">
                  <c:v>0.34897494931708034</c:v>
                </c:pt>
                <c:pt idx="83">
                  <c:v>0.3531688198277142</c:v>
                </c:pt>
                <c:pt idx="84">
                  <c:v>0.35667486480148036</c:v>
                </c:pt>
                <c:pt idx="85">
                  <c:v>0.35705623292584165</c:v>
                </c:pt>
                <c:pt idx="86">
                  <c:v>0.35992281029205803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0.37367628567617989</c:v>
                </c:pt>
                <c:pt idx="90">
                  <c:v>0.37684326323627765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E5-41B0-B61E-FF683F81D1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5267263"/>
        <c:axId val="1175265823"/>
      </c:lineChart>
      <c:catAx>
        <c:axId val="11752672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engine speed/ rpm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5265823"/>
        <c:crosses val="autoZero"/>
        <c:auto val="1"/>
        <c:lblAlgn val="ctr"/>
        <c:lblOffset val="100"/>
        <c:noMultiLvlLbl val="0"/>
      </c:catAx>
      <c:valAx>
        <c:axId val="1175265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</a:t>
                </a:r>
                <a:r>
                  <a:rPr lang="en-US" baseline="0"/>
                  <a:t> SFC/ kg/kwh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52672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Sheet1!$N$9:$N$99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Sheet1!$Q$9:$Q$99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18-460E-AADF-9B737C85E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6440303"/>
        <c:axId val="856441263"/>
      </c:lineChart>
      <c:catAx>
        <c:axId val="8564403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speed/ rpm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6441263"/>
        <c:crosses val="autoZero"/>
        <c:auto val="1"/>
        <c:lblAlgn val="ctr"/>
        <c:lblOffset val="100"/>
        <c:noMultiLvlLbl val="0"/>
      </c:catAx>
      <c:valAx>
        <c:axId val="856441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torque/nm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64403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Sheet1!$N$9:$N$99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Sheet1!$S$9:$S$99</c:f>
              <c:numCache>
                <c:formatCode>0.000</c:formatCode>
                <c:ptCount val="91"/>
                <c:pt idx="0">
                  <c:v>11.716497610528556</c:v>
                </c:pt>
                <c:pt idx="1">
                  <c:v>12.36018039492394</c:v>
                </c:pt>
                <c:pt idx="2">
                  <c:v>13.066332073448104</c:v>
                </c:pt>
                <c:pt idx="3">
                  <c:v>13.728762399607977</c:v>
                </c:pt>
                <c:pt idx="4">
                  <c:v>14.545892880969582</c:v>
                </c:pt>
                <c:pt idx="5">
                  <c:v>15.395265926520716</c:v>
                </c:pt>
                <c:pt idx="6">
                  <c:v>16.305652969895043</c:v>
                </c:pt>
                <c:pt idx="7">
                  <c:v>17.289890320623343</c:v>
                </c:pt>
                <c:pt idx="8">
                  <c:v>18.326561217734806</c:v>
                </c:pt>
                <c:pt idx="9">
                  <c:v>19.232738226524077</c:v>
                </c:pt>
                <c:pt idx="10">
                  <c:v>20.102485548291611</c:v>
                </c:pt>
                <c:pt idx="11">
                  <c:v>20.915153965786878</c:v>
                </c:pt>
                <c:pt idx="12">
                  <c:v>21.715026169318854</c:v>
                </c:pt>
                <c:pt idx="13">
                  <c:v>22.450516347359578</c:v>
                </c:pt>
                <c:pt idx="14">
                  <c:v>23.108244036248244</c:v>
                </c:pt>
                <c:pt idx="15">
                  <c:v>23.828996229272164</c:v>
                </c:pt>
                <c:pt idx="16">
                  <c:v>24.658911468720639</c:v>
                </c:pt>
                <c:pt idx="17">
                  <c:v>25.418058031572652</c:v>
                </c:pt>
                <c:pt idx="18">
                  <c:v>26.157706692754552</c:v>
                </c:pt>
                <c:pt idx="19">
                  <c:v>27.018524158851186</c:v>
                </c:pt>
                <c:pt idx="20">
                  <c:v>27.988309921473213</c:v>
                </c:pt>
                <c:pt idx="21">
                  <c:v>28.849591350564939</c:v>
                </c:pt>
                <c:pt idx="22">
                  <c:v>29.782025228113277</c:v>
                </c:pt>
                <c:pt idx="23">
                  <c:v>30.736929807263213</c:v>
                </c:pt>
                <c:pt idx="24">
                  <c:v>31.538188171842247</c:v>
                </c:pt>
                <c:pt idx="25">
                  <c:v>32.484626858316389</c:v>
                </c:pt>
                <c:pt idx="26">
                  <c:v>33.373030074837025</c:v>
                </c:pt>
                <c:pt idx="27">
                  <c:v>34.142143250176126</c:v>
                </c:pt>
                <c:pt idx="28">
                  <c:v>34.832279613462433</c:v>
                </c:pt>
                <c:pt idx="29">
                  <c:v>35.519219787227023</c:v>
                </c:pt>
                <c:pt idx="30">
                  <c:v>36.211452575898541</c:v>
                </c:pt>
                <c:pt idx="31">
                  <c:v>36.877548782513436</c:v>
                </c:pt>
                <c:pt idx="32">
                  <c:v>37.577405456943751</c:v>
                </c:pt>
                <c:pt idx="33">
                  <c:v>38.204723521870399</c:v>
                </c:pt>
                <c:pt idx="34">
                  <c:v>38.63605445297069</c:v>
                </c:pt>
                <c:pt idx="35">
                  <c:v>39.0415409268631</c:v>
                </c:pt>
                <c:pt idx="36">
                  <c:v>39.675045165057597</c:v>
                </c:pt>
                <c:pt idx="37">
                  <c:v>40.285580371026128</c:v>
                </c:pt>
                <c:pt idx="38">
                  <c:v>40.703313176813573</c:v>
                </c:pt>
                <c:pt idx="39">
                  <c:v>41.174613660749976</c:v>
                </c:pt>
                <c:pt idx="40">
                  <c:v>41.828497903099084</c:v>
                </c:pt>
                <c:pt idx="41">
                  <c:v>42.320888655528265</c:v>
                </c:pt>
                <c:pt idx="42">
                  <c:v>43.015028847624031</c:v>
                </c:pt>
                <c:pt idx="43">
                  <c:v>43.610304826198551</c:v>
                </c:pt>
                <c:pt idx="44">
                  <c:v>44.209051935328915</c:v>
                </c:pt>
                <c:pt idx="45">
                  <c:v>44.990663471844343</c:v>
                </c:pt>
                <c:pt idx="46">
                  <c:v>45.982616355342806</c:v>
                </c:pt>
                <c:pt idx="47">
                  <c:v>46.889629643110865</c:v>
                </c:pt>
                <c:pt idx="48">
                  <c:v>47.882378710020667</c:v>
                </c:pt>
                <c:pt idx="49">
                  <c:v>48.800744771322861</c:v>
                </c:pt>
                <c:pt idx="50">
                  <c:v>49.48915702520766</c:v>
                </c:pt>
                <c:pt idx="51">
                  <c:v>50.512138149994932</c:v>
                </c:pt>
                <c:pt idx="52">
                  <c:v>51.166251509872481</c:v>
                </c:pt>
                <c:pt idx="53">
                  <c:v>51.835498082503406</c:v>
                </c:pt>
                <c:pt idx="54">
                  <c:v>52.481145549705147</c:v>
                </c:pt>
                <c:pt idx="55">
                  <c:v>53.169729641736268</c:v>
                </c:pt>
                <c:pt idx="56">
                  <c:v>53.766345957852167</c:v>
                </c:pt>
                <c:pt idx="57">
                  <c:v>54.104637988591747</c:v>
                </c:pt>
                <c:pt idx="58">
                  <c:v>54.577204346872762</c:v>
                </c:pt>
                <c:pt idx="59">
                  <c:v>54.836622668447383</c:v>
                </c:pt>
                <c:pt idx="60">
                  <c:v>54.990039765489847</c:v>
                </c:pt>
                <c:pt idx="61">
                  <c:v>55.088182258796508</c:v>
                </c:pt>
                <c:pt idx="62">
                  <c:v>55.161442588514753</c:v>
                </c:pt>
                <c:pt idx="63">
                  <c:v>55.386298530924392</c:v>
                </c:pt>
                <c:pt idx="64">
                  <c:v>55.779830797770529</c:v>
                </c:pt>
                <c:pt idx="65">
                  <c:v>56.007149753610875</c:v>
                </c:pt>
                <c:pt idx="66">
                  <c:v>56.349313870581071</c:v>
                </c:pt>
                <c:pt idx="67">
                  <c:v>56.817664466338826</c:v>
                </c:pt>
                <c:pt idx="68">
                  <c:v>57.397652577828282</c:v>
                </c:pt>
                <c:pt idx="69">
                  <c:v>58.108014290937504</c:v>
                </c:pt>
                <c:pt idx="70">
                  <c:v>58.410879023842263</c:v>
                </c:pt>
                <c:pt idx="71">
                  <c:v>58.938960559263961</c:v>
                </c:pt>
                <c:pt idx="72">
                  <c:v>59.123434537286272</c:v>
                </c:pt>
                <c:pt idx="73">
                  <c:v>59.16200074526072</c:v>
                </c:pt>
                <c:pt idx="74">
                  <c:v>59.212343594196888</c:v>
                </c:pt>
                <c:pt idx="75">
                  <c:v>59.124522845546373</c:v>
                </c:pt>
                <c:pt idx="76">
                  <c:v>58.879172340217899</c:v>
                </c:pt>
                <c:pt idx="77">
                  <c:v>58.472397080228028</c:v>
                </c:pt>
                <c:pt idx="78">
                  <c:v>58.172573882513284</c:v>
                </c:pt>
                <c:pt idx="79">
                  <c:v>58.030687125089472</c:v>
                </c:pt>
                <c:pt idx="80">
                  <c:v>57.912892075780988</c:v>
                </c:pt>
                <c:pt idx="81">
                  <c:v>57.455830673443224</c:v>
                </c:pt>
                <c:pt idx="82">
                  <c:v>57.011961858392958</c:v>
                </c:pt>
                <c:pt idx="83">
                  <c:v>56.548530415970788</c:v>
                </c:pt>
                <c:pt idx="84">
                  <c:v>56.474854237938423</c:v>
                </c:pt>
                <c:pt idx="85">
                  <c:v>55.992016540857513</c:v>
                </c:pt>
                <c:pt idx="86">
                  <c:v>55.730499502722424</c:v>
                </c:pt>
                <c:pt idx="87">
                  <c:v>55.523978690526071</c:v>
                </c:pt>
                <c:pt idx="88">
                  <c:v>55.45124876788617</c:v>
                </c:pt>
                <c:pt idx="89">
                  <c:v>55.520277296854154</c:v>
                </c:pt>
                <c:pt idx="90">
                  <c:v>55.854351273895176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F0-4728-A238-96E0D03A43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5266303"/>
        <c:axId val="919553295"/>
      </c:lineChart>
      <c:catAx>
        <c:axId val="11752663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speed/ rpm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9553295"/>
        <c:crosses val="autoZero"/>
        <c:auto val="1"/>
        <c:lblAlgn val="ctr"/>
        <c:lblOffset val="100"/>
        <c:noMultiLvlLbl val="0"/>
      </c:catAx>
      <c:valAx>
        <c:axId val="91955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</a:t>
                </a:r>
                <a:r>
                  <a:rPr lang="en-US" baseline="0"/>
                  <a:t> power/ hp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52663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86692158687832"/>
          <c:y val="5.0101793976783833E-2"/>
          <c:w val="0.85336700963497769"/>
          <c:h val="0.7666187190518712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Sheet1!$N$9:$N$99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Sheet1!$P$9:$P$99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66-4FE8-B7EF-E00386DF93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5480815"/>
        <c:axId val="275481775"/>
      </c:lineChart>
      <c:catAx>
        <c:axId val="2754808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speed/ rpm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44897849110714194"/>
              <c:y val="0.929599805178991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5481775"/>
        <c:crosses val="autoZero"/>
        <c:auto val="1"/>
        <c:lblAlgn val="ctr"/>
        <c:lblOffset val="100"/>
        <c:noMultiLvlLbl val="0"/>
      </c:catAx>
      <c:valAx>
        <c:axId val="275481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Lambda</a:t>
                </a:r>
              </a:p>
            </c:rich>
          </c:tx>
          <c:layout>
            <c:manualLayout>
              <c:xMode val="edge"/>
              <c:yMode val="edge"/>
              <c:x val="2.9754018766823483E-2"/>
              <c:y val="0.353442000162350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54808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390524</xdr:colOff>
      <xdr:row>5</xdr:row>
      <xdr:rowOff>120650</xdr:rowOff>
    </xdr:from>
    <xdr:to>
      <xdr:col>9</xdr:col>
      <xdr:colOff>1060449</xdr:colOff>
      <xdr:row>22</xdr:row>
      <xdr:rowOff>38100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6DD1DEA-C51D-8529-8F44-9847BFB603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415924</xdr:colOff>
      <xdr:row>22</xdr:row>
      <xdr:rowOff>146050</xdr:rowOff>
    </xdr:from>
    <xdr:to>
      <xdr:col>9</xdr:col>
      <xdr:colOff>1060450</xdr:colOff>
      <xdr:row>38</xdr:row>
      <xdr:rowOff>146050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BA44C3C-B60B-18E8-9B41-ECF6860F75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479424</xdr:colOff>
      <xdr:row>39</xdr:row>
      <xdr:rowOff>177800</xdr:rowOff>
    </xdr:from>
    <xdr:to>
      <xdr:col>9</xdr:col>
      <xdr:colOff>1117599</xdr:colOff>
      <xdr:row>56</xdr:row>
      <xdr:rowOff>69850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529D15C8-9CD8-6786-5C95-5F01451DEB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495300</xdr:colOff>
      <xdr:row>60</xdr:row>
      <xdr:rowOff>76200</xdr:rowOff>
    </xdr:from>
    <xdr:to>
      <xdr:col>9</xdr:col>
      <xdr:colOff>1133475</xdr:colOff>
      <xdr:row>77</xdr:row>
      <xdr:rowOff>25400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6C4E0A94-A454-792A-4D03-3D24FB1A9E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575F6-FBE5-4D6B-A6C1-538A4CD81903}">
  <dimension ref="A1:W100"/>
  <sheetViews>
    <sheetView tabSelected="1" topLeftCell="E1" zoomScaleNormal="100" workbookViewId="0">
      <selection activeCell="L49" sqref="L49"/>
    </sheetView>
  </sheetViews>
  <sheetFormatPr defaultRowHeight="14.5" x14ac:dyDescent="0.35"/>
  <cols>
    <col min="1" max="1" width="11" customWidth="1"/>
    <col min="2" max="2" width="10.453125" customWidth="1"/>
    <col min="3" max="4" width="12.36328125" customWidth="1"/>
    <col min="6" max="6" width="18.26953125" customWidth="1"/>
    <col min="7" max="8" width="10.6328125" customWidth="1"/>
    <col min="9" max="9" width="13.7265625" customWidth="1"/>
    <col min="10" max="10" width="16.36328125" customWidth="1"/>
    <col min="12" max="12" width="17.08984375" customWidth="1"/>
    <col min="14" max="14" width="10" customWidth="1"/>
    <col min="15" max="15" width="12.26953125" customWidth="1"/>
    <col min="17" max="17" width="9.7265625" customWidth="1"/>
    <col min="18" max="19" width="10.54296875" customWidth="1"/>
    <col min="20" max="20" width="14.36328125" customWidth="1"/>
    <col min="23" max="23" width="15.1796875" customWidth="1"/>
  </cols>
  <sheetData>
    <row r="1" spans="1:23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29</v>
      </c>
      <c r="F1" s="2" t="s">
        <v>4</v>
      </c>
      <c r="G1" s="2" t="s">
        <v>5</v>
      </c>
      <c r="H1" s="2" t="s">
        <v>5</v>
      </c>
      <c r="I1" s="2" t="s">
        <v>8</v>
      </c>
      <c r="J1" s="2" t="s">
        <v>6</v>
      </c>
      <c r="K1" s="2" t="s">
        <v>7</v>
      </c>
      <c r="L1" s="2" t="s">
        <v>36</v>
      </c>
    </row>
    <row r="2" spans="1:23" x14ac:dyDescent="0.35">
      <c r="A2" s="2" t="s">
        <v>9</v>
      </c>
      <c r="B2" s="2" t="s">
        <v>30</v>
      </c>
      <c r="C2" s="2" t="s">
        <v>30</v>
      </c>
      <c r="D2" s="2" t="s">
        <v>10</v>
      </c>
      <c r="E2" s="2"/>
      <c r="F2" s="2" t="s">
        <v>11</v>
      </c>
      <c r="G2" s="2" t="s">
        <v>12</v>
      </c>
      <c r="H2" s="2" t="s">
        <v>38</v>
      </c>
      <c r="I2" s="2" t="s">
        <v>13</v>
      </c>
      <c r="J2" s="2" t="s">
        <v>14</v>
      </c>
      <c r="K2" s="2" t="s">
        <v>15</v>
      </c>
      <c r="L2" s="2" t="s">
        <v>37</v>
      </c>
    </row>
    <row r="3" spans="1:23" x14ac:dyDescent="0.35">
      <c r="A3" s="3">
        <v>0.81577599999999995</v>
      </c>
      <c r="B3" s="3">
        <v>75</v>
      </c>
      <c r="C3" s="3">
        <v>90</v>
      </c>
      <c r="D3" s="3">
        <f>(B3/2000)^2*PI()</f>
        <v>4.4178646691106467E-3</v>
      </c>
      <c r="E3" s="3">
        <v>4</v>
      </c>
      <c r="F3" s="3">
        <v>1.0188999999999999</v>
      </c>
      <c r="G3" s="3">
        <v>27</v>
      </c>
      <c r="H3" s="3">
        <f>G3+273</f>
        <v>300</v>
      </c>
      <c r="I3" s="3">
        <v>46</v>
      </c>
      <c r="J3" s="3"/>
      <c r="K3" s="3">
        <v>0.75</v>
      </c>
      <c r="L3" s="3">
        <v>44000</v>
      </c>
    </row>
    <row r="7" spans="1:23" x14ac:dyDescent="0.35">
      <c r="M7" s="2" t="s">
        <v>16</v>
      </c>
      <c r="N7" s="2" t="s">
        <v>17</v>
      </c>
      <c r="O7" s="2" t="s">
        <v>18</v>
      </c>
      <c r="P7" s="2" t="s">
        <v>19</v>
      </c>
      <c r="Q7" s="2" t="s">
        <v>23</v>
      </c>
      <c r="R7" s="2" t="s">
        <v>31</v>
      </c>
      <c r="S7" s="2" t="s">
        <v>31</v>
      </c>
      <c r="T7" s="2" t="s">
        <v>26</v>
      </c>
      <c r="U7" s="2" t="s">
        <v>27</v>
      </c>
      <c r="V7" s="2" t="s">
        <v>34</v>
      </c>
      <c r="W7" s="2" t="s">
        <v>28</v>
      </c>
    </row>
    <row r="8" spans="1:23" x14ac:dyDescent="0.35">
      <c r="M8" s="2" t="s">
        <v>20</v>
      </c>
      <c r="N8" s="2" t="s">
        <v>21</v>
      </c>
      <c r="O8" s="2" t="s">
        <v>22</v>
      </c>
      <c r="P8" s="2" t="s">
        <v>19</v>
      </c>
      <c r="Q8" s="2" t="s">
        <v>24</v>
      </c>
      <c r="R8" s="2" t="s">
        <v>25</v>
      </c>
      <c r="S8" s="2" t="s">
        <v>32</v>
      </c>
      <c r="T8" s="2" t="s">
        <v>25</v>
      </c>
      <c r="U8" s="2" t="s">
        <v>33</v>
      </c>
      <c r="V8" s="2" t="s">
        <v>35</v>
      </c>
      <c r="W8" s="2"/>
    </row>
    <row r="9" spans="1:23" x14ac:dyDescent="0.35">
      <c r="M9" s="3">
        <v>102.27500000000001</v>
      </c>
      <c r="N9" s="3">
        <v>1000</v>
      </c>
      <c r="O9" s="3">
        <v>7.0400000000000004E-2</v>
      </c>
      <c r="P9" s="3">
        <v>1.2658</v>
      </c>
      <c r="Q9" s="4">
        <f>M9*$A$3</f>
        <v>83.433490399999997</v>
      </c>
      <c r="R9" s="4">
        <f>((2*PI()*Q9*N9)/60)/1000</f>
        <v>8.7371346834664845</v>
      </c>
      <c r="S9" s="4">
        <f>R9*1.341</f>
        <v>11.716497610528556</v>
      </c>
      <c r="T9" s="4">
        <f>((1.01325/F$3)*(SQRT(H$3/293)))*R9</f>
        <v>8.7918627117276724</v>
      </c>
      <c r="U9" s="4">
        <f>(($Q9*PI()*4)/((C$3/1000)*D$3*E$3))/1000</f>
        <v>659.22757846913578</v>
      </c>
      <c r="V9" s="5">
        <f>(O9*60*0.75)/R9</f>
        <v>0.36259026726403704</v>
      </c>
      <c r="W9" s="5">
        <f>R9/(((O9*0.75)/60)*L$3)</f>
        <v>0.2256491395523369</v>
      </c>
    </row>
    <row r="10" spans="1:23" x14ac:dyDescent="0.35">
      <c r="M10" s="3">
        <v>102.756</v>
      </c>
      <c r="N10" s="3">
        <v>1050</v>
      </c>
      <c r="O10" s="3">
        <v>7.2400000000000006E-2</v>
      </c>
      <c r="P10" s="3">
        <v>1.26783</v>
      </c>
      <c r="Q10" s="4">
        <f t="shared" ref="Q10:Q73" si="0">M10*$A$3</f>
        <v>83.825878656</v>
      </c>
      <c r="R10" s="4">
        <f>((2*PI()*Q10*N10)/60)/1000</f>
        <v>9.2171367598239673</v>
      </c>
      <c r="S10" s="4">
        <f t="shared" ref="S10:S73" si="1">R10*1.341</f>
        <v>12.36018039492394</v>
      </c>
      <c r="T10" s="4">
        <f t="shared" ref="T10:T73" si="2">((1.01325/F$3)*(SQRT(H$3/293)))*R10</f>
        <v>9.2748714450902305</v>
      </c>
      <c r="U10" s="4">
        <f>(($Q10*PI()*4)/((C$3/1000)*D$3*E$3))/1000</f>
        <v>662.32793012148147</v>
      </c>
      <c r="V10" s="5">
        <f t="shared" ref="V10:V73" si="3">(O10*60*0.75)/R10</f>
        <v>0.35347202552110363</v>
      </c>
      <c r="W10" s="5">
        <f>R10/(((O10*0.75)/60)*L$3)</f>
        <v>0.23147003414927089</v>
      </c>
    </row>
    <row r="11" spans="1:23" x14ac:dyDescent="0.35">
      <c r="M11" s="3">
        <v>103.68899999999999</v>
      </c>
      <c r="N11" s="3">
        <v>1100</v>
      </c>
      <c r="O11" s="3">
        <v>7.3700000000000002E-2</v>
      </c>
      <c r="P11" s="3">
        <v>1.2734399999999999</v>
      </c>
      <c r="Q11" s="4">
        <f t="shared" si="0"/>
        <v>84.586997663999995</v>
      </c>
      <c r="R11" s="4">
        <f t="shared" ref="R10:R73" si="4">((2*PI()*Q11*N11)/60)/1000</f>
        <v>9.7437226498494436</v>
      </c>
      <c r="S11" s="4">
        <f t="shared" si="1"/>
        <v>13.066332073448104</v>
      </c>
      <c r="T11" s="4">
        <f t="shared" si="2"/>
        <v>9.8047557857537395</v>
      </c>
      <c r="U11" s="4">
        <f t="shared" ref="U11:U74" si="5">(($Q11*PI()*4)/((C$3/1000)*D$3*E$3))/1000</f>
        <v>668.34170993777764</v>
      </c>
      <c r="V11" s="5">
        <f t="shared" si="3"/>
        <v>0.34037298876228222</v>
      </c>
      <c r="W11" s="5">
        <f t="shared" ref="W11:W74" si="6">R11/(((O11*0.75)/60)*L$3)</f>
        <v>0.24037801035770182</v>
      </c>
    </row>
    <row r="12" spans="1:23" x14ac:dyDescent="0.35">
      <c r="M12" s="3">
        <v>104.209</v>
      </c>
      <c r="N12" s="3">
        <v>1150</v>
      </c>
      <c r="O12" s="3">
        <v>7.2800000000000004E-2</v>
      </c>
      <c r="P12" s="3">
        <v>1.2847599999999999</v>
      </c>
      <c r="Q12" s="4">
        <f t="shared" si="0"/>
        <v>85.011201184000001</v>
      </c>
      <c r="R12" s="4">
        <f t="shared" si="4"/>
        <v>10.237704995979103</v>
      </c>
      <c r="S12" s="4">
        <f t="shared" si="1"/>
        <v>13.728762399607977</v>
      </c>
      <c r="T12" s="4">
        <f t="shared" si="2"/>
        <v>10.301832359084756</v>
      </c>
      <c r="U12" s="4">
        <f t="shared" si="5"/>
        <v>671.69344145382718</v>
      </c>
      <c r="V12" s="5">
        <f t="shared" si="3"/>
        <v>0.31999359243958109</v>
      </c>
      <c r="W12" s="5">
        <f t="shared" si="6"/>
        <v>0.25568693796151604</v>
      </c>
    </row>
    <row r="13" spans="1:23" x14ac:dyDescent="0.35">
      <c r="M13" s="3">
        <v>105.81100000000001</v>
      </c>
      <c r="N13" s="3">
        <v>1200</v>
      </c>
      <c r="O13" s="3">
        <v>7.4399999999999994E-2</v>
      </c>
      <c r="P13" s="3">
        <v>1.2918099999999999</v>
      </c>
      <c r="Q13" s="4">
        <f t="shared" si="0"/>
        <v>86.318074335999995</v>
      </c>
      <c r="R13" s="4">
        <f t="shared" si="4"/>
        <v>10.847049128239808</v>
      </c>
      <c r="S13" s="4">
        <f t="shared" si="1"/>
        <v>14.545892880969582</v>
      </c>
      <c r="T13" s="4">
        <f t="shared" si="2"/>
        <v>10.914993326509313</v>
      </c>
      <c r="U13" s="4">
        <f t="shared" si="5"/>
        <v>682.01935277827158</v>
      </c>
      <c r="V13" s="5">
        <f t="shared" si="3"/>
        <v>0.30865537349541744</v>
      </c>
      <c r="W13" s="5">
        <f t="shared" si="6"/>
        <v>0.26507940196089469</v>
      </c>
    </row>
    <row r="14" spans="1:23" x14ac:dyDescent="0.35">
      <c r="M14" s="3">
        <v>107.51</v>
      </c>
      <c r="N14" s="3">
        <v>1250</v>
      </c>
      <c r="O14" s="3">
        <v>7.8950000000000006E-2</v>
      </c>
      <c r="P14" s="3">
        <v>1.2972900000000001</v>
      </c>
      <c r="Q14" s="4">
        <f t="shared" si="0"/>
        <v>87.704077760000004</v>
      </c>
      <c r="R14" s="4">
        <f t="shared" si="4"/>
        <v>11.480436932528498</v>
      </c>
      <c r="S14" s="4">
        <f t="shared" si="1"/>
        <v>15.395265926520716</v>
      </c>
      <c r="T14" s="4">
        <f t="shared" si="2"/>
        <v>11.552348571716477</v>
      </c>
      <c r="U14" s="4">
        <f t="shared" si="5"/>
        <v>692.97049094320982</v>
      </c>
      <c r="V14" s="5">
        <f t="shared" si="3"/>
        <v>0.30946121832120271</v>
      </c>
      <c r="W14" s="5">
        <f t="shared" si="6"/>
        <v>0.2643891285054637</v>
      </c>
    </row>
    <row r="15" spans="1:23" x14ac:dyDescent="0.35">
      <c r="M15" s="3">
        <v>109.488</v>
      </c>
      <c r="N15" s="3">
        <v>1300</v>
      </c>
      <c r="O15" s="3">
        <v>7.9000000000000001E-2</v>
      </c>
      <c r="P15" s="3">
        <v>1.29895</v>
      </c>
      <c r="Q15" s="4">
        <f t="shared" si="0"/>
        <v>89.317682687999991</v>
      </c>
      <c r="R15" s="4">
        <f t="shared" si="4"/>
        <v>12.159323616625684</v>
      </c>
      <c r="S15" s="4">
        <f t="shared" si="1"/>
        <v>16.305652969895043</v>
      </c>
      <c r="T15" s="4">
        <f t="shared" si="2"/>
        <v>12.235487694511184</v>
      </c>
      <c r="U15" s="4">
        <f t="shared" si="5"/>
        <v>705.71996197925921</v>
      </c>
      <c r="V15" s="5">
        <f t="shared" si="3"/>
        <v>0.29236823626761427</v>
      </c>
      <c r="W15" s="5">
        <f t="shared" si="6"/>
        <v>0.27984634330553937</v>
      </c>
    </row>
    <row r="16" spans="1:23" x14ac:dyDescent="0.35">
      <c r="M16" s="3">
        <v>111.797</v>
      </c>
      <c r="N16" s="3">
        <v>1350</v>
      </c>
      <c r="O16" s="3">
        <v>7.9600000000000004E-2</v>
      </c>
      <c r="P16" s="3">
        <v>1.2946899999999999</v>
      </c>
      <c r="Q16" s="4">
        <f t="shared" si="0"/>
        <v>91.201309471999991</v>
      </c>
      <c r="R16" s="4">
        <f t="shared" si="4"/>
        <v>12.893281372575199</v>
      </c>
      <c r="S16" s="4">
        <f t="shared" si="1"/>
        <v>17.289890320623343</v>
      </c>
      <c r="T16" s="4">
        <f t="shared" si="2"/>
        <v>12.97404284563261</v>
      </c>
      <c r="U16" s="4">
        <f t="shared" si="5"/>
        <v>720.6029390380246</v>
      </c>
      <c r="V16" s="5">
        <f t="shared" si="3"/>
        <v>0.27781911341973298</v>
      </c>
      <c r="W16" s="5">
        <f t="shared" si="6"/>
        <v>0.29450163025525811</v>
      </c>
    </row>
    <row r="17" spans="13:23" x14ac:dyDescent="0.35">
      <c r="M17" s="3">
        <v>114.268</v>
      </c>
      <c r="N17" s="3">
        <v>1400</v>
      </c>
      <c r="O17" s="3">
        <v>8.3500000000000005E-2</v>
      </c>
      <c r="P17" s="3">
        <v>1.2855000000000001</v>
      </c>
      <c r="Q17" s="4">
        <f t="shared" si="0"/>
        <v>93.217091967999991</v>
      </c>
      <c r="R17" s="4">
        <f t="shared" si="4"/>
        <v>13.666339461398067</v>
      </c>
      <c r="S17" s="4">
        <f t="shared" si="1"/>
        <v>18.326561217734806</v>
      </c>
      <c r="T17" s="4">
        <f t="shared" si="2"/>
        <v>13.751943247921551</v>
      </c>
      <c r="U17" s="4">
        <f t="shared" si="5"/>
        <v>736.53010937678994</v>
      </c>
      <c r="V17" s="5">
        <f t="shared" si="3"/>
        <v>0.27494560709643079</v>
      </c>
      <c r="W17" s="5">
        <f t="shared" si="6"/>
        <v>0.29757952011754096</v>
      </c>
    </row>
    <row r="18" spans="13:23" x14ac:dyDescent="0.35">
      <c r="M18" s="3">
        <v>115.783</v>
      </c>
      <c r="N18" s="3">
        <v>1450</v>
      </c>
      <c r="O18" s="3">
        <v>8.4699999999999998E-2</v>
      </c>
      <c r="P18" s="3">
        <v>1.2781800000000001</v>
      </c>
      <c r="Q18" s="4">
        <f t="shared" si="0"/>
        <v>94.452992607999988</v>
      </c>
      <c r="R18" s="4">
        <f t="shared" si="4"/>
        <v>14.342086671531749</v>
      </c>
      <c r="S18" s="4">
        <f t="shared" si="1"/>
        <v>19.232738226524077</v>
      </c>
      <c r="T18" s="4">
        <f t="shared" si="2"/>
        <v>14.431923231584936</v>
      </c>
      <c r="U18" s="4">
        <f t="shared" si="5"/>
        <v>746.29525023604924</v>
      </c>
      <c r="V18" s="5">
        <f t="shared" si="3"/>
        <v>0.26575630780182197</v>
      </c>
      <c r="W18" s="5">
        <f t="shared" si="6"/>
        <v>0.30786919977528709</v>
      </c>
    </row>
    <row r="19" spans="13:23" x14ac:dyDescent="0.35">
      <c r="M19" s="3">
        <v>116.985</v>
      </c>
      <c r="N19" s="3">
        <v>1500</v>
      </c>
      <c r="O19" s="3">
        <v>8.8650000000000007E-2</v>
      </c>
      <c r="P19" s="3">
        <v>1.2795000000000001</v>
      </c>
      <c r="Q19" s="4">
        <f t="shared" si="0"/>
        <v>95.43355536</v>
      </c>
      <c r="R19" s="4">
        <f t="shared" si="4"/>
        <v>14.990667821246541</v>
      </c>
      <c r="S19" s="4">
        <f t="shared" si="1"/>
        <v>20.102485548291611</v>
      </c>
      <c r="T19" s="4">
        <f t="shared" si="2"/>
        <v>15.084566990928309</v>
      </c>
      <c r="U19" s="4">
        <f t="shared" si="5"/>
        <v>754.04290654814815</v>
      </c>
      <c r="V19" s="5">
        <f t="shared" si="3"/>
        <v>0.26611556253324253</v>
      </c>
      <c r="W19" s="5">
        <f t="shared" si="6"/>
        <v>0.30745357783410837</v>
      </c>
    </row>
    <row r="20" spans="13:23" x14ac:dyDescent="0.35">
      <c r="M20" s="3">
        <v>117.788</v>
      </c>
      <c r="N20" s="3">
        <v>1550</v>
      </c>
      <c r="O20" s="3">
        <v>9.3200000000000005E-2</v>
      </c>
      <c r="P20" s="3">
        <v>1.27766</v>
      </c>
      <c r="Q20" s="4">
        <f t="shared" si="0"/>
        <v>96.088623487999996</v>
      </c>
      <c r="R20" s="4">
        <f t="shared" si="4"/>
        <v>15.596684538245249</v>
      </c>
      <c r="S20" s="4">
        <f t="shared" si="1"/>
        <v>20.915153965786878</v>
      </c>
      <c r="T20" s="4">
        <f t="shared" si="2"/>
        <v>15.694379700688513</v>
      </c>
      <c r="U20" s="4">
        <f t="shared" si="5"/>
        <v>759.21875348543199</v>
      </c>
      <c r="V20" s="5">
        <f t="shared" si="3"/>
        <v>0.2689033037576497</v>
      </c>
      <c r="W20" s="5">
        <f t="shared" si="6"/>
        <v>0.30426618295445279</v>
      </c>
    </row>
    <row r="21" spans="13:23" x14ac:dyDescent="0.35">
      <c r="M21" s="3">
        <v>118.471</v>
      </c>
      <c r="N21" s="3">
        <v>1600</v>
      </c>
      <c r="O21" s="3">
        <v>9.5899999999999999E-2</v>
      </c>
      <c r="P21" s="3">
        <v>1.2823500000000001</v>
      </c>
      <c r="Q21" s="4">
        <f t="shared" si="0"/>
        <v>96.645798495999998</v>
      </c>
      <c r="R21" s="4">
        <f t="shared" si="4"/>
        <v>16.193158962952165</v>
      </c>
      <c r="S21" s="4">
        <f t="shared" si="1"/>
        <v>21.715026169318854</v>
      </c>
      <c r="T21" s="4">
        <f t="shared" si="2"/>
        <v>16.29459034674889</v>
      </c>
      <c r="U21" s="4">
        <f t="shared" si="5"/>
        <v>763.62112391901223</v>
      </c>
      <c r="V21" s="5">
        <f t="shared" si="3"/>
        <v>0.26650142877453997</v>
      </c>
      <c r="W21" s="5">
        <f t="shared" si="6"/>
        <v>0.30700841715711757</v>
      </c>
    </row>
    <row r="22" spans="13:23" x14ac:dyDescent="0.35">
      <c r="M22" s="3">
        <v>118.77200000000001</v>
      </c>
      <c r="N22" s="3">
        <v>1650</v>
      </c>
      <c r="O22" s="3">
        <v>9.8750000000000004E-2</v>
      </c>
      <c r="P22" s="3">
        <v>1.2902800000000001</v>
      </c>
      <c r="Q22" s="4">
        <f t="shared" si="0"/>
        <v>96.891347072000002</v>
      </c>
      <c r="R22" s="4">
        <f t="shared" si="4"/>
        <v>16.741622928679774</v>
      </c>
      <c r="S22" s="4">
        <f t="shared" si="1"/>
        <v>22.450516347359578</v>
      </c>
      <c r="T22" s="4">
        <f t="shared" si="2"/>
        <v>16.846489803916661</v>
      </c>
      <c r="U22" s="4">
        <f t="shared" si="5"/>
        <v>765.56126081580237</v>
      </c>
      <c r="V22" s="5">
        <f t="shared" si="3"/>
        <v>0.26543125591411404</v>
      </c>
      <c r="W22" s="5">
        <f t="shared" si="6"/>
        <v>0.3082462219319636</v>
      </c>
    </row>
    <row r="23" spans="13:23" x14ac:dyDescent="0.35">
      <c r="M23" s="3">
        <v>118.65600000000001</v>
      </c>
      <c r="N23" s="3">
        <v>1700</v>
      </c>
      <c r="O23" s="3">
        <v>0.10005</v>
      </c>
      <c r="P23" s="3">
        <v>1.29942</v>
      </c>
      <c r="Q23" s="4">
        <f t="shared" si="0"/>
        <v>96.796717055999991</v>
      </c>
      <c r="R23" s="4">
        <f t="shared" si="4"/>
        <v>17.232098461035232</v>
      </c>
      <c r="S23" s="4">
        <f t="shared" si="1"/>
        <v>23.108244036248244</v>
      </c>
      <c r="T23" s="4">
        <f t="shared" si="2"/>
        <v>17.340037597347248</v>
      </c>
      <c r="U23" s="4">
        <f t="shared" si="5"/>
        <v>764.81356686222205</v>
      </c>
      <c r="V23" s="5">
        <f t="shared" si="3"/>
        <v>0.26127113944830166</v>
      </c>
      <c r="W23" s="5">
        <f t="shared" si="6"/>
        <v>0.31315430395775257</v>
      </c>
    </row>
    <row r="24" spans="13:23" x14ac:dyDescent="0.35">
      <c r="M24" s="3">
        <v>118.861</v>
      </c>
      <c r="N24" s="3">
        <v>1750</v>
      </c>
      <c r="O24" s="3">
        <v>0.10305</v>
      </c>
      <c r="P24" s="3">
        <v>1.31053</v>
      </c>
      <c r="Q24" s="4">
        <f t="shared" si="0"/>
        <v>96.963951135999991</v>
      </c>
      <c r="R24" s="4">
        <f t="shared" si="4"/>
        <v>17.769572132194007</v>
      </c>
      <c r="S24" s="4">
        <f t="shared" si="1"/>
        <v>23.828996229272164</v>
      </c>
      <c r="T24" s="4">
        <f t="shared" si="2"/>
        <v>17.880877918481154</v>
      </c>
      <c r="U24" s="4">
        <f t="shared" si="5"/>
        <v>766.13492255604933</v>
      </c>
      <c r="V24" s="5">
        <f t="shared" si="3"/>
        <v>0.26096576583284559</v>
      </c>
      <c r="W24" s="5">
        <f t="shared" si="6"/>
        <v>0.31352074689592879</v>
      </c>
    </row>
    <row r="25" spans="13:23" x14ac:dyDescent="0.35">
      <c r="M25" s="3">
        <v>119.584</v>
      </c>
      <c r="N25" s="3">
        <v>1800</v>
      </c>
      <c r="O25" s="3">
        <v>0.10929999999999999</v>
      </c>
      <c r="P25" s="3">
        <v>1.3149</v>
      </c>
      <c r="Q25" s="4">
        <f t="shared" si="0"/>
        <v>97.553757183999991</v>
      </c>
      <c r="R25" s="4">
        <f t="shared" si="4"/>
        <v>18.38845001396021</v>
      </c>
      <c r="S25" s="4">
        <f t="shared" si="1"/>
        <v>24.658911468720639</v>
      </c>
      <c r="T25" s="4">
        <f t="shared" si="2"/>
        <v>18.503632353308582</v>
      </c>
      <c r="U25" s="4">
        <f t="shared" si="5"/>
        <v>770.79511849086407</v>
      </c>
      <c r="V25" s="5">
        <f t="shared" si="3"/>
        <v>0.26747768279903716</v>
      </c>
      <c r="W25" s="5">
        <f t="shared" si="6"/>
        <v>0.30588788179256776</v>
      </c>
    </row>
    <row r="26" spans="13:23" x14ac:dyDescent="0.35">
      <c r="M26" s="3">
        <v>119.934</v>
      </c>
      <c r="N26" s="3">
        <v>1850</v>
      </c>
      <c r="O26" s="3">
        <v>0.11415</v>
      </c>
      <c r="P26" s="3">
        <v>1.3184899999999999</v>
      </c>
      <c r="Q26" s="4">
        <f t="shared" si="0"/>
        <v>97.839278783999987</v>
      </c>
      <c r="R26" s="4">
        <f t="shared" si="4"/>
        <v>18.954554833387512</v>
      </c>
      <c r="S26" s="4">
        <f t="shared" si="1"/>
        <v>25.418058031572652</v>
      </c>
      <c r="T26" s="4">
        <f t="shared" si="2"/>
        <v>19.073283163690451</v>
      </c>
      <c r="U26" s="4">
        <f t="shared" si="5"/>
        <v>773.05109162666645</v>
      </c>
      <c r="V26" s="5">
        <f t="shared" si="3"/>
        <v>0.27100346302788758</v>
      </c>
      <c r="W26" s="5">
        <f t="shared" si="6"/>
        <v>0.30190825203500193</v>
      </c>
    </row>
    <row r="27" spans="13:23" x14ac:dyDescent="0.35">
      <c r="M27" s="3">
        <v>120.176</v>
      </c>
      <c r="N27" s="3">
        <v>1900</v>
      </c>
      <c r="O27" s="3">
        <v>0.11745</v>
      </c>
      <c r="P27" s="3">
        <v>1.3189200000000001</v>
      </c>
      <c r="Q27" s="4">
        <f t="shared" si="0"/>
        <v>98.036696575999997</v>
      </c>
      <c r="R27" s="4">
        <f t="shared" si="4"/>
        <v>19.506119830540307</v>
      </c>
      <c r="S27" s="4">
        <f t="shared" si="1"/>
        <v>26.157706692754552</v>
      </c>
      <c r="T27" s="4">
        <f t="shared" si="2"/>
        <v>19.628303076653253</v>
      </c>
      <c r="U27" s="4">
        <f t="shared" si="5"/>
        <v>774.61093590913572</v>
      </c>
      <c r="V27" s="5">
        <f t="shared" si="3"/>
        <v>0.27095342620242691</v>
      </c>
      <c r="W27" s="5">
        <f t="shared" si="6"/>
        <v>0.30196400527172579</v>
      </c>
    </row>
    <row r="28" spans="13:23" x14ac:dyDescent="0.35">
      <c r="M28" s="3">
        <v>120.94799999999999</v>
      </c>
      <c r="N28" s="3">
        <v>1950</v>
      </c>
      <c r="O28" s="3">
        <v>0.12055</v>
      </c>
      <c r="P28" s="3">
        <v>1.31484</v>
      </c>
      <c r="Q28" s="4">
        <f t="shared" si="0"/>
        <v>98.666475647999988</v>
      </c>
      <c r="R28" s="4">
        <f t="shared" si="4"/>
        <v>20.148041878337946</v>
      </c>
      <c r="S28" s="4">
        <f t="shared" si="1"/>
        <v>27.018524158851186</v>
      </c>
      <c r="T28" s="4">
        <f t="shared" si="2"/>
        <v>20.274246022519435</v>
      </c>
      <c r="U28" s="4">
        <f t="shared" si="5"/>
        <v>779.58696808296281</v>
      </c>
      <c r="V28" s="5">
        <f t="shared" si="3"/>
        <v>0.26924452672655946</v>
      </c>
      <c r="W28" s="5">
        <f t="shared" si="6"/>
        <v>0.30388057582048855</v>
      </c>
    </row>
    <row r="29" spans="13:23" x14ac:dyDescent="0.35">
      <c r="M29" s="3">
        <v>122.157</v>
      </c>
      <c r="N29" s="3">
        <v>2000</v>
      </c>
      <c r="O29" s="3">
        <v>0.12554999999999999</v>
      </c>
      <c r="P29" s="3">
        <v>1.31653</v>
      </c>
      <c r="Q29" s="4">
        <f t="shared" si="0"/>
        <v>99.652748831999986</v>
      </c>
      <c r="R29" s="4">
        <f t="shared" si="4"/>
        <v>20.871222909375998</v>
      </c>
      <c r="S29" s="4">
        <f t="shared" si="1"/>
        <v>27.988309921473213</v>
      </c>
      <c r="T29" s="4">
        <f t="shared" si="2"/>
        <v>21.001956945030891</v>
      </c>
      <c r="U29" s="4">
        <f t="shared" si="5"/>
        <v>787.37974385777761</v>
      </c>
      <c r="V29" s="5">
        <f t="shared" si="3"/>
        <v>0.2706956858508735</v>
      </c>
      <c r="W29" s="5">
        <f t="shared" si="6"/>
        <v>0.30225151745955614</v>
      </c>
    </row>
    <row r="30" spans="13:23" x14ac:dyDescent="0.35">
      <c r="M30" s="3">
        <v>122.845</v>
      </c>
      <c r="N30" s="3">
        <v>2050</v>
      </c>
      <c r="O30" s="3">
        <v>0.12784999999999999</v>
      </c>
      <c r="P30" s="3">
        <v>1.32098</v>
      </c>
      <c r="Q30" s="4">
        <f t="shared" si="0"/>
        <v>100.21400272</v>
      </c>
      <c r="R30" s="4">
        <f t="shared" si="4"/>
        <v>21.513490940018599</v>
      </c>
      <c r="S30" s="4">
        <f t="shared" si="1"/>
        <v>28.849591350564939</v>
      </c>
      <c r="T30" s="4">
        <f t="shared" si="2"/>
        <v>21.648248040923793</v>
      </c>
      <c r="U30" s="4">
        <f t="shared" si="5"/>
        <v>791.81434247901223</v>
      </c>
      <c r="V30" s="5">
        <f t="shared" si="3"/>
        <v>0.26742521778731954</v>
      </c>
      <c r="W30" s="5">
        <f t="shared" si="6"/>
        <v>0.30594789263012201</v>
      </c>
    </row>
    <row r="31" spans="13:23" x14ac:dyDescent="0.35">
      <c r="M31" s="3">
        <v>123.79600000000001</v>
      </c>
      <c r="N31" s="3">
        <v>2100</v>
      </c>
      <c r="O31" s="3">
        <v>0.13089999999999999</v>
      </c>
      <c r="P31" s="3">
        <v>1.32287</v>
      </c>
      <c r="Q31" s="4">
        <f t="shared" si="0"/>
        <v>100.989805696</v>
      </c>
      <c r="R31" s="4">
        <f t="shared" si="4"/>
        <v>22.208818216340998</v>
      </c>
      <c r="S31" s="4">
        <f t="shared" si="1"/>
        <v>29.782025228113277</v>
      </c>
      <c r="T31" s="4">
        <f t="shared" si="2"/>
        <v>22.347930737210287</v>
      </c>
      <c r="U31" s="4">
        <f t="shared" si="5"/>
        <v>797.94414377086412</v>
      </c>
      <c r="V31" s="5">
        <f t="shared" si="3"/>
        <v>0.26523248299929064</v>
      </c>
      <c r="W31" s="5">
        <f t="shared" si="6"/>
        <v>0.30847723059019377</v>
      </c>
    </row>
    <row r="32" spans="13:23" x14ac:dyDescent="0.35">
      <c r="M32" s="3">
        <v>124.794</v>
      </c>
      <c r="N32" s="3">
        <v>2150</v>
      </c>
      <c r="O32" s="3">
        <v>0.13435</v>
      </c>
      <c r="P32" s="3">
        <v>1.3216399999999999</v>
      </c>
      <c r="Q32" s="4">
        <f t="shared" si="0"/>
        <v>101.80395014399998</v>
      </c>
      <c r="R32" s="4">
        <f t="shared" si="4"/>
        <v>22.920902167981517</v>
      </c>
      <c r="S32" s="4">
        <f t="shared" si="1"/>
        <v>30.736929807263213</v>
      </c>
      <c r="T32" s="4">
        <f t="shared" si="2"/>
        <v>23.06447506997592</v>
      </c>
      <c r="U32" s="4">
        <f t="shared" si="5"/>
        <v>804.3768900266665</v>
      </c>
      <c r="V32" s="5">
        <f t="shared" si="3"/>
        <v>0.26376579576546427</v>
      </c>
      <c r="W32" s="5">
        <f t="shared" si="6"/>
        <v>0.31019253872830826</v>
      </c>
    </row>
    <row r="33" spans="13:23" x14ac:dyDescent="0.35">
      <c r="M33" s="3">
        <v>125.137</v>
      </c>
      <c r="N33" s="3">
        <v>2200</v>
      </c>
      <c r="O33" s="3">
        <v>0.13769999999999999</v>
      </c>
      <c r="P33" s="3">
        <v>1.3165199999999999</v>
      </c>
      <c r="Q33" s="4">
        <f t="shared" si="0"/>
        <v>102.08376131199999</v>
      </c>
      <c r="R33" s="4">
        <f t="shared" si="4"/>
        <v>23.518410269830163</v>
      </c>
      <c r="S33" s="4">
        <f t="shared" si="1"/>
        <v>31.538188171842247</v>
      </c>
      <c r="T33" s="4">
        <f t="shared" si="2"/>
        <v>23.665725867967975</v>
      </c>
      <c r="U33" s="4">
        <f t="shared" si="5"/>
        <v>806.58774369975299</v>
      </c>
      <c r="V33" s="5">
        <f t="shared" si="3"/>
        <v>0.26347444104030193</v>
      </c>
      <c r="W33" s="5">
        <f t="shared" si="6"/>
        <v>0.310535555157195</v>
      </c>
    </row>
    <row r="34" spans="13:23" x14ac:dyDescent="0.35">
      <c r="M34" s="3">
        <v>126.02800000000001</v>
      </c>
      <c r="N34" s="3">
        <v>2250</v>
      </c>
      <c r="O34" s="3">
        <v>0.14105000000000001</v>
      </c>
      <c r="P34" s="3">
        <v>1.3046500000000001</v>
      </c>
      <c r="Q34" s="4">
        <f t="shared" si="0"/>
        <v>102.810617728</v>
      </c>
      <c r="R34" s="4">
        <f t="shared" si="4"/>
        <v>24.2241811023985</v>
      </c>
      <c r="S34" s="4">
        <f t="shared" si="1"/>
        <v>32.484626858316389</v>
      </c>
      <c r="T34" s="4">
        <f t="shared" si="2"/>
        <v>24.375917537283151</v>
      </c>
      <c r="U34" s="4">
        <f t="shared" si="5"/>
        <v>812.33080673975303</v>
      </c>
      <c r="V34" s="5">
        <f t="shared" si="3"/>
        <v>0.26202124122047382</v>
      </c>
      <c r="W34" s="5">
        <f t="shared" si="6"/>
        <v>0.31225782091970611</v>
      </c>
    </row>
    <row r="35" spans="13:23" x14ac:dyDescent="0.35">
      <c r="M35" s="3">
        <v>126.66</v>
      </c>
      <c r="N35" s="3">
        <v>2300</v>
      </c>
      <c r="O35" s="3">
        <v>0.14495</v>
      </c>
      <c r="P35" s="3">
        <v>1.2964599999999999</v>
      </c>
      <c r="Q35" s="4">
        <f t="shared" si="0"/>
        <v>103.32618815999999</v>
      </c>
      <c r="R35" s="4">
        <f t="shared" si="4"/>
        <v>24.886674179595097</v>
      </c>
      <c r="S35" s="4">
        <f t="shared" si="1"/>
        <v>33.373030074837025</v>
      </c>
      <c r="T35" s="4">
        <f t="shared" si="2"/>
        <v>25.042560366219327</v>
      </c>
      <c r="U35" s="4">
        <f t="shared" si="5"/>
        <v>816.40444965925906</v>
      </c>
      <c r="V35" s="5">
        <f t="shared" si="3"/>
        <v>0.26209809928512207</v>
      </c>
      <c r="W35" s="5">
        <f t="shared" si="6"/>
        <v>0.31216625393828717</v>
      </c>
    </row>
    <row r="36" spans="13:23" x14ac:dyDescent="0.35">
      <c r="M36" s="3">
        <v>126.822</v>
      </c>
      <c r="N36" s="3">
        <v>2350</v>
      </c>
      <c r="O36" s="3">
        <v>0.14985000000000001</v>
      </c>
      <c r="P36" s="3">
        <v>1.2822899999999999</v>
      </c>
      <c r="Q36" s="4">
        <f t="shared" si="0"/>
        <v>103.458343872</v>
      </c>
      <c r="R36" s="4">
        <f t="shared" si="4"/>
        <v>25.460211223099275</v>
      </c>
      <c r="S36" s="4">
        <f t="shared" si="1"/>
        <v>34.142143250176126</v>
      </c>
      <c r="T36" s="4">
        <f t="shared" si="2"/>
        <v>25.619689954952907</v>
      </c>
      <c r="U36" s="4">
        <f t="shared" si="5"/>
        <v>817.44864293925923</v>
      </c>
      <c r="V36" s="5">
        <f t="shared" si="3"/>
        <v>0.26485444055868851</v>
      </c>
      <c r="W36" s="5">
        <f t="shared" si="6"/>
        <v>0.30891753842447628</v>
      </c>
    </row>
    <row r="37" spans="13:23" x14ac:dyDescent="0.35">
      <c r="M37" s="3">
        <v>126.69</v>
      </c>
      <c r="N37" s="3">
        <v>2400</v>
      </c>
      <c r="O37" s="3">
        <v>0.1537</v>
      </c>
      <c r="P37" s="3">
        <v>1.2730399999999999</v>
      </c>
      <c r="Q37" s="4">
        <f t="shared" si="0"/>
        <v>103.35066144</v>
      </c>
      <c r="R37" s="4">
        <f t="shared" si="4"/>
        <v>25.97485429788399</v>
      </c>
      <c r="S37" s="4">
        <f t="shared" si="1"/>
        <v>34.832279613462433</v>
      </c>
      <c r="T37" s="4">
        <f t="shared" si="2"/>
        <v>26.137556672471955</v>
      </c>
      <c r="U37" s="4">
        <f t="shared" si="5"/>
        <v>816.59781878518504</v>
      </c>
      <c r="V37" s="5">
        <f t="shared" si="3"/>
        <v>0.26627675830941788</v>
      </c>
      <c r="W37" s="5">
        <f t="shared" si="6"/>
        <v>0.30726745487530599</v>
      </c>
    </row>
    <row r="38" spans="13:23" x14ac:dyDescent="0.35">
      <c r="M38" s="3">
        <v>126.55200000000001</v>
      </c>
      <c r="N38" s="3">
        <v>2450</v>
      </c>
      <c r="O38" s="3">
        <v>0.15565000000000001</v>
      </c>
      <c r="P38" s="3">
        <v>1.2698400000000001</v>
      </c>
      <c r="Q38" s="4">
        <f t="shared" si="0"/>
        <v>103.238084352</v>
      </c>
      <c r="R38" s="4">
        <f t="shared" si="4"/>
        <v>26.487113935292339</v>
      </c>
      <c r="S38" s="4">
        <f t="shared" si="1"/>
        <v>35.519219787227023</v>
      </c>
      <c r="T38" s="4">
        <f t="shared" si="2"/>
        <v>26.653025023140291</v>
      </c>
      <c r="U38" s="4">
        <f t="shared" si="5"/>
        <v>815.70832080592584</v>
      </c>
      <c r="V38" s="5">
        <f t="shared" si="3"/>
        <v>0.26443990904827491</v>
      </c>
      <c r="W38" s="5">
        <f t="shared" si="6"/>
        <v>0.3094017923113318</v>
      </c>
    </row>
    <row r="39" spans="13:23" x14ac:dyDescent="0.35">
      <c r="M39" s="3">
        <v>126.438</v>
      </c>
      <c r="N39" s="3">
        <v>2500</v>
      </c>
      <c r="O39" s="3">
        <v>0.15959999999999999</v>
      </c>
      <c r="P39" s="3">
        <v>1.2744599999999999</v>
      </c>
      <c r="Q39" s="4">
        <f t="shared" si="0"/>
        <v>103.145085888</v>
      </c>
      <c r="R39" s="4">
        <f t="shared" si="4"/>
        <v>27.003320339969083</v>
      </c>
      <c r="S39" s="4">
        <f t="shared" si="1"/>
        <v>36.211452575898541</v>
      </c>
      <c r="T39" s="4">
        <f t="shared" si="2"/>
        <v>27.172464863002283</v>
      </c>
      <c r="U39" s="4">
        <f t="shared" si="5"/>
        <v>814.97351812740726</v>
      </c>
      <c r="V39" s="5">
        <f t="shared" si="3"/>
        <v>0.26596729252474666</v>
      </c>
      <c r="W39" s="5">
        <f t="shared" si="6"/>
        <v>0.30762497539267586</v>
      </c>
    </row>
    <row r="40" spans="13:23" x14ac:dyDescent="0.35">
      <c r="M40" s="3">
        <v>126.239</v>
      </c>
      <c r="N40" s="3">
        <v>2550</v>
      </c>
      <c r="O40" s="3">
        <v>0.16259999999999999</v>
      </c>
      <c r="P40" s="3">
        <v>1.2787599999999999</v>
      </c>
      <c r="Q40" s="4">
        <f t="shared" si="0"/>
        <v>102.982746464</v>
      </c>
      <c r="R40" s="4">
        <f t="shared" si="4"/>
        <v>27.500036377713226</v>
      </c>
      <c r="S40" s="4">
        <f t="shared" si="1"/>
        <v>36.877548782513436</v>
      </c>
      <c r="T40" s="4">
        <f t="shared" si="2"/>
        <v>27.672292251359217</v>
      </c>
      <c r="U40" s="4">
        <f t="shared" si="5"/>
        <v>813.69083625876544</v>
      </c>
      <c r="V40" s="5">
        <f t="shared" si="3"/>
        <v>0.26607237530528849</v>
      </c>
      <c r="W40" s="5">
        <f t="shared" si="6"/>
        <v>0.30750348180379317</v>
      </c>
    </row>
    <row r="41" spans="13:23" x14ac:dyDescent="0.35">
      <c r="M41" s="3">
        <v>126.161</v>
      </c>
      <c r="N41" s="3">
        <v>2600</v>
      </c>
      <c r="O41" s="3">
        <v>0.16805</v>
      </c>
      <c r="P41" s="3">
        <v>1.27634</v>
      </c>
      <c r="Q41" s="4">
        <f t="shared" si="0"/>
        <v>102.919115936</v>
      </c>
      <c r="R41" s="4">
        <f t="shared" si="4"/>
        <v>28.021928006669462</v>
      </c>
      <c r="S41" s="4">
        <f t="shared" si="1"/>
        <v>37.577405456943751</v>
      </c>
      <c r="T41" s="4">
        <f t="shared" si="2"/>
        <v>28.197452926845415</v>
      </c>
      <c r="U41" s="4">
        <f t="shared" si="5"/>
        <v>813.18807653135809</v>
      </c>
      <c r="V41" s="5">
        <f t="shared" si="3"/>
        <v>0.26986901109017619</v>
      </c>
      <c r="W41" s="5">
        <f t="shared" si="6"/>
        <v>0.30317738775439623</v>
      </c>
    </row>
    <row r="42" spans="13:23" x14ac:dyDescent="0.35">
      <c r="M42" s="3">
        <v>125.84699999999999</v>
      </c>
      <c r="N42" s="3">
        <v>2650</v>
      </c>
      <c r="O42" s="3">
        <v>0.17144999999999999</v>
      </c>
      <c r="P42" s="3">
        <v>1.28027</v>
      </c>
      <c r="Q42" s="4">
        <f t="shared" si="0"/>
        <v>102.66296227199999</v>
      </c>
      <c r="R42" s="4">
        <f t="shared" si="4"/>
        <v>28.489726712804178</v>
      </c>
      <c r="S42" s="4">
        <f t="shared" si="1"/>
        <v>38.204723521870399</v>
      </c>
      <c r="T42" s="4">
        <f t="shared" si="2"/>
        <v>28.668181850006352</v>
      </c>
      <c r="U42" s="4">
        <f t="shared" si="5"/>
        <v>811.16414634666648</v>
      </c>
      <c r="V42" s="5">
        <f t="shared" si="3"/>
        <v>0.27080814350291832</v>
      </c>
      <c r="W42" s="5">
        <f t="shared" si="6"/>
        <v>0.30212600241580295</v>
      </c>
    </row>
    <row r="43" spans="13:23" x14ac:dyDescent="0.35">
      <c r="M43" s="3">
        <v>124.911</v>
      </c>
      <c r="N43" s="3">
        <v>2700</v>
      </c>
      <c r="O43" s="3">
        <v>0.17465</v>
      </c>
      <c r="P43" s="3">
        <v>1.2837099999999999</v>
      </c>
      <c r="Q43" s="4">
        <f t="shared" si="0"/>
        <v>101.89939593599999</v>
      </c>
      <c r="R43" s="4">
        <f t="shared" si="4"/>
        <v>28.811375430999767</v>
      </c>
      <c r="S43" s="4">
        <f t="shared" si="1"/>
        <v>38.63605445297069</v>
      </c>
      <c r="T43" s="4">
        <f t="shared" si="2"/>
        <v>28.991845324844402</v>
      </c>
      <c r="U43" s="4">
        <f t="shared" si="5"/>
        <v>805.1310296177777</v>
      </c>
      <c r="V43" s="5">
        <f t="shared" si="3"/>
        <v>0.27278288115130367</v>
      </c>
      <c r="W43" s="5">
        <f t="shared" si="6"/>
        <v>0.29993884320328729</v>
      </c>
    </row>
    <row r="44" spans="13:23" x14ac:dyDescent="0.35">
      <c r="M44" s="3">
        <v>123.92700000000001</v>
      </c>
      <c r="N44" s="3">
        <v>2750</v>
      </c>
      <c r="O44" s="3">
        <v>0.1784</v>
      </c>
      <c r="P44" s="3">
        <v>1.2811999999999999</v>
      </c>
      <c r="Q44" s="4">
        <f t="shared" si="0"/>
        <v>101.096672352</v>
      </c>
      <c r="R44" s="4">
        <f t="shared" si="4"/>
        <v>29.113751623313274</v>
      </c>
      <c r="S44" s="4">
        <f t="shared" si="1"/>
        <v>39.0415409268631</v>
      </c>
      <c r="T44" s="4">
        <f t="shared" si="2"/>
        <v>29.296115553749765</v>
      </c>
      <c r="U44" s="4">
        <f t="shared" si="5"/>
        <v>798.78852228740732</v>
      </c>
      <c r="V44" s="5">
        <f t="shared" si="3"/>
        <v>0.27574598093264829</v>
      </c>
      <c r="W44" s="5">
        <f t="shared" si="6"/>
        <v>0.29671577276104028</v>
      </c>
    </row>
    <row r="45" spans="13:23" x14ac:dyDescent="0.35">
      <c r="M45" s="3">
        <v>123.68899999999999</v>
      </c>
      <c r="N45" s="3">
        <v>2800</v>
      </c>
      <c r="O45" s="3">
        <v>0.18004999999999999</v>
      </c>
      <c r="P45" s="3">
        <v>1.2744800000000001</v>
      </c>
      <c r="Q45" s="4">
        <f t="shared" si="0"/>
        <v>100.90251766399999</v>
      </c>
      <c r="R45" s="4">
        <f t="shared" si="4"/>
        <v>29.586163434047425</v>
      </c>
      <c r="S45" s="4">
        <f t="shared" si="1"/>
        <v>39.675045165057597</v>
      </c>
      <c r="T45" s="4">
        <f t="shared" si="2"/>
        <v>29.771486477266929</v>
      </c>
      <c r="U45" s="4">
        <f t="shared" si="5"/>
        <v>797.25446055506154</v>
      </c>
      <c r="V45" s="5">
        <f t="shared" si="3"/>
        <v>0.27385267502024346</v>
      </c>
      <c r="W45" s="5">
        <f t="shared" si="6"/>
        <v>0.29876714482388661</v>
      </c>
    </row>
    <row r="46" spans="13:23" x14ac:dyDescent="0.35">
      <c r="M46" s="3">
        <v>123.389</v>
      </c>
      <c r="N46" s="3">
        <v>2850</v>
      </c>
      <c r="O46" s="3">
        <v>0.18310000000000001</v>
      </c>
      <c r="P46" s="3">
        <v>1.2603599999999999</v>
      </c>
      <c r="Q46" s="4">
        <f t="shared" si="0"/>
        <v>100.65778486399999</v>
      </c>
      <c r="R46" s="4">
        <f t="shared" si="4"/>
        <v>30.041446958259606</v>
      </c>
      <c r="S46" s="4">
        <f t="shared" si="1"/>
        <v>40.285580371026128</v>
      </c>
      <c r="T46" s="4">
        <f t="shared" si="2"/>
        <v>30.229621825387365</v>
      </c>
      <c r="U46" s="4">
        <f t="shared" si="5"/>
        <v>795.32076929580239</v>
      </c>
      <c r="V46" s="5">
        <f t="shared" si="3"/>
        <v>0.27427107660453848</v>
      </c>
      <c r="W46" s="5">
        <f t="shared" si="6"/>
        <v>0.29831137439312455</v>
      </c>
    </row>
    <row r="47" spans="13:23" x14ac:dyDescent="0.35">
      <c r="M47" s="3">
        <v>122.51900000000001</v>
      </c>
      <c r="N47" s="3">
        <v>2900</v>
      </c>
      <c r="O47" s="3">
        <v>0.18790000000000001</v>
      </c>
      <c r="P47" s="3">
        <v>1.2531000000000001</v>
      </c>
      <c r="Q47" s="4">
        <f t="shared" si="0"/>
        <v>99.948059743999991</v>
      </c>
      <c r="R47" s="4">
        <f t="shared" si="4"/>
        <v>30.352955389122727</v>
      </c>
      <c r="S47" s="4">
        <f t="shared" si="1"/>
        <v>40.703313176813573</v>
      </c>
      <c r="T47" s="4">
        <f t="shared" si="2"/>
        <v>30.543081495738658</v>
      </c>
      <c r="U47" s="4">
        <f t="shared" si="5"/>
        <v>789.71306464395047</v>
      </c>
      <c r="V47" s="5">
        <f t="shared" si="3"/>
        <v>0.2785725439780441</v>
      </c>
      <c r="W47" s="5">
        <f t="shared" si="6"/>
        <v>0.29370511770402746</v>
      </c>
    </row>
    <row r="48" spans="13:23" x14ac:dyDescent="0.35">
      <c r="M48" s="3">
        <v>121.837</v>
      </c>
      <c r="N48" s="3">
        <v>2950</v>
      </c>
      <c r="O48" s="3">
        <v>0.19255</v>
      </c>
      <c r="P48" s="3">
        <v>1.23943</v>
      </c>
      <c r="Q48" s="4">
        <f t="shared" si="0"/>
        <v>99.391700512</v>
      </c>
      <c r="R48" s="4">
        <f t="shared" si="4"/>
        <v>30.704409888702443</v>
      </c>
      <c r="S48" s="4">
        <f t="shared" si="1"/>
        <v>41.174613660749976</v>
      </c>
      <c r="T48" s="4">
        <f t="shared" si="2"/>
        <v>30.896737450656122</v>
      </c>
      <c r="U48" s="4">
        <f t="shared" si="5"/>
        <v>785.31713984790122</v>
      </c>
      <c r="V48" s="5">
        <f t="shared" si="3"/>
        <v>0.28219887734068322</v>
      </c>
      <c r="W48" s="5">
        <f t="shared" si="6"/>
        <v>0.28993092598099612</v>
      </c>
    </row>
    <row r="49" spans="13:23" x14ac:dyDescent="0.35">
      <c r="M49" s="3">
        <v>121.709</v>
      </c>
      <c r="N49" s="3">
        <v>3000</v>
      </c>
      <c r="O49" s="3">
        <v>0.19900000000000001</v>
      </c>
      <c r="P49" s="3">
        <v>1.2273499999999999</v>
      </c>
      <c r="Q49" s="4">
        <f t="shared" si="0"/>
        <v>99.287281183999994</v>
      </c>
      <c r="R49" s="4">
        <f t="shared" si="4"/>
        <v>31.192019316255845</v>
      </c>
      <c r="S49" s="4">
        <f t="shared" si="1"/>
        <v>41.828497903099084</v>
      </c>
      <c r="T49" s="4">
        <f t="shared" si="2"/>
        <v>31.387401186457978</v>
      </c>
      <c r="U49" s="4">
        <f t="shared" si="5"/>
        <v>784.49209824395052</v>
      </c>
      <c r="V49" s="5">
        <f t="shared" si="3"/>
        <v>0.28709266653130944</v>
      </c>
      <c r="W49" s="5">
        <f t="shared" si="6"/>
        <v>0.28498875574468568</v>
      </c>
    </row>
    <row r="50" spans="13:23" x14ac:dyDescent="0.35">
      <c r="M50" s="3">
        <v>121.123</v>
      </c>
      <c r="N50" s="3">
        <v>3050</v>
      </c>
      <c r="O50" s="3">
        <v>0.20605000000000001</v>
      </c>
      <c r="P50" s="3">
        <v>1.2193000000000001</v>
      </c>
      <c r="Q50" s="4">
        <f t="shared" si="0"/>
        <v>98.809236447999993</v>
      </c>
      <c r="R50" s="4">
        <f t="shared" si="4"/>
        <v>31.559201085405117</v>
      </c>
      <c r="S50" s="4">
        <f t="shared" si="1"/>
        <v>42.320888655528265</v>
      </c>
      <c r="T50" s="4">
        <f t="shared" si="2"/>
        <v>31.756882924071398</v>
      </c>
      <c r="U50" s="4">
        <f t="shared" si="5"/>
        <v>780.71495465086412</v>
      </c>
      <c r="V50" s="5">
        <f t="shared" si="3"/>
        <v>0.29380496594028327</v>
      </c>
      <c r="W50" s="5">
        <f t="shared" si="6"/>
        <v>0.27847787240877209</v>
      </c>
    </row>
    <row r="51" spans="13:23" x14ac:dyDescent="0.35">
      <c r="M51" s="3">
        <v>121.124</v>
      </c>
      <c r="N51" s="3">
        <v>3100</v>
      </c>
      <c r="O51" s="3">
        <v>0.21004999999999999</v>
      </c>
      <c r="P51" s="3">
        <v>1.20692</v>
      </c>
      <c r="Q51" s="4">
        <f t="shared" si="0"/>
        <v>98.810052223999989</v>
      </c>
      <c r="R51" s="4">
        <f t="shared" si="4"/>
        <v>32.076829864000025</v>
      </c>
      <c r="S51" s="4">
        <f t="shared" si="1"/>
        <v>43.015028847624031</v>
      </c>
      <c r="T51" s="4">
        <f t="shared" si="2"/>
        <v>32.277754047376561</v>
      </c>
      <c r="U51" s="4">
        <f t="shared" si="5"/>
        <v>780.72140028839499</v>
      </c>
      <c r="V51" s="5">
        <f t="shared" si="3"/>
        <v>0.29467531673409858</v>
      </c>
      <c r="W51" s="5">
        <f t="shared" si="6"/>
        <v>0.27765536226439613</v>
      </c>
    </row>
    <row r="52" spans="13:23" x14ac:dyDescent="0.35">
      <c r="M52" s="3">
        <v>120.851</v>
      </c>
      <c r="N52" s="3">
        <v>3150</v>
      </c>
      <c r="O52" s="3">
        <v>0.21604999999999999</v>
      </c>
      <c r="P52" s="3">
        <v>1.1927399999999999</v>
      </c>
      <c r="Q52" s="4">
        <f t="shared" si="0"/>
        <v>98.587345375999988</v>
      </c>
      <c r="R52" s="4">
        <f t="shared" si="4"/>
        <v>32.520734396866928</v>
      </c>
      <c r="S52" s="4">
        <f t="shared" si="1"/>
        <v>43.610304826198551</v>
      </c>
      <c r="T52" s="4">
        <f t="shared" si="2"/>
        <v>32.724439127951626</v>
      </c>
      <c r="U52" s="4">
        <f t="shared" si="5"/>
        <v>778.96174124246897</v>
      </c>
      <c r="V52" s="5">
        <f t="shared" si="3"/>
        <v>0.29895542583246976</v>
      </c>
      <c r="W52" s="5">
        <f t="shared" si="6"/>
        <v>0.27368020363019441</v>
      </c>
    </row>
    <row r="53" spans="13:23" x14ac:dyDescent="0.35">
      <c r="M53" s="3">
        <v>120.596</v>
      </c>
      <c r="N53" s="3">
        <v>3200</v>
      </c>
      <c r="O53" s="3">
        <v>0.21795</v>
      </c>
      <c r="P53" s="3">
        <v>1.1848099999999999</v>
      </c>
      <c r="Q53" s="4">
        <f t="shared" si="0"/>
        <v>98.379322496</v>
      </c>
      <c r="R53" s="4">
        <f t="shared" si="4"/>
        <v>32.967227393981297</v>
      </c>
      <c r="S53" s="4">
        <f t="shared" si="1"/>
        <v>44.209051935328915</v>
      </c>
      <c r="T53" s="4">
        <f t="shared" si="2"/>
        <v>33.173728886504357</v>
      </c>
      <c r="U53" s="4">
        <f t="shared" si="5"/>
        <v>777.31810367209869</v>
      </c>
      <c r="V53" s="5">
        <f t="shared" si="3"/>
        <v>0.29749999545884059</v>
      </c>
      <c r="W53" s="5">
        <f t="shared" si="6"/>
        <v>0.27501910274651226</v>
      </c>
    </row>
    <row r="54" spans="13:23" x14ac:dyDescent="0.35">
      <c r="M54" s="3">
        <v>120.84</v>
      </c>
      <c r="N54" s="3">
        <v>3250</v>
      </c>
      <c r="O54" s="3">
        <v>0.22305</v>
      </c>
      <c r="P54" s="3">
        <v>1.17378</v>
      </c>
      <c r="Q54" s="4">
        <f t="shared" si="0"/>
        <v>98.578371840000003</v>
      </c>
      <c r="R54" s="4">
        <f t="shared" si="4"/>
        <v>33.550084617333589</v>
      </c>
      <c r="S54" s="4">
        <f t="shared" si="1"/>
        <v>44.990663471844343</v>
      </c>
      <c r="T54" s="4">
        <f t="shared" si="2"/>
        <v>33.76023703521691</v>
      </c>
      <c r="U54" s="4">
        <f t="shared" si="5"/>
        <v>778.89083922962959</v>
      </c>
      <c r="V54" s="5">
        <f t="shared" si="3"/>
        <v>0.29917212175418101</v>
      </c>
      <c r="W54" s="5">
        <f t="shared" si="6"/>
        <v>0.27348197197802032</v>
      </c>
    </row>
    <row r="55" spans="13:23" x14ac:dyDescent="0.35">
      <c r="M55" s="3">
        <v>121.633</v>
      </c>
      <c r="N55" s="3">
        <v>3300</v>
      </c>
      <c r="O55" s="3">
        <v>0.22550000000000001</v>
      </c>
      <c r="P55" s="3">
        <v>1.1611800000000001</v>
      </c>
      <c r="Q55" s="4">
        <f t="shared" si="0"/>
        <v>99.225282207999996</v>
      </c>
      <c r="R55" s="4">
        <f t="shared" si="4"/>
        <v>34.289795939852951</v>
      </c>
      <c r="S55" s="4">
        <f t="shared" si="1"/>
        <v>45.982616355342806</v>
      </c>
      <c r="T55" s="4">
        <f t="shared" si="2"/>
        <v>34.504581792338186</v>
      </c>
      <c r="U55" s="4">
        <f t="shared" si="5"/>
        <v>784.00222979160492</v>
      </c>
      <c r="V55" s="5">
        <f t="shared" si="3"/>
        <v>0.29593351963364056</v>
      </c>
      <c r="W55" s="5">
        <f t="shared" si="6"/>
        <v>0.27647487151665351</v>
      </c>
    </row>
    <row r="56" spans="13:23" x14ac:dyDescent="0.35">
      <c r="M56" s="3">
        <v>122.181</v>
      </c>
      <c r="N56" s="3">
        <v>3350</v>
      </c>
      <c r="O56" s="3">
        <v>0.22850000000000001</v>
      </c>
      <c r="P56" s="3">
        <v>1.1510400000000001</v>
      </c>
      <c r="Q56" s="4">
        <f t="shared" si="0"/>
        <v>99.672327455999991</v>
      </c>
      <c r="R56" s="4">
        <f t="shared" si="4"/>
        <v>34.966166773386178</v>
      </c>
      <c r="S56" s="4">
        <f t="shared" si="1"/>
        <v>46.889629643110865</v>
      </c>
      <c r="T56" s="4">
        <f t="shared" si="2"/>
        <v>35.185189305679351</v>
      </c>
      <c r="U56" s="4">
        <f t="shared" si="5"/>
        <v>787.53443915851835</v>
      </c>
      <c r="V56" s="5">
        <f t="shared" si="3"/>
        <v>0.29406998103739318</v>
      </c>
      <c r="W56" s="5">
        <f t="shared" si="6"/>
        <v>0.27822690887914209</v>
      </c>
    </row>
    <row r="57" spans="13:23" x14ac:dyDescent="0.35">
      <c r="M57" s="3">
        <v>122.93300000000001</v>
      </c>
      <c r="N57" s="3">
        <v>3400</v>
      </c>
      <c r="O57" s="3">
        <v>0.23419999999999999</v>
      </c>
      <c r="P57" s="3">
        <v>1.14117</v>
      </c>
      <c r="Q57" s="4">
        <f t="shared" si="0"/>
        <v>100.285791008</v>
      </c>
      <c r="R57" s="4">
        <f t="shared" si="4"/>
        <v>35.706471819553073</v>
      </c>
      <c r="S57" s="4">
        <f t="shared" si="1"/>
        <v>47.882378710020667</v>
      </c>
      <c r="T57" s="4">
        <f t="shared" si="2"/>
        <v>35.930131505439078</v>
      </c>
      <c r="U57" s="4">
        <f t="shared" si="5"/>
        <v>792.38155858172843</v>
      </c>
      <c r="V57" s="5">
        <f t="shared" si="3"/>
        <v>0.29515657702783116</v>
      </c>
      <c r="W57" s="5">
        <f t="shared" si="6"/>
        <v>0.27720263814574236</v>
      </c>
    </row>
    <row r="58" spans="13:23" x14ac:dyDescent="0.35">
      <c r="M58" s="3">
        <v>123.47499999999999</v>
      </c>
      <c r="N58" s="3">
        <v>3450</v>
      </c>
      <c r="O58" s="3">
        <v>0.23605000000000001</v>
      </c>
      <c r="P58" s="3">
        <v>1.12669</v>
      </c>
      <c r="Q58" s="4">
        <f t="shared" si="0"/>
        <v>100.72794159999999</v>
      </c>
      <c r="R58" s="4">
        <f t="shared" si="4"/>
        <v>36.391308554304892</v>
      </c>
      <c r="S58" s="4">
        <f t="shared" si="1"/>
        <v>48.800744771322861</v>
      </c>
      <c r="T58" s="4">
        <f t="shared" si="2"/>
        <v>36.619257949063616</v>
      </c>
      <c r="U58" s="4">
        <f t="shared" si="5"/>
        <v>795.87509412345673</v>
      </c>
      <c r="V58" s="5">
        <f t="shared" si="3"/>
        <v>0.29188975120663657</v>
      </c>
      <c r="W58" s="5">
        <f t="shared" si="6"/>
        <v>0.28030508601263127</v>
      </c>
    </row>
    <row r="59" spans="13:23" x14ac:dyDescent="0.35">
      <c r="M59" s="3">
        <v>123.428</v>
      </c>
      <c r="N59" s="3">
        <v>3500</v>
      </c>
      <c r="O59" s="3">
        <v>0.24195</v>
      </c>
      <c r="P59" s="3">
        <v>1.11975</v>
      </c>
      <c r="Q59" s="4">
        <f t="shared" si="0"/>
        <v>100.689600128</v>
      </c>
      <c r="R59" s="4">
        <f t="shared" si="4"/>
        <v>36.904665939752171</v>
      </c>
      <c r="S59" s="4">
        <f t="shared" si="1"/>
        <v>49.48915702520766</v>
      </c>
      <c r="T59" s="4">
        <f t="shared" si="2"/>
        <v>37.135830923890786</v>
      </c>
      <c r="U59" s="4">
        <f t="shared" si="5"/>
        <v>795.57214915950613</v>
      </c>
      <c r="V59" s="5">
        <f t="shared" si="3"/>
        <v>0.29502367038830635</v>
      </c>
      <c r="W59" s="5">
        <f t="shared" si="6"/>
        <v>0.27732751650229887</v>
      </c>
    </row>
    <row r="60" spans="13:23" x14ac:dyDescent="0.35">
      <c r="M60" s="3">
        <v>124.205</v>
      </c>
      <c r="N60" s="3">
        <v>3550</v>
      </c>
      <c r="O60" s="3">
        <v>0.24545</v>
      </c>
      <c r="P60" s="3">
        <v>1.10622</v>
      </c>
      <c r="Q60" s="4">
        <f t="shared" si="0"/>
        <v>101.32345807999999</v>
      </c>
      <c r="R60" s="4">
        <f t="shared" si="4"/>
        <v>37.667515398952226</v>
      </c>
      <c r="S60" s="4">
        <f t="shared" si="1"/>
        <v>50.512138149994932</v>
      </c>
      <c r="T60" s="4">
        <f t="shared" si="2"/>
        <v>37.903458751317345</v>
      </c>
      <c r="U60" s="4">
        <f t="shared" si="5"/>
        <v>800.58040952098759</v>
      </c>
      <c r="V60" s="5">
        <f t="shared" si="3"/>
        <v>0.29323011839286961</v>
      </c>
      <c r="W60" s="5">
        <f t="shared" si="6"/>
        <v>0.27902379969223301</v>
      </c>
    </row>
    <row r="61" spans="13:23" x14ac:dyDescent="0.35">
      <c r="M61" s="3">
        <v>124.066</v>
      </c>
      <c r="N61" s="3">
        <v>3600</v>
      </c>
      <c r="O61" s="3">
        <v>0.25505</v>
      </c>
      <c r="P61" s="3">
        <v>1.09697</v>
      </c>
      <c r="Q61" s="4">
        <f t="shared" si="0"/>
        <v>101.21006521599999</v>
      </c>
      <c r="R61" s="4">
        <f t="shared" si="4"/>
        <v>38.155295682231532</v>
      </c>
      <c r="S61" s="4">
        <f t="shared" si="1"/>
        <v>51.166251509872481</v>
      </c>
      <c r="T61" s="4">
        <f t="shared" si="2"/>
        <v>38.394294413058319</v>
      </c>
      <c r="U61" s="4">
        <f t="shared" si="5"/>
        <v>799.6844659041974</v>
      </c>
      <c r="V61" s="5">
        <f t="shared" si="3"/>
        <v>0.30080359213006491</v>
      </c>
      <c r="W61" s="5">
        <f t="shared" si="6"/>
        <v>0.27199868604894961</v>
      </c>
    </row>
    <row r="62" spans="13:23" x14ac:dyDescent="0.35">
      <c r="M62" s="3">
        <v>123.967</v>
      </c>
      <c r="N62" s="3">
        <v>3650</v>
      </c>
      <c r="O62" s="3">
        <v>0.25755</v>
      </c>
      <c r="P62" s="3">
        <v>1.0940099999999999</v>
      </c>
      <c r="Q62" s="4">
        <f t="shared" si="0"/>
        <v>101.129303392</v>
      </c>
      <c r="R62" s="4">
        <f t="shared" si="4"/>
        <v>38.654360986206868</v>
      </c>
      <c r="S62" s="4">
        <f t="shared" si="1"/>
        <v>51.835498082503406</v>
      </c>
      <c r="T62" s="4">
        <f t="shared" si="2"/>
        <v>38.896485783078148</v>
      </c>
      <c r="U62" s="4">
        <f t="shared" si="5"/>
        <v>799.04634778864192</v>
      </c>
      <c r="V62" s="5">
        <f t="shared" si="3"/>
        <v>0.29983033490414179</v>
      </c>
      <c r="W62" s="5">
        <f t="shared" si="6"/>
        <v>0.27288160100391351</v>
      </c>
    </row>
    <row r="63" spans="13:23" x14ac:dyDescent="0.35">
      <c r="M63" s="3">
        <v>123.815</v>
      </c>
      <c r="N63" s="3">
        <v>3700</v>
      </c>
      <c r="O63" s="3">
        <v>0.26445000000000002</v>
      </c>
      <c r="P63" s="3">
        <v>1.09659</v>
      </c>
      <c r="Q63" s="4">
        <f t="shared" si="0"/>
        <v>101.00530543999999</v>
      </c>
      <c r="R63" s="4">
        <f t="shared" si="4"/>
        <v>39.135828150413978</v>
      </c>
      <c r="S63" s="4">
        <f t="shared" si="1"/>
        <v>52.481145549705147</v>
      </c>
      <c r="T63" s="4">
        <f t="shared" si="2"/>
        <v>39.380968781368644</v>
      </c>
      <c r="U63" s="4">
        <f t="shared" si="5"/>
        <v>798.06661088395049</v>
      </c>
      <c r="V63" s="5">
        <f t="shared" si="3"/>
        <v>0.30407558910629873</v>
      </c>
      <c r="W63" s="5">
        <f t="shared" si="6"/>
        <v>0.26907185170191295</v>
      </c>
    </row>
    <row r="64" spans="13:23" x14ac:dyDescent="0.35">
      <c r="M64" s="3">
        <v>123.767</v>
      </c>
      <c r="N64" s="3">
        <v>3750</v>
      </c>
      <c r="O64" s="3">
        <v>0.2651</v>
      </c>
      <c r="P64" s="3">
        <v>1.0980799999999999</v>
      </c>
      <c r="Q64" s="4">
        <f t="shared" si="0"/>
        <v>100.96614819199999</v>
      </c>
      <c r="R64" s="4">
        <f t="shared" si="4"/>
        <v>39.649313677655684</v>
      </c>
      <c r="S64" s="4">
        <f t="shared" si="1"/>
        <v>53.169729641736268</v>
      </c>
      <c r="T64" s="4">
        <f t="shared" si="2"/>
        <v>39.897670700650153</v>
      </c>
      <c r="U64" s="4">
        <f t="shared" si="5"/>
        <v>797.75722028246889</v>
      </c>
      <c r="V64" s="5">
        <f t="shared" si="3"/>
        <v>0.30087532149952079</v>
      </c>
      <c r="W64" s="5">
        <f t="shared" si="6"/>
        <v>0.27193384093587791</v>
      </c>
    </row>
    <row r="65" spans="13:23" x14ac:dyDescent="0.35">
      <c r="M65" s="3">
        <v>123.509</v>
      </c>
      <c r="N65" s="3">
        <v>3800</v>
      </c>
      <c r="O65" s="3">
        <v>0.26929999999999998</v>
      </c>
      <c r="P65" s="3">
        <v>1.09907</v>
      </c>
      <c r="Q65" s="4">
        <f t="shared" si="0"/>
        <v>100.75567798399999</v>
      </c>
      <c r="R65" s="4">
        <f t="shared" si="4"/>
        <v>40.09421771651914</v>
      </c>
      <c r="S65" s="4">
        <f t="shared" si="1"/>
        <v>53.766345957852167</v>
      </c>
      <c r="T65" s="4">
        <f t="shared" si="2"/>
        <v>40.345361547969077</v>
      </c>
      <c r="U65" s="4">
        <f t="shared" si="5"/>
        <v>796.09424579950598</v>
      </c>
      <c r="V65" s="5">
        <f t="shared" si="3"/>
        <v>0.30225056604626255</v>
      </c>
      <c r="W65" s="5">
        <f t="shared" si="6"/>
        <v>0.27069653793686754</v>
      </c>
    </row>
    <row r="66" spans="13:23" x14ac:dyDescent="0.35">
      <c r="M66" s="3">
        <v>122.672</v>
      </c>
      <c r="N66" s="3">
        <v>3850</v>
      </c>
      <c r="O66" s="3">
        <v>0.27374999999999999</v>
      </c>
      <c r="P66" s="3">
        <v>1.1053299999999999</v>
      </c>
      <c r="Q66" s="4">
        <f t="shared" si="0"/>
        <v>100.072873472</v>
      </c>
      <c r="R66" s="4">
        <f t="shared" si="4"/>
        <v>40.34648619581786</v>
      </c>
      <c r="S66" s="4">
        <f t="shared" si="1"/>
        <v>54.104637988591747</v>
      </c>
      <c r="T66" s="4">
        <f t="shared" si="2"/>
        <v>40.599210197079145</v>
      </c>
      <c r="U66" s="4">
        <f t="shared" si="5"/>
        <v>790.69924718617278</v>
      </c>
      <c r="V66" s="5">
        <f t="shared" si="3"/>
        <v>0.30532398633705327</v>
      </c>
      <c r="W66" s="5">
        <f t="shared" si="6"/>
        <v>0.26797168083565204</v>
      </c>
    </row>
    <row r="67" spans="13:23" x14ac:dyDescent="0.35">
      <c r="M67" s="3">
        <v>122.157</v>
      </c>
      <c r="N67" s="3">
        <v>3900</v>
      </c>
      <c r="O67" s="3">
        <v>0.27589999999999998</v>
      </c>
      <c r="P67" s="3">
        <v>1.11704</v>
      </c>
      <c r="Q67" s="4">
        <f t="shared" si="0"/>
        <v>99.652748831999986</v>
      </c>
      <c r="R67" s="4">
        <f t="shared" si="4"/>
        <v>40.698884673283196</v>
      </c>
      <c r="S67" s="4">
        <f t="shared" si="1"/>
        <v>54.577204346872762</v>
      </c>
      <c r="T67" s="4">
        <f t="shared" si="2"/>
        <v>40.953816042810239</v>
      </c>
      <c r="U67" s="4">
        <f t="shared" si="5"/>
        <v>787.37974385777761</v>
      </c>
      <c r="V67" s="5">
        <f t="shared" si="3"/>
        <v>0.30505749972431456</v>
      </c>
      <c r="W67" s="5">
        <f t="shared" si="6"/>
        <v>0.26820577068953311</v>
      </c>
    </row>
    <row r="68" spans="13:23" x14ac:dyDescent="0.35">
      <c r="M68" s="3">
        <v>121.184</v>
      </c>
      <c r="N68" s="3">
        <v>3950</v>
      </c>
      <c r="O68" s="3">
        <v>0.28284999999999999</v>
      </c>
      <c r="P68" s="3">
        <v>1.12259</v>
      </c>
      <c r="Q68" s="4">
        <f t="shared" si="0"/>
        <v>98.858998783999994</v>
      </c>
      <c r="R68" s="4">
        <f t="shared" si="4"/>
        <v>40.892336068939137</v>
      </c>
      <c r="S68" s="4">
        <f t="shared" si="1"/>
        <v>54.836622668447383</v>
      </c>
      <c r="T68" s="4">
        <f t="shared" si="2"/>
        <v>41.148479187378399</v>
      </c>
      <c r="U68" s="4">
        <f t="shared" si="5"/>
        <v>781.10813854024684</v>
      </c>
      <c r="V68" s="5">
        <f t="shared" si="3"/>
        <v>0.31126248152078745</v>
      </c>
      <c r="W68" s="5">
        <f t="shared" si="6"/>
        <v>0.26285911947507762</v>
      </c>
    </row>
    <row r="69" spans="13:23" x14ac:dyDescent="0.35">
      <c r="M69" s="3">
        <v>120.004</v>
      </c>
      <c r="N69" s="3">
        <v>4000</v>
      </c>
      <c r="O69" s="3">
        <v>0.28455000000000003</v>
      </c>
      <c r="P69" s="3">
        <v>1.1246100000000001</v>
      </c>
      <c r="Q69" s="4">
        <f t="shared" si="0"/>
        <v>97.896383103999995</v>
      </c>
      <c r="R69" s="4">
        <f t="shared" si="4"/>
        <v>41.006741063005109</v>
      </c>
      <c r="S69" s="4">
        <f t="shared" si="1"/>
        <v>54.990039765489847</v>
      </c>
      <c r="T69" s="4">
        <f t="shared" si="2"/>
        <v>41.263600796212863</v>
      </c>
      <c r="U69" s="4">
        <f t="shared" si="5"/>
        <v>773.50228625382715</v>
      </c>
      <c r="V69" s="5">
        <f t="shared" si="3"/>
        <v>0.31225963507624388</v>
      </c>
      <c r="W69" s="5">
        <f t="shared" si="6"/>
        <v>0.26201971893742981</v>
      </c>
    </row>
    <row r="70" spans="13:23" x14ac:dyDescent="0.35">
      <c r="M70" s="3">
        <v>118.73399999999999</v>
      </c>
      <c r="N70" s="3">
        <v>4050</v>
      </c>
      <c r="O70" s="3">
        <v>0.28710000000000002</v>
      </c>
      <c r="P70" s="3">
        <v>1.1222000000000001</v>
      </c>
      <c r="Q70" s="4">
        <f t="shared" si="0"/>
        <v>96.860347583999996</v>
      </c>
      <c r="R70" s="4">
        <f t="shared" si="4"/>
        <v>41.079927113196504</v>
      </c>
      <c r="S70" s="4">
        <f t="shared" si="1"/>
        <v>55.088182258796508</v>
      </c>
      <c r="T70" s="4">
        <f t="shared" si="2"/>
        <v>41.337245272234725</v>
      </c>
      <c r="U70" s="4">
        <f t="shared" si="5"/>
        <v>765.31632658962951</v>
      </c>
      <c r="V70" s="5">
        <f t="shared" si="3"/>
        <v>0.31449666316106356</v>
      </c>
      <c r="W70" s="5">
        <f t="shared" si="6"/>
        <v>0.26015596157940846</v>
      </c>
    </row>
    <row r="71" spans="13:23" x14ac:dyDescent="0.35">
      <c r="M71" s="3">
        <v>117.44199999999999</v>
      </c>
      <c r="N71" s="3">
        <v>4100</v>
      </c>
      <c r="O71" s="3">
        <v>0.28894999999999998</v>
      </c>
      <c r="P71" s="3">
        <v>1.1239399999999999</v>
      </c>
      <c r="Q71" s="4">
        <f t="shared" si="0"/>
        <v>95.806364991999985</v>
      </c>
      <c r="R71" s="4">
        <f t="shared" si="4"/>
        <v>41.134558231554628</v>
      </c>
      <c r="S71" s="4">
        <f t="shared" si="1"/>
        <v>55.161442588514753</v>
      </c>
      <c r="T71" s="4">
        <f t="shared" si="2"/>
        <v>41.392218591268218</v>
      </c>
      <c r="U71" s="4">
        <f t="shared" si="5"/>
        <v>756.98856289975299</v>
      </c>
      <c r="V71" s="5">
        <f t="shared" si="3"/>
        <v>0.31610282348979968</v>
      </c>
      <c r="W71" s="5">
        <f t="shared" si="6"/>
        <v>0.25883407466881425</v>
      </c>
    </row>
    <row r="72" spans="13:23" x14ac:dyDescent="0.35">
      <c r="M72" s="3">
        <v>116.5</v>
      </c>
      <c r="N72" s="3">
        <v>4150</v>
      </c>
      <c r="O72" s="3">
        <v>0.29304999999999998</v>
      </c>
      <c r="P72" s="3">
        <v>1.12233</v>
      </c>
      <c r="Q72" s="4">
        <f t="shared" si="0"/>
        <v>95.037903999999997</v>
      </c>
      <c r="R72" s="4">
        <f t="shared" si="4"/>
        <v>41.302236040957787</v>
      </c>
      <c r="S72" s="4">
        <f t="shared" si="1"/>
        <v>55.386298530924392</v>
      </c>
      <c r="T72" s="4">
        <f t="shared" si="2"/>
        <v>41.560946707920174</v>
      </c>
      <c r="U72" s="4">
        <f t="shared" si="5"/>
        <v>750.91677234567885</v>
      </c>
      <c r="V72" s="5">
        <f t="shared" si="3"/>
        <v>0.3192865874603672</v>
      </c>
      <c r="W72" s="5">
        <f t="shared" si="6"/>
        <v>0.25625311250613636</v>
      </c>
    </row>
    <row r="73" spans="13:23" x14ac:dyDescent="0.35">
      <c r="M73" s="3">
        <v>115.931</v>
      </c>
      <c r="N73" s="3">
        <v>4200</v>
      </c>
      <c r="O73" s="3">
        <v>0.2949</v>
      </c>
      <c r="P73" s="3">
        <v>1.1217900000000001</v>
      </c>
      <c r="Q73" s="4">
        <f t="shared" si="0"/>
        <v>94.573727455999986</v>
      </c>
      <c r="R73" s="4">
        <f t="shared" si="4"/>
        <v>41.595697835772206</v>
      </c>
      <c r="S73" s="4">
        <f t="shared" si="1"/>
        <v>55.779830797770529</v>
      </c>
      <c r="T73" s="4">
        <f t="shared" si="2"/>
        <v>41.856246700951978</v>
      </c>
      <c r="U73" s="4">
        <f t="shared" si="5"/>
        <v>747.24920459061707</v>
      </c>
      <c r="V73" s="5">
        <f t="shared" si="3"/>
        <v>0.31903539766046185</v>
      </c>
      <c r="W73" s="5">
        <f t="shared" si="6"/>
        <v>0.25645487120917537</v>
      </c>
    </row>
    <row r="74" spans="13:23" x14ac:dyDescent="0.35">
      <c r="M74" s="3">
        <v>115.03400000000001</v>
      </c>
      <c r="N74" s="3">
        <v>4250</v>
      </c>
      <c r="O74" s="3">
        <v>0.29715000000000003</v>
      </c>
      <c r="P74" s="3">
        <v>1.12456</v>
      </c>
      <c r="Q74" s="4">
        <f t="shared" ref="Q74:Q99" si="7">M74*$A$3</f>
        <v>93.841976383999992</v>
      </c>
      <c r="R74" s="4">
        <f t="shared" ref="R74:R99" si="8">((2*PI()*Q74*N74)/60)/1000</f>
        <v>41.765212344228843</v>
      </c>
      <c r="S74" s="4">
        <f t="shared" ref="S74:S99" si="9">R74*1.341</f>
        <v>56.007149753610875</v>
      </c>
      <c r="T74" s="4">
        <f t="shared" ref="T74:T99" si="10">((1.01325/F$3)*(SQRT(H$3/293)))*R74</f>
        <v>42.026823021449474</v>
      </c>
      <c r="U74" s="4">
        <f t="shared" si="5"/>
        <v>741.46746772543202</v>
      </c>
      <c r="V74" s="5">
        <f t="shared" ref="V74:V99" si="11">(O74*60*0.75)/R74</f>
        <v>0.32016477947699751</v>
      </c>
      <c r="W74" s="5">
        <f t="shared" si="6"/>
        <v>0.25555022620487872</v>
      </c>
    </row>
    <row r="75" spans="13:23" x14ac:dyDescent="0.35">
      <c r="M75" s="3">
        <v>114.39100000000001</v>
      </c>
      <c r="N75" s="3">
        <v>4300</v>
      </c>
      <c r="O75" s="3">
        <v>0.30220000000000002</v>
      </c>
      <c r="P75" s="3">
        <v>1.1227799999999999</v>
      </c>
      <c r="Q75" s="4">
        <f t="shared" si="7"/>
        <v>93.317432416000003</v>
      </c>
      <c r="R75" s="4">
        <f t="shared" si="8"/>
        <v>42.020368285295355</v>
      </c>
      <c r="S75" s="4">
        <f t="shared" si="9"/>
        <v>56.349313870581071</v>
      </c>
      <c r="T75" s="4">
        <f t="shared" si="10"/>
        <v>42.283577218930652</v>
      </c>
      <c r="U75" s="4">
        <f t="shared" ref="U75:U99" si="12">(($Q75*PI()*4)/((C$3/1000)*D$3*E$3))/1000</f>
        <v>737.32292279308638</v>
      </c>
      <c r="V75" s="5">
        <f t="shared" si="11"/>
        <v>0.32362876754601999</v>
      </c>
      <c r="W75" s="5">
        <f t="shared" ref="W75:W99" si="13">R75/(((O75*0.75)/60)*L$3)</f>
        <v>0.25281492259969529</v>
      </c>
    </row>
    <row r="76" spans="13:23" x14ac:dyDescent="0.35">
      <c r="M76" s="3">
        <v>114.01600000000001</v>
      </c>
      <c r="N76" s="3">
        <v>4350</v>
      </c>
      <c r="O76" s="3">
        <v>0.30604999999999999</v>
      </c>
      <c r="P76" s="3">
        <v>1.1194299999999999</v>
      </c>
      <c r="Q76" s="4">
        <f t="shared" si="7"/>
        <v>93.011516415999992</v>
      </c>
      <c r="R76" s="4">
        <f t="shared" si="8"/>
        <v>42.369623017404045</v>
      </c>
      <c r="S76" s="4">
        <f t="shared" si="9"/>
        <v>56.817664466338826</v>
      </c>
      <c r="T76" s="4">
        <f t="shared" si="10"/>
        <v>42.635019627381951</v>
      </c>
      <c r="U76" s="4">
        <f t="shared" si="12"/>
        <v>734.90580871901227</v>
      </c>
      <c r="V76" s="5">
        <f t="shared" si="11"/>
        <v>0.32505009530867934</v>
      </c>
      <c r="W76" s="5">
        <f t="shared" si="13"/>
        <v>0.25170945340128048</v>
      </c>
    </row>
    <row r="77" spans="13:23" x14ac:dyDescent="0.35">
      <c r="M77" s="3">
        <v>113.871</v>
      </c>
      <c r="N77" s="3">
        <v>4400</v>
      </c>
      <c r="O77" s="3">
        <v>0.30919999999999997</v>
      </c>
      <c r="P77" s="3">
        <v>1.1198600000000001</v>
      </c>
      <c r="Q77" s="4">
        <f t="shared" si="7"/>
        <v>92.893228895999997</v>
      </c>
      <c r="R77" s="4">
        <f t="shared" si="8"/>
        <v>42.802127201959941</v>
      </c>
      <c r="S77" s="4">
        <f t="shared" si="9"/>
        <v>57.397652577828282</v>
      </c>
      <c r="T77" s="4">
        <f t="shared" si="10"/>
        <v>43.070232949669268</v>
      </c>
      <c r="U77" s="4">
        <f t="shared" si="12"/>
        <v>733.97119127703695</v>
      </c>
      <c r="V77" s="5">
        <f t="shared" si="11"/>
        <v>0.3250773012833546</v>
      </c>
      <c r="W77" s="5">
        <f t="shared" si="13"/>
        <v>0.25168838763942103</v>
      </c>
    </row>
    <row r="78" spans="13:23" x14ac:dyDescent="0.35">
      <c r="M78" s="3">
        <v>113.985</v>
      </c>
      <c r="N78" s="3">
        <v>4450</v>
      </c>
      <c r="O78" s="3">
        <v>0.30990000000000001</v>
      </c>
      <c r="P78" s="3">
        <v>1.11873</v>
      </c>
      <c r="Q78" s="4">
        <f t="shared" si="7"/>
        <v>92.986227359999987</v>
      </c>
      <c r="R78" s="4">
        <f t="shared" si="8"/>
        <v>43.331852565948921</v>
      </c>
      <c r="S78" s="4">
        <f t="shared" si="9"/>
        <v>58.108014290937504</v>
      </c>
      <c r="T78" s="4">
        <f t="shared" si="10"/>
        <v>43.603276429464096</v>
      </c>
      <c r="U78" s="4">
        <f t="shared" si="12"/>
        <v>734.70599395555553</v>
      </c>
      <c r="V78" s="5">
        <f t="shared" si="11"/>
        <v>0.3218302282085827</v>
      </c>
      <c r="W78" s="5">
        <f t="shared" si="13"/>
        <v>0.25422777180878831</v>
      </c>
    </row>
    <row r="79" spans="13:23" x14ac:dyDescent="0.35">
      <c r="M79" s="3">
        <v>113.306</v>
      </c>
      <c r="N79" s="3">
        <v>4500</v>
      </c>
      <c r="O79" s="3">
        <v>0.31445000000000001</v>
      </c>
      <c r="P79" s="3">
        <v>1.1156299999999999</v>
      </c>
      <c r="Q79" s="4">
        <f t="shared" si="7"/>
        <v>92.432315455999998</v>
      </c>
      <c r="R79" s="4">
        <f t="shared" si="8"/>
        <v>43.557702478629579</v>
      </c>
      <c r="S79" s="4">
        <f t="shared" si="9"/>
        <v>58.410879023842263</v>
      </c>
      <c r="T79" s="4">
        <f t="shared" si="10"/>
        <v>43.830541030237796</v>
      </c>
      <c r="U79" s="4">
        <f t="shared" si="12"/>
        <v>730.32940607209878</v>
      </c>
      <c r="V79" s="5">
        <f t="shared" si="11"/>
        <v>0.32486217579869925</v>
      </c>
      <c r="W79" s="5">
        <f t="shared" si="13"/>
        <v>0.2518550570469627</v>
      </c>
    </row>
    <row r="80" spans="13:23" x14ac:dyDescent="0.35">
      <c r="M80" s="3">
        <v>113.074</v>
      </c>
      <c r="N80" s="3">
        <v>4550</v>
      </c>
      <c r="O80" s="3">
        <v>0.31709999999999999</v>
      </c>
      <c r="P80" s="3">
        <v>1.1095299999999999</v>
      </c>
      <c r="Q80" s="4">
        <f t="shared" si="7"/>
        <v>92.243055423999991</v>
      </c>
      <c r="R80" s="4">
        <f t="shared" si="8"/>
        <v>43.9514992984817</v>
      </c>
      <c r="S80" s="4">
        <f t="shared" si="9"/>
        <v>58.938960559263961</v>
      </c>
      <c r="T80" s="4">
        <f t="shared" si="10"/>
        <v>44.226804531017564</v>
      </c>
      <c r="U80" s="4">
        <f t="shared" si="12"/>
        <v>728.83401816493824</v>
      </c>
      <c r="V80" s="5">
        <f t="shared" si="11"/>
        <v>0.3246646923940758</v>
      </c>
      <c r="W80" s="5">
        <f t="shared" si="13"/>
        <v>0.25200825262166621</v>
      </c>
    </row>
    <row r="81" spans="13:23" x14ac:dyDescent="0.35">
      <c r="M81" s="3">
        <v>112.19499999999999</v>
      </c>
      <c r="N81" s="3">
        <v>4600</v>
      </c>
      <c r="O81" s="3">
        <v>0.31940000000000002</v>
      </c>
      <c r="P81" s="3">
        <v>1.1056900000000001</v>
      </c>
      <c r="Q81" s="4">
        <f t="shared" si="7"/>
        <v>91.525988319999982</v>
      </c>
      <c r="R81" s="4">
        <f t="shared" si="8"/>
        <v>44.089063786194089</v>
      </c>
      <c r="S81" s="4">
        <f t="shared" si="9"/>
        <v>59.123434537286272</v>
      </c>
      <c r="T81" s="4">
        <f t="shared" si="10"/>
        <v>44.365230700899687</v>
      </c>
      <c r="U81" s="4">
        <f t="shared" si="12"/>
        <v>723.16830277530846</v>
      </c>
      <c r="V81" s="5">
        <f t="shared" si="11"/>
        <v>0.32599921081791527</v>
      </c>
      <c r="W81" s="5">
        <f t="shared" si="13"/>
        <v>0.25097662541238736</v>
      </c>
    </row>
    <row r="82" spans="13:23" x14ac:dyDescent="0.35">
      <c r="M82" s="3">
        <v>111.06100000000001</v>
      </c>
      <c r="N82" s="3">
        <v>4650</v>
      </c>
      <c r="O82" s="3">
        <v>0.32055</v>
      </c>
      <c r="P82" s="3">
        <v>1.09782</v>
      </c>
      <c r="Q82" s="4">
        <f t="shared" si="7"/>
        <v>90.600898336</v>
      </c>
      <c r="R82" s="4">
        <f t="shared" si="8"/>
        <v>44.117823076257061</v>
      </c>
      <c r="S82" s="4">
        <f t="shared" si="9"/>
        <v>59.16200074526072</v>
      </c>
      <c r="T82" s="4">
        <f t="shared" si="10"/>
        <v>44.394170134602</v>
      </c>
      <c r="U82" s="4">
        <f t="shared" si="12"/>
        <v>715.85894981530851</v>
      </c>
      <c r="V82" s="5">
        <f t="shared" si="11"/>
        <v>0.32695969551958659</v>
      </c>
      <c r="W82" s="5">
        <f t="shared" si="13"/>
        <v>0.25023935041339207</v>
      </c>
    </row>
    <row r="83" spans="13:23" x14ac:dyDescent="0.35">
      <c r="M83" s="3">
        <v>109.973</v>
      </c>
      <c r="N83" s="3">
        <v>4700</v>
      </c>
      <c r="O83" s="3">
        <v>0.32069999999999999</v>
      </c>
      <c r="P83" s="3">
        <v>1.09558</v>
      </c>
      <c r="Q83" s="4">
        <f t="shared" si="7"/>
        <v>89.713334047999993</v>
      </c>
      <c r="R83" s="4">
        <f t="shared" si="8"/>
        <v>44.155364350631537</v>
      </c>
      <c r="S83" s="4">
        <f t="shared" si="9"/>
        <v>59.212343594196888</v>
      </c>
      <c r="T83" s="4">
        <f t="shared" si="10"/>
        <v>44.431946561575053</v>
      </c>
      <c r="U83" s="4">
        <f t="shared" si="12"/>
        <v>708.8460961817284</v>
      </c>
      <c r="V83" s="5">
        <f t="shared" si="11"/>
        <v>0.32683458085412875</v>
      </c>
      <c r="W83" s="5">
        <f t="shared" si="13"/>
        <v>0.25033514386501987</v>
      </c>
    </row>
    <row r="84" spans="13:23" x14ac:dyDescent="0.35">
      <c r="M84" s="3">
        <v>108.654</v>
      </c>
      <c r="N84" s="3">
        <v>4750</v>
      </c>
      <c r="O84" s="3">
        <v>0.32485000000000003</v>
      </c>
      <c r="P84" s="3">
        <v>1.0882700000000001</v>
      </c>
      <c r="Q84" s="4">
        <f t="shared" si="7"/>
        <v>88.637325503999989</v>
      </c>
      <c r="R84" s="4">
        <f t="shared" si="8"/>
        <v>44.08987535089215</v>
      </c>
      <c r="S84" s="4">
        <f t="shared" si="9"/>
        <v>59.124522845546373</v>
      </c>
      <c r="T84" s="4">
        <f t="shared" si="10"/>
        <v>44.366047349110517</v>
      </c>
      <c r="U84" s="4">
        <f t="shared" si="12"/>
        <v>700.3443002785184</v>
      </c>
      <c r="V84" s="5">
        <f t="shared" si="11"/>
        <v>0.3315557116834581</v>
      </c>
      <c r="W84" s="5">
        <f t="shared" si="13"/>
        <v>0.24677053941479091</v>
      </c>
    </row>
    <row r="85" spans="13:23" x14ac:dyDescent="0.35">
      <c r="M85" s="3">
        <v>107.07599999999999</v>
      </c>
      <c r="N85" s="3">
        <v>4800</v>
      </c>
      <c r="O85" s="3">
        <v>0.32455000000000001</v>
      </c>
      <c r="P85" s="3">
        <v>1.08396</v>
      </c>
      <c r="Q85" s="4">
        <f t="shared" si="7"/>
        <v>87.350030975999985</v>
      </c>
      <c r="R85" s="4">
        <f t="shared" si="8"/>
        <v>43.906914496806785</v>
      </c>
      <c r="S85" s="4">
        <f t="shared" si="9"/>
        <v>58.879172340217899</v>
      </c>
      <c r="T85" s="4">
        <f t="shared" si="10"/>
        <v>44.181940457204306</v>
      </c>
      <c r="U85" s="4">
        <f t="shared" si="12"/>
        <v>690.17308425481463</v>
      </c>
      <c r="V85" s="5">
        <f t="shared" si="11"/>
        <v>0.332629841276188</v>
      </c>
      <c r="W85" s="5">
        <f t="shared" si="13"/>
        <v>0.24597366701758677</v>
      </c>
    </row>
    <row r="86" spans="13:23" x14ac:dyDescent="0.35">
      <c r="M86" s="3">
        <v>105.24</v>
      </c>
      <c r="N86" s="3">
        <v>4850</v>
      </c>
      <c r="O86" s="3">
        <v>0.32569999999999999</v>
      </c>
      <c r="P86" s="3">
        <v>1.0822099999999999</v>
      </c>
      <c r="Q86" s="4">
        <f t="shared" si="7"/>
        <v>85.852266239999992</v>
      </c>
      <c r="R86" s="4">
        <f t="shared" si="8"/>
        <v>43.603577241035069</v>
      </c>
      <c r="S86" s="4">
        <f t="shared" si="9"/>
        <v>58.472397080228028</v>
      </c>
      <c r="T86" s="4">
        <f t="shared" si="10"/>
        <v>43.876703144891401</v>
      </c>
      <c r="U86" s="4">
        <f t="shared" si="12"/>
        <v>678.33889374814794</v>
      </c>
      <c r="V86" s="5">
        <f t="shared" si="11"/>
        <v>0.33613067842990763</v>
      </c>
      <c r="W86" s="5">
        <f t="shared" si="13"/>
        <v>0.2434118248306309</v>
      </c>
    </row>
    <row r="87" spans="13:23" x14ac:dyDescent="0.35">
      <c r="M87" s="3">
        <v>103.63200000000001</v>
      </c>
      <c r="N87" s="3">
        <v>4900</v>
      </c>
      <c r="O87" s="3">
        <v>0.32769999999999999</v>
      </c>
      <c r="P87" s="3">
        <v>1.0846</v>
      </c>
      <c r="Q87" s="4">
        <f t="shared" si="7"/>
        <v>84.540498431999993</v>
      </c>
      <c r="R87" s="4">
        <f t="shared" si="8"/>
        <v>43.379995438115799</v>
      </c>
      <c r="S87" s="4">
        <f t="shared" si="9"/>
        <v>58.172573882513284</v>
      </c>
      <c r="T87" s="4">
        <f t="shared" si="10"/>
        <v>43.651720860959514</v>
      </c>
      <c r="U87" s="4">
        <f t="shared" si="12"/>
        <v>667.97430859851852</v>
      </c>
      <c r="V87" s="5">
        <f t="shared" si="11"/>
        <v>0.33993779508429822</v>
      </c>
      <c r="W87" s="5">
        <f t="shared" si="13"/>
        <v>0.240685746043309</v>
      </c>
    </row>
    <row r="88" spans="13:23" x14ac:dyDescent="0.35">
      <c r="M88" s="3">
        <v>102.33499999999999</v>
      </c>
      <c r="N88" s="3">
        <v>4950</v>
      </c>
      <c r="O88" s="3">
        <v>0.32845000000000002</v>
      </c>
      <c r="P88" s="3">
        <v>1.08823</v>
      </c>
      <c r="Q88" s="4">
        <f t="shared" si="7"/>
        <v>83.482436959999987</v>
      </c>
      <c r="R88" s="4">
        <f t="shared" si="8"/>
        <v>43.274188758455985</v>
      </c>
      <c r="S88" s="4">
        <f t="shared" si="9"/>
        <v>58.030687125089472</v>
      </c>
      <c r="T88" s="4">
        <f t="shared" si="10"/>
        <v>43.545251425011237</v>
      </c>
      <c r="U88" s="4">
        <f t="shared" si="12"/>
        <v>659.61431672098752</v>
      </c>
      <c r="V88" s="5">
        <f t="shared" si="11"/>
        <v>0.34154886374644905</v>
      </c>
      <c r="W88" s="5">
        <f t="shared" si="13"/>
        <v>0.23955044359017413</v>
      </c>
    </row>
    <row r="89" spans="13:23" x14ac:dyDescent="0.35">
      <c r="M89" s="3">
        <v>101.10599999999999</v>
      </c>
      <c r="N89" s="3">
        <v>5000</v>
      </c>
      <c r="O89" s="3">
        <v>0.32869999999999999</v>
      </c>
      <c r="P89" s="3">
        <v>1.08687</v>
      </c>
      <c r="Q89" s="4">
        <f t="shared" si="7"/>
        <v>82.479848255999997</v>
      </c>
      <c r="R89" s="4">
        <f t="shared" si="8"/>
        <v>43.186347558375083</v>
      </c>
      <c r="S89" s="4">
        <f t="shared" si="9"/>
        <v>57.912892075780988</v>
      </c>
      <c r="T89" s="4">
        <f t="shared" si="10"/>
        <v>43.456860001561381</v>
      </c>
      <c r="U89" s="4">
        <f t="shared" si="12"/>
        <v>651.69262819555559</v>
      </c>
      <c r="V89" s="5">
        <f t="shared" si="11"/>
        <v>0.34250407446488262</v>
      </c>
      <c r="W89" s="5">
        <f t="shared" si="13"/>
        <v>0.23888236058508774</v>
      </c>
    </row>
    <row r="90" spans="13:23" x14ac:dyDescent="0.35">
      <c r="M90" s="3">
        <v>99.314899999999994</v>
      </c>
      <c r="N90" s="3">
        <v>5050</v>
      </c>
      <c r="O90" s="3">
        <v>0.32984999999999998</v>
      </c>
      <c r="P90" s="3">
        <v>1.0891</v>
      </c>
      <c r="Q90" s="4">
        <f t="shared" si="7"/>
        <v>81.018711862399996</v>
      </c>
      <c r="R90" s="4">
        <f t="shared" si="8"/>
        <v>42.845511315021049</v>
      </c>
      <c r="S90" s="4">
        <f t="shared" si="9"/>
        <v>57.455830673443224</v>
      </c>
      <c r="T90" s="4">
        <f t="shared" si="10"/>
        <v>43.113888813945358</v>
      </c>
      <c r="U90" s="4">
        <f t="shared" si="12"/>
        <v>640.14784681402466</v>
      </c>
      <c r="V90" s="5">
        <f t="shared" si="11"/>
        <v>0.34643652379044332</v>
      </c>
      <c r="W90" s="5">
        <f t="shared" si="13"/>
        <v>0.23617077357488142</v>
      </c>
    </row>
    <row r="91" spans="13:23" x14ac:dyDescent="0.35">
      <c r="M91" s="3">
        <v>97.581500000000005</v>
      </c>
      <c r="N91" s="3">
        <v>5100</v>
      </c>
      <c r="O91" s="3">
        <v>0.32969999999999999</v>
      </c>
      <c r="P91" s="3">
        <v>1.09185</v>
      </c>
      <c r="Q91" s="4">
        <f t="shared" si="7"/>
        <v>79.604645743999995</v>
      </c>
      <c r="R91" s="4">
        <f t="shared" si="8"/>
        <v>42.514512944364625</v>
      </c>
      <c r="S91" s="4">
        <f t="shared" si="9"/>
        <v>57.011961858392958</v>
      </c>
      <c r="T91" s="4">
        <f t="shared" si="10"/>
        <v>42.780817121903837</v>
      </c>
      <c r="U91" s="4">
        <f t="shared" si="12"/>
        <v>628.97497871802454</v>
      </c>
      <c r="V91" s="5">
        <f t="shared" si="11"/>
        <v>0.34897494931708034</v>
      </c>
      <c r="W91" s="5">
        <f t="shared" si="13"/>
        <v>0.23445287972186629</v>
      </c>
    </row>
    <row r="92" spans="13:23" x14ac:dyDescent="0.35">
      <c r="M92" s="3">
        <v>95.848600000000005</v>
      </c>
      <c r="N92" s="3">
        <v>5150</v>
      </c>
      <c r="O92" s="3">
        <v>0.33095000000000002</v>
      </c>
      <c r="P92" s="3">
        <v>1.0940700000000001</v>
      </c>
      <c r="Q92" s="4">
        <f t="shared" si="7"/>
        <v>78.190987513599993</v>
      </c>
      <c r="R92" s="4">
        <f t="shared" si="8"/>
        <v>42.16892648469112</v>
      </c>
      <c r="S92" s="4">
        <f t="shared" si="9"/>
        <v>56.548530415970788</v>
      </c>
      <c r="T92" s="4">
        <f t="shared" si="10"/>
        <v>42.433065963365443</v>
      </c>
      <c r="U92" s="4">
        <f t="shared" si="12"/>
        <v>617.80533344079004</v>
      </c>
      <c r="V92" s="5">
        <f t="shared" si="11"/>
        <v>0.3531688198277142</v>
      </c>
      <c r="W92" s="5">
        <f t="shared" si="13"/>
        <v>0.23166875789911201</v>
      </c>
    </row>
    <row r="93" spans="13:23" x14ac:dyDescent="0.35">
      <c r="M93" s="3">
        <v>94.803299999999993</v>
      </c>
      <c r="N93" s="3">
        <v>5200</v>
      </c>
      <c r="O93" s="3">
        <v>0.33379999999999999</v>
      </c>
      <c r="P93" s="3">
        <v>1.0934600000000001</v>
      </c>
      <c r="Q93" s="4">
        <f t="shared" si="7"/>
        <v>77.338256860799987</v>
      </c>
      <c r="R93" s="4">
        <f t="shared" si="8"/>
        <v>42.113985263190472</v>
      </c>
      <c r="S93" s="4">
        <f t="shared" si="9"/>
        <v>56.474854237938423</v>
      </c>
      <c r="T93" s="4">
        <f t="shared" si="10"/>
        <v>42.377780598752445</v>
      </c>
      <c r="U93" s="4">
        <f t="shared" si="12"/>
        <v>611.06770852977775</v>
      </c>
      <c r="V93" s="5">
        <f t="shared" si="11"/>
        <v>0.35667486480148036</v>
      </c>
      <c r="W93" s="5">
        <f t="shared" si="13"/>
        <v>0.22939149879182133</v>
      </c>
    </row>
    <row r="94" spans="13:23" x14ac:dyDescent="0.35">
      <c r="M94" s="3">
        <v>93.0976</v>
      </c>
      <c r="N94" s="3">
        <v>5250</v>
      </c>
      <c r="O94" s="3">
        <v>0.33129999999999998</v>
      </c>
      <c r="P94" s="3">
        <v>1.0880399999999999</v>
      </c>
      <c r="Q94" s="4">
        <f t="shared" si="7"/>
        <v>75.94678773759999</v>
      </c>
      <c r="R94" s="4">
        <f t="shared" si="8"/>
        <v>41.753927323532821</v>
      </c>
      <c r="S94" s="4">
        <f t="shared" si="9"/>
        <v>55.992016540857513</v>
      </c>
      <c r="T94" s="4">
        <f t="shared" si="10"/>
        <v>42.015467313170625</v>
      </c>
      <c r="U94" s="4">
        <f t="shared" si="12"/>
        <v>600.07338459338257</v>
      </c>
      <c r="V94" s="5">
        <f t="shared" si="11"/>
        <v>0.35705623292584165</v>
      </c>
      <c r="W94" s="5">
        <f t="shared" si="13"/>
        <v>0.22914648806921945</v>
      </c>
    </row>
    <row r="95" spans="13:23" x14ac:dyDescent="0.35">
      <c r="M95" s="3">
        <v>91.788600000000002</v>
      </c>
      <c r="N95" s="3">
        <v>5300</v>
      </c>
      <c r="O95" s="3">
        <v>0.33239999999999997</v>
      </c>
      <c r="P95" s="3">
        <v>1.0833900000000001</v>
      </c>
      <c r="Q95" s="4">
        <f t="shared" si="7"/>
        <v>74.878936953600004</v>
      </c>
      <c r="R95" s="4">
        <f t="shared" si="8"/>
        <v>41.558910889427608</v>
      </c>
      <c r="S95" s="4">
        <f t="shared" si="9"/>
        <v>55.730499502722424</v>
      </c>
      <c r="T95" s="4">
        <f t="shared" si="10"/>
        <v>41.819229327000144</v>
      </c>
      <c r="U95" s="4">
        <f t="shared" si="12"/>
        <v>591.63604506548143</v>
      </c>
      <c r="V95" s="5">
        <f t="shared" si="11"/>
        <v>0.35992281029205803</v>
      </c>
      <c r="W95" s="5">
        <f t="shared" si="13"/>
        <v>0.2273214685998666</v>
      </c>
    </row>
    <row r="96" spans="13:23" x14ac:dyDescent="0.35">
      <c r="M96" s="3">
        <v>90.593800000000002</v>
      </c>
      <c r="N96" s="3">
        <v>5350</v>
      </c>
      <c r="O96" s="3">
        <v>0.33079999999999998</v>
      </c>
      <c r="P96" s="3">
        <v>1.0800700000000001</v>
      </c>
      <c r="Q96" s="4">
        <f t="shared" si="7"/>
        <v>73.904247788799992</v>
      </c>
      <c r="R96" s="4">
        <f t="shared" si="8"/>
        <v>41.404905809489989</v>
      </c>
      <c r="S96" s="4">
        <f t="shared" si="9"/>
        <v>55.523978690526071</v>
      </c>
      <c r="T96" s="4">
        <f t="shared" si="10"/>
        <v>41.664259583626226</v>
      </c>
      <c r="U96" s="4">
        <f t="shared" si="12"/>
        <v>583.93479734360483</v>
      </c>
      <c r="V96" s="5">
        <f t="shared" si="11"/>
        <v>0.35952261474745667</v>
      </c>
      <c r="W96" s="5">
        <f t="shared" si="13"/>
        <v>0.22757450703248319</v>
      </c>
    </row>
    <row r="97" spans="13:23" x14ac:dyDescent="0.35">
      <c r="M97" s="3">
        <v>89.6374</v>
      </c>
      <c r="N97" s="3">
        <v>5400</v>
      </c>
      <c r="O97" s="3">
        <v>0.33879999999999999</v>
      </c>
      <c r="P97" s="3">
        <v>1.0789500000000001</v>
      </c>
      <c r="Q97" s="4">
        <f t="shared" si="7"/>
        <v>73.124039622399991</v>
      </c>
      <c r="R97" s="4">
        <f t="shared" si="8"/>
        <v>41.350670222137339</v>
      </c>
      <c r="S97" s="4">
        <f t="shared" si="9"/>
        <v>55.45124876788617</v>
      </c>
      <c r="T97" s="4">
        <f t="shared" si="10"/>
        <v>41.609684273141802</v>
      </c>
      <c r="U97" s="4">
        <f t="shared" si="12"/>
        <v>577.7701896090864</v>
      </c>
      <c r="V97" s="5">
        <f t="shared" si="11"/>
        <v>0.36870019078525013</v>
      </c>
      <c r="W97" s="5">
        <f t="shared" si="13"/>
        <v>0.22190978975065653</v>
      </c>
    </row>
    <row r="98" spans="13:23" x14ac:dyDescent="0.35">
      <c r="M98" s="3">
        <v>88.925600000000003</v>
      </c>
      <c r="N98" s="3">
        <v>5450</v>
      </c>
      <c r="O98" s="3">
        <v>0.34379999999999999</v>
      </c>
      <c r="P98" s="3">
        <v>1.0792299999999999</v>
      </c>
      <c r="Q98" s="4">
        <f t="shared" si="7"/>
        <v>72.543370265600004</v>
      </c>
      <c r="R98" s="4">
        <f t="shared" si="8"/>
        <v>41.402145635238</v>
      </c>
      <c r="S98" s="4">
        <f t="shared" si="9"/>
        <v>55.520277296854154</v>
      </c>
      <c r="T98" s="4">
        <f t="shared" si="10"/>
        <v>41.661482120079754</v>
      </c>
      <c r="U98" s="4">
        <f t="shared" si="12"/>
        <v>573.18218481461724</v>
      </c>
      <c r="V98" s="5">
        <f t="shared" si="11"/>
        <v>0.37367628567617989</v>
      </c>
      <c r="W98" s="5">
        <f t="shared" si="13"/>
        <v>0.21895470746860224</v>
      </c>
    </row>
    <row r="99" spans="13:23" x14ac:dyDescent="0.35">
      <c r="M99" s="3">
        <v>88.647400000000005</v>
      </c>
      <c r="N99" s="3">
        <v>5500</v>
      </c>
      <c r="O99" s="3">
        <v>0.3488</v>
      </c>
      <c r="P99" s="3">
        <v>1.0836600000000001</v>
      </c>
      <c r="Q99" s="4">
        <f t="shared" si="7"/>
        <v>72.316421382399994</v>
      </c>
      <c r="R99" s="4">
        <f t="shared" si="8"/>
        <v>41.651268660622804</v>
      </c>
      <c r="S99" s="4">
        <f t="shared" si="9"/>
        <v>55.854351273895176</v>
      </c>
      <c r="T99" s="4">
        <f t="shared" si="10"/>
        <v>41.912165612650618</v>
      </c>
      <c r="U99" s="4">
        <f t="shared" si="12"/>
        <v>571.38900845353089</v>
      </c>
      <c r="V99" s="5">
        <f t="shared" si="11"/>
        <v>0.37684326323627765</v>
      </c>
      <c r="W99" s="5">
        <f t="shared" si="13"/>
        <v>0.21711461979056923</v>
      </c>
    </row>
    <row r="100" spans="13:23" x14ac:dyDescent="0.35"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milner</dc:creator>
  <cp:lastModifiedBy>lars milner</cp:lastModifiedBy>
  <dcterms:created xsi:type="dcterms:W3CDTF">2025-03-15T14:39:39Z</dcterms:created>
  <dcterms:modified xsi:type="dcterms:W3CDTF">2025-03-28T14:35:54Z</dcterms:modified>
</cp:coreProperties>
</file>