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Year 3\Electric and Hybrid\"/>
    </mc:Choice>
  </mc:AlternateContent>
  <bookViews>
    <workbookView xWindow="0" yWindow="0" windowWidth="15345" windowHeight="4455"/>
  </bookViews>
  <sheets>
    <sheet name="Sheet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28" i="1" l="1"/>
  <c r="N128" i="1"/>
  <c r="T6" i="1"/>
  <c r="U3" i="1" l="1"/>
  <c r="T3" i="1"/>
  <c r="N125" i="1"/>
  <c r="O125" i="1"/>
  <c r="O124" i="1"/>
  <c r="R4" i="1"/>
  <c r="S4" i="1" s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58" i="1"/>
  <c r="R59" i="1"/>
  <c r="R60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3" i="1"/>
  <c r="S5" i="1" l="1"/>
  <c r="S6" i="1" s="1"/>
  <c r="S7" i="1" s="1"/>
  <c r="S8" i="1" s="1"/>
  <c r="S9" i="1" s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Q3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09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64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29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I3" i="1"/>
  <c r="C4" i="1"/>
  <c r="C5" i="1"/>
  <c r="C6" i="1"/>
  <c r="C7" i="1"/>
  <c r="C8" i="1"/>
  <c r="C9" i="1"/>
  <c r="C10" i="1"/>
  <c r="C11" i="1"/>
  <c r="C12" i="1"/>
  <c r="C13" i="1"/>
  <c r="F13" i="1" s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F29" i="1" s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3" i="1"/>
  <c r="F53" i="1" l="1"/>
  <c r="F45" i="1"/>
  <c r="F37" i="1"/>
  <c r="F21" i="1"/>
  <c r="F99" i="1"/>
  <c r="F97" i="1"/>
  <c r="F95" i="1"/>
  <c r="F93" i="1"/>
  <c r="F91" i="1"/>
  <c r="F89" i="1"/>
  <c r="F87" i="1"/>
  <c r="F85" i="1"/>
  <c r="F83" i="1"/>
  <c r="F81" i="1"/>
  <c r="F79" i="1"/>
  <c r="F77" i="1"/>
  <c r="F75" i="1"/>
  <c r="F73" i="1"/>
  <c r="F71" i="1"/>
  <c r="F69" i="1"/>
  <c r="F67" i="1"/>
  <c r="F65" i="1"/>
  <c r="F63" i="1"/>
  <c r="F61" i="1"/>
  <c r="F59" i="1"/>
  <c r="F57" i="1"/>
  <c r="F55" i="1"/>
  <c r="F51" i="1"/>
  <c r="F49" i="1"/>
  <c r="F47" i="1"/>
  <c r="F43" i="1"/>
  <c r="F41" i="1"/>
  <c r="F39" i="1"/>
  <c r="F35" i="1"/>
  <c r="F33" i="1"/>
  <c r="F31" i="1"/>
  <c r="F27" i="1"/>
  <c r="F25" i="1"/>
  <c r="F23" i="1"/>
  <c r="F19" i="1"/>
  <c r="F17" i="1"/>
  <c r="F15" i="1"/>
  <c r="F11" i="1"/>
  <c r="F9" i="1"/>
  <c r="F7" i="1"/>
  <c r="F5" i="1"/>
  <c r="F4" i="1"/>
  <c r="F121" i="1"/>
  <c r="F119" i="1"/>
  <c r="F117" i="1"/>
  <c r="F115" i="1"/>
  <c r="F113" i="1"/>
  <c r="F111" i="1"/>
  <c r="F109" i="1"/>
  <c r="F107" i="1"/>
  <c r="F105" i="1"/>
  <c r="F103" i="1"/>
  <c r="F101" i="1"/>
  <c r="F98" i="1"/>
  <c r="F94" i="1"/>
  <c r="F90" i="1"/>
  <c r="F86" i="1"/>
  <c r="F82" i="1"/>
  <c r="F78" i="1"/>
  <c r="F74" i="1"/>
  <c r="F70" i="1"/>
  <c r="F66" i="1"/>
  <c r="F62" i="1"/>
  <c r="F58" i="1"/>
  <c r="F54" i="1"/>
  <c r="F50" i="1"/>
  <c r="F46" i="1"/>
  <c r="F42" i="1"/>
  <c r="F38" i="1"/>
  <c r="F34" i="1"/>
  <c r="F30" i="1"/>
  <c r="F26" i="1"/>
  <c r="F22" i="1"/>
  <c r="F18" i="1"/>
  <c r="F14" i="1"/>
  <c r="F10" i="1"/>
  <c r="F6" i="1"/>
  <c r="G121" i="1"/>
  <c r="I121" i="1" s="1"/>
  <c r="G117" i="1"/>
  <c r="I117" i="1" s="1"/>
  <c r="G113" i="1"/>
  <c r="I113" i="1" s="1"/>
  <c r="G109" i="1"/>
  <c r="I109" i="1" s="1"/>
  <c r="G105" i="1"/>
  <c r="I105" i="1" s="1"/>
  <c r="G101" i="1"/>
  <c r="I101" i="1" s="1"/>
  <c r="G97" i="1"/>
  <c r="I97" i="1" s="1"/>
  <c r="G93" i="1"/>
  <c r="I93" i="1" s="1"/>
  <c r="M93" i="1" s="1"/>
  <c r="N93" i="1" s="1"/>
  <c r="O93" i="1" s="1"/>
  <c r="G89" i="1"/>
  <c r="I89" i="1" s="1"/>
  <c r="G85" i="1"/>
  <c r="I85" i="1" s="1"/>
  <c r="G81" i="1"/>
  <c r="I81" i="1" s="1"/>
  <c r="G77" i="1"/>
  <c r="I77" i="1" s="1"/>
  <c r="G73" i="1"/>
  <c r="I73" i="1" s="1"/>
  <c r="G69" i="1"/>
  <c r="I69" i="1" s="1"/>
  <c r="G65" i="1"/>
  <c r="I65" i="1" s="1"/>
  <c r="G61" i="1"/>
  <c r="I61" i="1" s="1"/>
  <c r="M61" i="1" s="1"/>
  <c r="N61" i="1" s="1"/>
  <c r="O61" i="1" s="1"/>
  <c r="R61" i="1" s="1"/>
  <c r="G57" i="1"/>
  <c r="I57" i="1" s="1"/>
  <c r="G53" i="1"/>
  <c r="I53" i="1" s="1"/>
  <c r="G49" i="1"/>
  <c r="I49" i="1" s="1"/>
  <c r="G45" i="1"/>
  <c r="I45" i="1" s="1"/>
  <c r="G41" i="1"/>
  <c r="I41" i="1" s="1"/>
  <c r="G37" i="1"/>
  <c r="I37" i="1" s="1"/>
  <c r="G33" i="1"/>
  <c r="I33" i="1" s="1"/>
  <c r="G29" i="1"/>
  <c r="I29" i="1" s="1"/>
  <c r="M29" i="1" s="1"/>
  <c r="N29" i="1" s="1"/>
  <c r="O29" i="1" s="1"/>
  <c r="R29" i="1" s="1"/>
  <c r="S29" i="1" s="1"/>
  <c r="G25" i="1"/>
  <c r="I25" i="1" s="1"/>
  <c r="G21" i="1"/>
  <c r="I21" i="1" s="1"/>
  <c r="G17" i="1"/>
  <c r="I17" i="1" s="1"/>
  <c r="G13" i="1"/>
  <c r="I13" i="1" s="1"/>
  <c r="G9" i="1"/>
  <c r="I9" i="1" s="1"/>
  <c r="G5" i="1"/>
  <c r="J3" i="1"/>
  <c r="M3" i="1" s="1"/>
  <c r="N3" i="1" s="1"/>
  <c r="J119" i="1"/>
  <c r="J115" i="1"/>
  <c r="J111" i="1"/>
  <c r="J107" i="1"/>
  <c r="J103" i="1"/>
  <c r="J99" i="1"/>
  <c r="J95" i="1"/>
  <c r="J91" i="1"/>
  <c r="J87" i="1"/>
  <c r="J83" i="1"/>
  <c r="J79" i="1"/>
  <c r="J75" i="1"/>
  <c r="J71" i="1"/>
  <c r="J67" i="1"/>
  <c r="J63" i="1"/>
  <c r="J59" i="1"/>
  <c r="J55" i="1"/>
  <c r="J51" i="1"/>
  <c r="J47" i="1"/>
  <c r="J43" i="1"/>
  <c r="J39" i="1"/>
  <c r="J35" i="1"/>
  <c r="J31" i="1"/>
  <c r="J27" i="1"/>
  <c r="J23" i="1"/>
  <c r="J19" i="1"/>
  <c r="J15" i="1"/>
  <c r="J11" i="1"/>
  <c r="J7" i="1"/>
  <c r="J122" i="1"/>
  <c r="G122" i="1"/>
  <c r="I122" i="1" s="1"/>
  <c r="J120" i="1"/>
  <c r="G120" i="1"/>
  <c r="I120" i="1" s="1"/>
  <c r="J118" i="1"/>
  <c r="G118" i="1"/>
  <c r="I118" i="1" s="1"/>
  <c r="J116" i="1"/>
  <c r="G116" i="1"/>
  <c r="I116" i="1" s="1"/>
  <c r="J114" i="1"/>
  <c r="G114" i="1"/>
  <c r="I114" i="1" s="1"/>
  <c r="J112" i="1"/>
  <c r="G112" i="1"/>
  <c r="I112" i="1" s="1"/>
  <c r="J110" i="1"/>
  <c r="G110" i="1"/>
  <c r="I110" i="1" s="1"/>
  <c r="J108" i="1"/>
  <c r="G108" i="1"/>
  <c r="I108" i="1" s="1"/>
  <c r="J106" i="1"/>
  <c r="G106" i="1"/>
  <c r="I106" i="1" s="1"/>
  <c r="J104" i="1"/>
  <c r="G104" i="1"/>
  <c r="I104" i="1" s="1"/>
  <c r="J102" i="1"/>
  <c r="G102" i="1"/>
  <c r="I102" i="1" s="1"/>
  <c r="J100" i="1"/>
  <c r="G100" i="1"/>
  <c r="I100" i="1" s="1"/>
  <c r="J98" i="1"/>
  <c r="G98" i="1"/>
  <c r="I98" i="1" s="1"/>
  <c r="J96" i="1"/>
  <c r="G96" i="1"/>
  <c r="I96" i="1" s="1"/>
  <c r="J94" i="1"/>
  <c r="G94" i="1"/>
  <c r="I94" i="1" s="1"/>
  <c r="J92" i="1"/>
  <c r="G92" i="1"/>
  <c r="I92" i="1" s="1"/>
  <c r="J90" i="1"/>
  <c r="G90" i="1"/>
  <c r="I90" i="1" s="1"/>
  <c r="J88" i="1"/>
  <c r="G88" i="1"/>
  <c r="I88" i="1" s="1"/>
  <c r="J86" i="1"/>
  <c r="G86" i="1"/>
  <c r="I86" i="1" s="1"/>
  <c r="J84" i="1"/>
  <c r="G84" i="1"/>
  <c r="I84" i="1" s="1"/>
  <c r="J82" i="1"/>
  <c r="G82" i="1"/>
  <c r="I82" i="1" s="1"/>
  <c r="J80" i="1"/>
  <c r="G80" i="1"/>
  <c r="I80" i="1" s="1"/>
  <c r="J78" i="1"/>
  <c r="G78" i="1"/>
  <c r="I78" i="1" s="1"/>
  <c r="J76" i="1"/>
  <c r="G76" i="1"/>
  <c r="I76" i="1" s="1"/>
  <c r="J74" i="1"/>
  <c r="G74" i="1"/>
  <c r="I74" i="1" s="1"/>
  <c r="J72" i="1"/>
  <c r="G72" i="1"/>
  <c r="I72" i="1" s="1"/>
  <c r="J70" i="1"/>
  <c r="G70" i="1"/>
  <c r="I70" i="1" s="1"/>
  <c r="J68" i="1"/>
  <c r="G68" i="1"/>
  <c r="I68" i="1" s="1"/>
  <c r="J66" i="1"/>
  <c r="G66" i="1"/>
  <c r="I66" i="1" s="1"/>
  <c r="J64" i="1"/>
  <c r="G64" i="1"/>
  <c r="I64" i="1" s="1"/>
  <c r="J62" i="1"/>
  <c r="G62" i="1"/>
  <c r="I62" i="1" s="1"/>
  <c r="J60" i="1"/>
  <c r="G60" i="1"/>
  <c r="I60" i="1" s="1"/>
  <c r="J58" i="1"/>
  <c r="G58" i="1"/>
  <c r="I58" i="1" s="1"/>
  <c r="J56" i="1"/>
  <c r="G56" i="1"/>
  <c r="I56" i="1" s="1"/>
  <c r="J54" i="1"/>
  <c r="G54" i="1"/>
  <c r="I54" i="1" s="1"/>
  <c r="J52" i="1"/>
  <c r="G52" i="1"/>
  <c r="I52" i="1" s="1"/>
  <c r="J50" i="1"/>
  <c r="G50" i="1"/>
  <c r="I50" i="1" s="1"/>
  <c r="J48" i="1"/>
  <c r="G48" i="1"/>
  <c r="I48" i="1" s="1"/>
  <c r="J46" i="1"/>
  <c r="G46" i="1"/>
  <c r="I46" i="1" s="1"/>
  <c r="J44" i="1"/>
  <c r="G44" i="1"/>
  <c r="I44" i="1" s="1"/>
  <c r="J42" i="1"/>
  <c r="G42" i="1"/>
  <c r="I42" i="1" s="1"/>
  <c r="J40" i="1"/>
  <c r="G40" i="1"/>
  <c r="I40" i="1" s="1"/>
  <c r="J38" i="1"/>
  <c r="G38" i="1"/>
  <c r="I38" i="1" s="1"/>
  <c r="J36" i="1"/>
  <c r="G36" i="1"/>
  <c r="I36" i="1" s="1"/>
  <c r="J34" i="1"/>
  <c r="G34" i="1"/>
  <c r="I34" i="1" s="1"/>
  <c r="J32" i="1"/>
  <c r="G32" i="1"/>
  <c r="I32" i="1" s="1"/>
  <c r="J30" i="1"/>
  <c r="G30" i="1"/>
  <c r="I30" i="1" s="1"/>
  <c r="J28" i="1"/>
  <c r="G28" i="1"/>
  <c r="I28" i="1" s="1"/>
  <c r="J26" i="1"/>
  <c r="G26" i="1"/>
  <c r="I26" i="1" s="1"/>
  <c r="J24" i="1"/>
  <c r="G24" i="1"/>
  <c r="I24" i="1" s="1"/>
  <c r="J22" i="1"/>
  <c r="G22" i="1"/>
  <c r="I22" i="1" s="1"/>
  <c r="J20" i="1"/>
  <c r="G20" i="1"/>
  <c r="I20" i="1" s="1"/>
  <c r="J18" i="1"/>
  <c r="G18" i="1"/>
  <c r="I18" i="1" s="1"/>
  <c r="J16" i="1"/>
  <c r="G16" i="1"/>
  <c r="I16" i="1" s="1"/>
  <c r="J14" i="1"/>
  <c r="G14" i="1"/>
  <c r="I14" i="1" s="1"/>
  <c r="J12" i="1"/>
  <c r="G12" i="1"/>
  <c r="I12" i="1" s="1"/>
  <c r="J10" i="1"/>
  <c r="G10" i="1"/>
  <c r="I10" i="1" s="1"/>
  <c r="J8" i="1"/>
  <c r="G8" i="1"/>
  <c r="I8" i="1" s="1"/>
  <c r="J6" i="1"/>
  <c r="G6" i="1"/>
  <c r="J4" i="1"/>
  <c r="F122" i="1"/>
  <c r="F120" i="1"/>
  <c r="F118" i="1"/>
  <c r="F116" i="1"/>
  <c r="F114" i="1"/>
  <c r="F112" i="1"/>
  <c r="F110" i="1"/>
  <c r="F108" i="1"/>
  <c r="F106" i="1"/>
  <c r="F104" i="1"/>
  <c r="F102" i="1"/>
  <c r="F100" i="1"/>
  <c r="F96" i="1"/>
  <c r="F92" i="1"/>
  <c r="F88" i="1"/>
  <c r="F84" i="1"/>
  <c r="F80" i="1"/>
  <c r="F76" i="1"/>
  <c r="F72" i="1"/>
  <c r="F68" i="1"/>
  <c r="F64" i="1"/>
  <c r="F60" i="1"/>
  <c r="F56" i="1"/>
  <c r="F52" i="1"/>
  <c r="F48" i="1"/>
  <c r="F44" i="1"/>
  <c r="F40" i="1"/>
  <c r="F36" i="1"/>
  <c r="F32" i="1"/>
  <c r="F28" i="1"/>
  <c r="F24" i="1"/>
  <c r="F20" i="1"/>
  <c r="F16" i="1"/>
  <c r="F12" i="1"/>
  <c r="F8" i="1"/>
  <c r="G4" i="1"/>
  <c r="G119" i="1"/>
  <c r="I119" i="1" s="1"/>
  <c r="M119" i="1" s="1"/>
  <c r="N119" i="1" s="1"/>
  <c r="O119" i="1" s="1"/>
  <c r="G115" i="1"/>
  <c r="I115" i="1" s="1"/>
  <c r="M115" i="1" s="1"/>
  <c r="N115" i="1" s="1"/>
  <c r="O115" i="1" s="1"/>
  <c r="G111" i="1"/>
  <c r="I111" i="1" s="1"/>
  <c r="M111" i="1" s="1"/>
  <c r="N111" i="1" s="1"/>
  <c r="O111" i="1" s="1"/>
  <c r="G107" i="1"/>
  <c r="I107" i="1" s="1"/>
  <c r="M107" i="1" s="1"/>
  <c r="N107" i="1" s="1"/>
  <c r="O107" i="1" s="1"/>
  <c r="G103" i="1"/>
  <c r="I103" i="1" s="1"/>
  <c r="M103" i="1" s="1"/>
  <c r="O103" i="1" s="1"/>
  <c r="G99" i="1"/>
  <c r="I99" i="1" s="1"/>
  <c r="M99" i="1" s="1"/>
  <c r="O99" i="1" s="1"/>
  <c r="G95" i="1"/>
  <c r="I95" i="1" s="1"/>
  <c r="G91" i="1"/>
  <c r="I91" i="1" s="1"/>
  <c r="M91" i="1" s="1"/>
  <c r="N91" i="1" s="1"/>
  <c r="O91" i="1" s="1"/>
  <c r="G87" i="1"/>
  <c r="I87" i="1" s="1"/>
  <c r="G83" i="1"/>
  <c r="I83" i="1" s="1"/>
  <c r="M83" i="1" s="1"/>
  <c r="N83" i="1" s="1"/>
  <c r="O83" i="1" s="1"/>
  <c r="G79" i="1"/>
  <c r="I79" i="1" s="1"/>
  <c r="G75" i="1"/>
  <c r="I75" i="1" s="1"/>
  <c r="M75" i="1" s="1"/>
  <c r="N75" i="1" s="1"/>
  <c r="O75" i="1" s="1"/>
  <c r="G71" i="1"/>
  <c r="I71" i="1" s="1"/>
  <c r="G67" i="1"/>
  <c r="I67" i="1" s="1"/>
  <c r="M67" i="1" s="1"/>
  <c r="N67" i="1" s="1"/>
  <c r="O67" i="1" s="1"/>
  <c r="G63" i="1"/>
  <c r="I63" i="1" s="1"/>
  <c r="G59" i="1"/>
  <c r="I59" i="1" s="1"/>
  <c r="M59" i="1" s="1"/>
  <c r="N59" i="1" s="1"/>
  <c r="O59" i="1" s="1"/>
  <c r="G55" i="1"/>
  <c r="I55" i="1" s="1"/>
  <c r="G51" i="1"/>
  <c r="I51" i="1" s="1"/>
  <c r="M51" i="1" s="1"/>
  <c r="N51" i="1" s="1"/>
  <c r="O51" i="1" s="1"/>
  <c r="R51" i="1" s="1"/>
  <c r="G47" i="1"/>
  <c r="I47" i="1" s="1"/>
  <c r="G43" i="1"/>
  <c r="I43" i="1" s="1"/>
  <c r="M43" i="1" s="1"/>
  <c r="N43" i="1" s="1"/>
  <c r="O43" i="1" s="1"/>
  <c r="R43" i="1" s="1"/>
  <c r="G39" i="1"/>
  <c r="I39" i="1" s="1"/>
  <c r="G35" i="1"/>
  <c r="I35" i="1" s="1"/>
  <c r="M35" i="1" s="1"/>
  <c r="N35" i="1" s="1"/>
  <c r="O35" i="1" s="1"/>
  <c r="R35" i="1" s="1"/>
  <c r="G31" i="1"/>
  <c r="I31" i="1" s="1"/>
  <c r="G27" i="1"/>
  <c r="I27" i="1" s="1"/>
  <c r="M27" i="1" s="1"/>
  <c r="N27" i="1" s="1"/>
  <c r="O27" i="1" s="1"/>
  <c r="G23" i="1"/>
  <c r="I23" i="1" s="1"/>
  <c r="G19" i="1"/>
  <c r="I19" i="1" s="1"/>
  <c r="G15" i="1"/>
  <c r="I15" i="1" s="1"/>
  <c r="G11" i="1"/>
  <c r="I11" i="1" s="1"/>
  <c r="M11" i="1" s="1"/>
  <c r="N11" i="1" s="1"/>
  <c r="O11" i="1" s="1"/>
  <c r="G7" i="1"/>
  <c r="I7" i="1" s="1"/>
  <c r="J121" i="1"/>
  <c r="J117" i="1"/>
  <c r="J113" i="1"/>
  <c r="J109" i="1"/>
  <c r="J105" i="1"/>
  <c r="J101" i="1"/>
  <c r="J97" i="1"/>
  <c r="J93" i="1"/>
  <c r="J89" i="1"/>
  <c r="J85" i="1"/>
  <c r="J81" i="1"/>
  <c r="J77" i="1"/>
  <c r="J73" i="1"/>
  <c r="J69" i="1"/>
  <c r="J65" i="1"/>
  <c r="J61" i="1"/>
  <c r="J57" i="1"/>
  <c r="J53" i="1"/>
  <c r="J49" i="1"/>
  <c r="J45" i="1"/>
  <c r="J41" i="1"/>
  <c r="J37" i="1"/>
  <c r="J33" i="1"/>
  <c r="J29" i="1"/>
  <c r="J25" i="1"/>
  <c r="J21" i="1"/>
  <c r="J17" i="1"/>
  <c r="J13" i="1"/>
  <c r="J9" i="1"/>
  <c r="J5" i="1"/>
  <c r="S30" i="1" l="1"/>
  <c r="S31" i="1" s="1"/>
  <c r="S32" i="1" s="1"/>
  <c r="M10" i="1"/>
  <c r="N10" i="1" s="1"/>
  <c r="O10" i="1" s="1"/>
  <c r="M18" i="1"/>
  <c r="N18" i="1" s="1"/>
  <c r="O18" i="1" s="1"/>
  <c r="M34" i="1"/>
  <c r="N34" i="1" s="1"/>
  <c r="O34" i="1" s="1"/>
  <c r="R34" i="1" s="1"/>
  <c r="M42" i="1"/>
  <c r="N42" i="1" s="1"/>
  <c r="O42" i="1" s="1"/>
  <c r="R42" i="1" s="1"/>
  <c r="M50" i="1"/>
  <c r="N50" i="1" s="1"/>
  <c r="O50" i="1" s="1"/>
  <c r="R50" i="1" s="1"/>
  <c r="M58" i="1"/>
  <c r="N58" i="1" s="1"/>
  <c r="O58" i="1" s="1"/>
  <c r="M66" i="1"/>
  <c r="N66" i="1" s="1"/>
  <c r="O66" i="1" s="1"/>
  <c r="R66" i="1" s="1"/>
  <c r="M74" i="1"/>
  <c r="N74" i="1" s="1"/>
  <c r="O74" i="1" s="1"/>
  <c r="M82" i="1"/>
  <c r="N82" i="1" s="1"/>
  <c r="O82" i="1" s="1"/>
  <c r="M90" i="1"/>
  <c r="N90" i="1" s="1"/>
  <c r="O90" i="1" s="1"/>
  <c r="M98" i="1"/>
  <c r="O98" i="1" s="1"/>
  <c r="M106" i="1"/>
  <c r="N106" i="1" s="1"/>
  <c r="O106" i="1" s="1"/>
  <c r="M114" i="1"/>
  <c r="N114" i="1" s="1"/>
  <c r="O114" i="1" s="1"/>
  <c r="M122" i="1"/>
  <c r="N122" i="1" s="1"/>
  <c r="O122" i="1" s="1"/>
  <c r="M37" i="1"/>
  <c r="N37" i="1" s="1"/>
  <c r="O37" i="1" s="1"/>
  <c r="R37" i="1" s="1"/>
  <c r="M69" i="1"/>
  <c r="N69" i="1" s="1"/>
  <c r="O69" i="1" s="1"/>
  <c r="M101" i="1"/>
  <c r="O101" i="1" s="1"/>
  <c r="M13" i="1"/>
  <c r="N13" i="1" s="1"/>
  <c r="O13" i="1" s="1"/>
  <c r="M45" i="1"/>
  <c r="N45" i="1" s="1"/>
  <c r="O45" i="1" s="1"/>
  <c r="R45" i="1" s="1"/>
  <c r="M77" i="1"/>
  <c r="N77" i="1" s="1"/>
  <c r="O77" i="1" s="1"/>
  <c r="M109" i="1"/>
  <c r="N109" i="1" s="1"/>
  <c r="O109" i="1" s="1"/>
  <c r="M14" i="1"/>
  <c r="N14" i="1" s="1"/>
  <c r="O14" i="1" s="1"/>
  <c r="M30" i="1"/>
  <c r="N30" i="1" s="1"/>
  <c r="O30" i="1" s="1"/>
  <c r="R30" i="1" s="1"/>
  <c r="M38" i="1"/>
  <c r="N38" i="1" s="1"/>
  <c r="O38" i="1" s="1"/>
  <c r="R38" i="1" s="1"/>
  <c r="M46" i="1"/>
  <c r="N46" i="1" s="1"/>
  <c r="O46" i="1" s="1"/>
  <c r="R46" i="1" s="1"/>
  <c r="M54" i="1"/>
  <c r="N54" i="1" s="1"/>
  <c r="O54" i="1" s="1"/>
  <c r="R54" i="1" s="1"/>
  <c r="M53" i="1"/>
  <c r="N53" i="1" s="1"/>
  <c r="O53" i="1" s="1"/>
  <c r="R53" i="1" s="1"/>
  <c r="M85" i="1"/>
  <c r="N85" i="1" s="1"/>
  <c r="O85" i="1" s="1"/>
  <c r="M117" i="1"/>
  <c r="N117" i="1" s="1"/>
  <c r="O117" i="1" s="1"/>
  <c r="M26" i="1"/>
  <c r="N26" i="1" s="1"/>
  <c r="O26" i="1" s="1"/>
  <c r="M22" i="1"/>
  <c r="N22" i="1" s="1"/>
  <c r="O22" i="1" s="1"/>
  <c r="M21" i="1"/>
  <c r="N21" i="1" s="1"/>
  <c r="O21" i="1" s="1"/>
  <c r="M19" i="1"/>
  <c r="N19" i="1" s="1"/>
  <c r="O19" i="1" s="1"/>
  <c r="O3" i="1"/>
  <c r="I4" i="1"/>
  <c r="M4" i="1" s="1"/>
  <c r="N4" i="1" s="1"/>
  <c r="O4" i="1" s="1"/>
  <c r="H4" i="1"/>
  <c r="I6" i="1"/>
  <c r="M6" i="1" s="1"/>
  <c r="N6" i="1" s="1"/>
  <c r="O6" i="1" s="1"/>
  <c r="M60" i="1"/>
  <c r="N60" i="1" s="1"/>
  <c r="O60" i="1" s="1"/>
  <c r="M68" i="1"/>
  <c r="N68" i="1" s="1"/>
  <c r="O68" i="1" s="1"/>
  <c r="M76" i="1"/>
  <c r="N76" i="1" s="1"/>
  <c r="O76" i="1" s="1"/>
  <c r="M84" i="1"/>
  <c r="N84" i="1" s="1"/>
  <c r="O84" i="1" s="1"/>
  <c r="M92" i="1"/>
  <c r="N92" i="1" s="1"/>
  <c r="O92" i="1" s="1"/>
  <c r="M100" i="1"/>
  <c r="O100" i="1" s="1"/>
  <c r="M108" i="1"/>
  <c r="N108" i="1" s="1"/>
  <c r="O108" i="1" s="1"/>
  <c r="M116" i="1"/>
  <c r="N116" i="1" s="1"/>
  <c r="O116" i="1" s="1"/>
  <c r="I5" i="1"/>
  <c r="M5" i="1" s="1"/>
  <c r="N5" i="1" s="1"/>
  <c r="O5" i="1" s="1"/>
  <c r="H5" i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M7" i="1"/>
  <c r="N7" i="1" s="1"/>
  <c r="O7" i="1" s="1"/>
  <c r="M15" i="1"/>
  <c r="N15" i="1" s="1"/>
  <c r="O15" i="1" s="1"/>
  <c r="M23" i="1"/>
  <c r="N23" i="1" s="1"/>
  <c r="O23" i="1" s="1"/>
  <c r="M31" i="1"/>
  <c r="N31" i="1" s="1"/>
  <c r="O31" i="1" s="1"/>
  <c r="R31" i="1" s="1"/>
  <c r="M39" i="1"/>
  <c r="N39" i="1" s="1"/>
  <c r="O39" i="1" s="1"/>
  <c r="R39" i="1" s="1"/>
  <c r="M47" i="1"/>
  <c r="N47" i="1" s="1"/>
  <c r="O47" i="1" s="1"/>
  <c r="R47" i="1" s="1"/>
  <c r="M55" i="1"/>
  <c r="N55" i="1" s="1"/>
  <c r="O55" i="1" s="1"/>
  <c r="R55" i="1" s="1"/>
  <c r="M63" i="1"/>
  <c r="N63" i="1" s="1"/>
  <c r="O63" i="1" s="1"/>
  <c r="R63" i="1" s="1"/>
  <c r="M71" i="1"/>
  <c r="N71" i="1" s="1"/>
  <c r="O71" i="1" s="1"/>
  <c r="M79" i="1"/>
  <c r="N79" i="1" s="1"/>
  <c r="O79" i="1" s="1"/>
  <c r="M87" i="1"/>
  <c r="N87" i="1" s="1"/>
  <c r="O87" i="1" s="1"/>
  <c r="M95" i="1"/>
  <c r="N95" i="1" s="1"/>
  <c r="O95" i="1" s="1"/>
  <c r="M8" i="1"/>
  <c r="N8" i="1" s="1"/>
  <c r="O8" i="1" s="1"/>
  <c r="M12" i="1"/>
  <c r="N12" i="1" s="1"/>
  <c r="O12" i="1" s="1"/>
  <c r="M16" i="1"/>
  <c r="N16" i="1" s="1"/>
  <c r="O16" i="1" s="1"/>
  <c r="M20" i="1"/>
  <c r="N20" i="1" s="1"/>
  <c r="O20" i="1" s="1"/>
  <c r="M24" i="1"/>
  <c r="N24" i="1" s="1"/>
  <c r="O24" i="1" s="1"/>
  <c r="M28" i="1"/>
  <c r="N28" i="1" s="1"/>
  <c r="O28" i="1" s="1"/>
  <c r="M32" i="1"/>
  <c r="N32" i="1" s="1"/>
  <c r="O32" i="1" s="1"/>
  <c r="R32" i="1" s="1"/>
  <c r="M36" i="1"/>
  <c r="N36" i="1" s="1"/>
  <c r="O36" i="1" s="1"/>
  <c r="R36" i="1" s="1"/>
  <c r="M40" i="1"/>
  <c r="N40" i="1" s="1"/>
  <c r="O40" i="1" s="1"/>
  <c r="R40" i="1" s="1"/>
  <c r="M44" i="1"/>
  <c r="N44" i="1" s="1"/>
  <c r="O44" i="1" s="1"/>
  <c r="R44" i="1" s="1"/>
  <c r="M48" i="1"/>
  <c r="N48" i="1" s="1"/>
  <c r="O48" i="1" s="1"/>
  <c r="R48" i="1" s="1"/>
  <c r="M52" i="1"/>
  <c r="N52" i="1" s="1"/>
  <c r="O52" i="1" s="1"/>
  <c r="R52" i="1" s="1"/>
  <c r="M56" i="1"/>
  <c r="N56" i="1" s="1"/>
  <c r="O56" i="1" s="1"/>
  <c r="R56" i="1" s="1"/>
  <c r="M62" i="1"/>
  <c r="N62" i="1" s="1"/>
  <c r="O62" i="1" s="1"/>
  <c r="R62" i="1" s="1"/>
  <c r="M64" i="1"/>
  <c r="N64" i="1" s="1"/>
  <c r="O64" i="1" s="1"/>
  <c r="R64" i="1" s="1"/>
  <c r="M70" i="1"/>
  <c r="N70" i="1" s="1"/>
  <c r="O70" i="1" s="1"/>
  <c r="M72" i="1"/>
  <c r="N72" i="1" s="1"/>
  <c r="O72" i="1" s="1"/>
  <c r="M78" i="1"/>
  <c r="N78" i="1" s="1"/>
  <c r="O78" i="1" s="1"/>
  <c r="M80" i="1"/>
  <c r="N80" i="1" s="1"/>
  <c r="O80" i="1" s="1"/>
  <c r="M86" i="1"/>
  <c r="N86" i="1" s="1"/>
  <c r="O86" i="1" s="1"/>
  <c r="M88" i="1"/>
  <c r="N88" i="1" s="1"/>
  <c r="O88" i="1" s="1"/>
  <c r="M94" i="1"/>
  <c r="N94" i="1" s="1"/>
  <c r="O94" i="1" s="1"/>
  <c r="M96" i="1"/>
  <c r="O96" i="1" s="1"/>
  <c r="M102" i="1"/>
  <c r="O102" i="1" s="1"/>
  <c r="M104" i="1"/>
  <c r="O104" i="1" s="1"/>
  <c r="M110" i="1"/>
  <c r="N110" i="1" s="1"/>
  <c r="O110" i="1" s="1"/>
  <c r="M112" i="1"/>
  <c r="N112" i="1" s="1"/>
  <c r="O112" i="1" s="1"/>
  <c r="M118" i="1"/>
  <c r="N118" i="1" s="1"/>
  <c r="O118" i="1" s="1"/>
  <c r="M120" i="1"/>
  <c r="N120" i="1" s="1"/>
  <c r="O120" i="1" s="1"/>
  <c r="M9" i="1"/>
  <c r="N9" i="1" s="1"/>
  <c r="O9" i="1" s="1"/>
  <c r="M17" i="1"/>
  <c r="N17" i="1" s="1"/>
  <c r="O17" i="1" s="1"/>
  <c r="M25" i="1"/>
  <c r="N25" i="1" s="1"/>
  <c r="O25" i="1" s="1"/>
  <c r="M33" i="1"/>
  <c r="N33" i="1" s="1"/>
  <c r="O33" i="1" s="1"/>
  <c r="R33" i="1" s="1"/>
  <c r="M41" i="1"/>
  <c r="N41" i="1" s="1"/>
  <c r="O41" i="1" s="1"/>
  <c r="R41" i="1" s="1"/>
  <c r="M49" i="1"/>
  <c r="N49" i="1" s="1"/>
  <c r="O49" i="1" s="1"/>
  <c r="R49" i="1" s="1"/>
  <c r="M57" i="1"/>
  <c r="N57" i="1" s="1"/>
  <c r="O57" i="1" s="1"/>
  <c r="R57" i="1" s="1"/>
  <c r="M65" i="1"/>
  <c r="N65" i="1" s="1"/>
  <c r="O65" i="1" s="1"/>
  <c r="R65" i="1" s="1"/>
  <c r="M73" i="1"/>
  <c r="N73" i="1" s="1"/>
  <c r="O73" i="1" s="1"/>
  <c r="M81" i="1"/>
  <c r="N81" i="1" s="1"/>
  <c r="O81" i="1" s="1"/>
  <c r="M89" i="1"/>
  <c r="N89" i="1" s="1"/>
  <c r="O89" i="1" s="1"/>
  <c r="M97" i="1"/>
  <c r="O97" i="1" s="1"/>
  <c r="M105" i="1"/>
  <c r="O105" i="1" s="1"/>
  <c r="M113" i="1"/>
  <c r="N113" i="1" s="1"/>
  <c r="O113" i="1" s="1"/>
  <c r="M121" i="1"/>
  <c r="N121" i="1" s="1"/>
  <c r="O121" i="1" s="1"/>
  <c r="S33" i="1" l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N123" i="1"/>
  <c r="M125" i="1"/>
</calcChain>
</file>

<file path=xl/sharedStrings.xml><?xml version="1.0" encoding="utf-8"?>
<sst xmlns="http://schemas.openxmlformats.org/spreadsheetml/2006/main" count="33" uniqueCount="33">
  <si>
    <t>Rolling Resistance (N)</t>
  </si>
  <si>
    <t>Time (s)</t>
  </si>
  <si>
    <t>(mph)</t>
  </si>
  <si>
    <t>(m/s)</t>
  </si>
  <si>
    <t>Acceleration  (m/s^2)</t>
  </si>
  <si>
    <t>Asphalt</t>
  </si>
  <si>
    <t>Gravel</t>
  </si>
  <si>
    <t>Mud</t>
  </si>
  <si>
    <t>Height (m)</t>
  </si>
  <si>
    <t>Length (m)</t>
  </si>
  <si>
    <t>Distance (m)</t>
  </si>
  <si>
    <t>Gradient Resistance (N)</t>
  </si>
  <si>
    <t>Aero Force (N)</t>
  </si>
  <si>
    <t>Total Resistance (N)</t>
  </si>
  <si>
    <t>Power (W)</t>
  </si>
  <si>
    <t>Power (KW)</t>
  </si>
  <si>
    <t>Average Power (W)</t>
  </si>
  <si>
    <t xml:space="preserve">Average Power (KW) </t>
  </si>
  <si>
    <t>Vehicle Spec</t>
  </si>
  <si>
    <t>RR Coefficent</t>
  </si>
  <si>
    <t>Weight (kg)</t>
  </si>
  <si>
    <t>Coefficent of Drag</t>
  </si>
  <si>
    <t>Frontal Area</t>
  </si>
  <si>
    <t>Air Density</t>
  </si>
  <si>
    <t>Total Power (W)</t>
  </si>
  <si>
    <t>Tyre radius</t>
  </si>
  <si>
    <t>Velocity</t>
  </si>
  <si>
    <r>
      <t>Gradient (</t>
    </r>
    <r>
      <rPr>
        <sz val="11"/>
        <color theme="1"/>
        <rFont val="Calibri"/>
        <family val="2"/>
      </rPr>
      <t>°)</t>
    </r>
  </si>
  <si>
    <t>maximum battery draw</t>
  </si>
  <si>
    <t xml:space="preserve">Maximum power required </t>
  </si>
  <si>
    <t>Maximum battery intake</t>
  </si>
  <si>
    <t>Energy in battery (kw)</t>
  </si>
  <si>
    <t>Joules in battery (kJ)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</si>
</sst>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vs Time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375873305691861E-2"/>
          <c:y val="0.15169734151329242"/>
          <c:w val="0.9315129268261757"/>
          <c:h val="0.62630500941983491"/>
        </c:manualLayout>
      </c:layout>
      <c:lineChart>
        <c:grouping val="standard"/>
        <c:varyColors val="0"/>
        <c:ser>
          <c:idx val="1"/>
          <c:order val="0"/>
          <c:tx>
            <c:v>Velocity 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Sheet1!$C$1:$C$123</c:f>
              <c:numCache>
                <c:formatCode>0.00</c:formatCode>
                <c:ptCount val="123"/>
                <c:pt idx="1">
                  <c:v>0</c:v>
                </c:pt>
                <c:pt idx="2">
                  <c:v>0</c:v>
                </c:pt>
                <c:pt idx="3">
                  <c:v>0.89407999999999999</c:v>
                </c:pt>
                <c:pt idx="4">
                  <c:v>1.78816</c:v>
                </c:pt>
                <c:pt idx="5">
                  <c:v>2.6822400000000002</c:v>
                </c:pt>
                <c:pt idx="6">
                  <c:v>3.5763199999999999</c:v>
                </c:pt>
                <c:pt idx="7">
                  <c:v>4.4703999999999997</c:v>
                </c:pt>
                <c:pt idx="8">
                  <c:v>5.3644800000000004</c:v>
                </c:pt>
                <c:pt idx="9">
                  <c:v>6.2585600000000001</c:v>
                </c:pt>
                <c:pt idx="10">
                  <c:v>7.1526399999999999</c:v>
                </c:pt>
                <c:pt idx="11">
                  <c:v>8.0467200000000005</c:v>
                </c:pt>
                <c:pt idx="12">
                  <c:v>8.9407999999999994</c:v>
                </c:pt>
                <c:pt idx="13">
                  <c:v>8.0467200000000005</c:v>
                </c:pt>
                <c:pt idx="14">
                  <c:v>7.1526399999999999</c:v>
                </c:pt>
                <c:pt idx="15">
                  <c:v>7.1526399999999999</c:v>
                </c:pt>
                <c:pt idx="16">
                  <c:v>7.1526399999999999</c:v>
                </c:pt>
                <c:pt idx="17">
                  <c:v>7.1526399999999999</c:v>
                </c:pt>
                <c:pt idx="18">
                  <c:v>8.0467200000000005</c:v>
                </c:pt>
                <c:pt idx="19">
                  <c:v>8.9407999999999994</c:v>
                </c:pt>
                <c:pt idx="20">
                  <c:v>9.8348800000000001</c:v>
                </c:pt>
                <c:pt idx="21">
                  <c:v>10.728960000000001</c:v>
                </c:pt>
                <c:pt idx="22">
                  <c:v>11.62304</c:v>
                </c:pt>
                <c:pt idx="23">
                  <c:v>12.51712</c:v>
                </c:pt>
                <c:pt idx="24">
                  <c:v>13.411199999999999</c:v>
                </c:pt>
                <c:pt idx="25">
                  <c:v>14.30528</c:v>
                </c:pt>
                <c:pt idx="26">
                  <c:v>15.19936</c:v>
                </c:pt>
                <c:pt idx="27">
                  <c:v>15.6464</c:v>
                </c:pt>
                <c:pt idx="28">
                  <c:v>14.30528</c:v>
                </c:pt>
                <c:pt idx="29">
                  <c:v>13.411199999999999</c:v>
                </c:pt>
                <c:pt idx="30">
                  <c:v>12.51712</c:v>
                </c:pt>
                <c:pt idx="31">
                  <c:v>12.51712</c:v>
                </c:pt>
                <c:pt idx="32">
                  <c:v>12.51712</c:v>
                </c:pt>
                <c:pt idx="33">
                  <c:v>11.176</c:v>
                </c:pt>
                <c:pt idx="34">
                  <c:v>10.728960000000001</c:v>
                </c:pt>
                <c:pt idx="35">
                  <c:v>10.28192</c:v>
                </c:pt>
                <c:pt idx="36">
                  <c:v>9.8348800000000001</c:v>
                </c:pt>
                <c:pt idx="37">
                  <c:v>9.8348800000000001</c:v>
                </c:pt>
                <c:pt idx="38">
                  <c:v>9.8348800000000001</c:v>
                </c:pt>
                <c:pt idx="39">
                  <c:v>9.8348800000000001</c:v>
                </c:pt>
                <c:pt idx="40">
                  <c:v>9.8348800000000001</c:v>
                </c:pt>
                <c:pt idx="41">
                  <c:v>9.8348800000000001</c:v>
                </c:pt>
                <c:pt idx="42">
                  <c:v>9.8348800000000001</c:v>
                </c:pt>
                <c:pt idx="43">
                  <c:v>10.28192</c:v>
                </c:pt>
                <c:pt idx="44">
                  <c:v>10.728960000000001</c:v>
                </c:pt>
                <c:pt idx="45">
                  <c:v>11.176</c:v>
                </c:pt>
                <c:pt idx="46">
                  <c:v>11.62304</c:v>
                </c:pt>
                <c:pt idx="47">
                  <c:v>12.070079999999999</c:v>
                </c:pt>
                <c:pt idx="48">
                  <c:v>12.070079999999999</c:v>
                </c:pt>
                <c:pt idx="49">
                  <c:v>12.070079999999999</c:v>
                </c:pt>
                <c:pt idx="50">
                  <c:v>12.070079999999999</c:v>
                </c:pt>
                <c:pt idx="51">
                  <c:v>11.62304</c:v>
                </c:pt>
                <c:pt idx="52">
                  <c:v>11.176</c:v>
                </c:pt>
                <c:pt idx="53">
                  <c:v>10.728960000000001</c:v>
                </c:pt>
                <c:pt idx="54">
                  <c:v>10.728960000000001</c:v>
                </c:pt>
                <c:pt idx="55">
                  <c:v>10.728960000000001</c:v>
                </c:pt>
                <c:pt idx="56">
                  <c:v>10.728960000000001</c:v>
                </c:pt>
                <c:pt idx="57">
                  <c:v>11.176</c:v>
                </c:pt>
                <c:pt idx="58">
                  <c:v>11.62304</c:v>
                </c:pt>
                <c:pt idx="59">
                  <c:v>12.51712</c:v>
                </c:pt>
                <c:pt idx="60">
                  <c:v>12.51712</c:v>
                </c:pt>
                <c:pt idx="61">
                  <c:v>12.51712</c:v>
                </c:pt>
                <c:pt idx="62">
                  <c:v>12.51712</c:v>
                </c:pt>
                <c:pt idx="63">
                  <c:v>13.411199999999999</c:v>
                </c:pt>
                <c:pt idx="64">
                  <c:v>14.30528</c:v>
                </c:pt>
                <c:pt idx="65">
                  <c:v>15.19936</c:v>
                </c:pt>
                <c:pt idx="66">
                  <c:v>15.6464</c:v>
                </c:pt>
                <c:pt idx="67">
                  <c:v>15.6464</c:v>
                </c:pt>
                <c:pt idx="68">
                  <c:v>15.6464</c:v>
                </c:pt>
                <c:pt idx="69">
                  <c:v>15.6464</c:v>
                </c:pt>
                <c:pt idx="70">
                  <c:v>15.6464</c:v>
                </c:pt>
                <c:pt idx="71">
                  <c:v>15.6464</c:v>
                </c:pt>
                <c:pt idx="72">
                  <c:v>15.6464</c:v>
                </c:pt>
                <c:pt idx="73">
                  <c:v>15.6464</c:v>
                </c:pt>
                <c:pt idx="74">
                  <c:v>15.6464</c:v>
                </c:pt>
                <c:pt idx="75">
                  <c:v>15.6464</c:v>
                </c:pt>
                <c:pt idx="76">
                  <c:v>15.6464</c:v>
                </c:pt>
                <c:pt idx="77">
                  <c:v>15.6464</c:v>
                </c:pt>
                <c:pt idx="78">
                  <c:v>15.19936</c:v>
                </c:pt>
                <c:pt idx="79">
                  <c:v>14.752319999999999</c:v>
                </c:pt>
                <c:pt idx="80">
                  <c:v>14.752319999999999</c:v>
                </c:pt>
                <c:pt idx="81">
                  <c:v>14.752319999999999</c:v>
                </c:pt>
                <c:pt idx="82">
                  <c:v>14.752319999999999</c:v>
                </c:pt>
                <c:pt idx="83">
                  <c:v>14.752319999999999</c:v>
                </c:pt>
                <c:pt idx="84">
                  <c:v>15.19936</c:v>
                </c:pt>
                <c:pt idx="85">
                  <c:v>15.19936</c:v>
                </c:pt>
                <c:pt idx="86">
                  <c:v>14.752319999999999</c:v>
                </c:pt>
                <c:pt idx="87">
                  <c:v>14.30528</c:v>
                </c:pt>
                <c:pt idx="88">
                  <c:v>14.30528</c:v>
                </c:pt>
                <c:pt idx="89">
                  <c:v>14.30528</c:v>
                </c:pt>
                <c:pt idx="90">
                  <c:v>14.30528</c:v>
                </c:pt>
                <c:pt idx="91">
                  <c:v>14.30528</c:v>
                </c:pt>
                <c:pt idx="92">
                  <c:v>14.30528</c:v>
                </c:pt>
                <c:pt idx="93">
                  <c:v>14.30528</c:v>
                </c:pt>
                <c:pt idx="94">
                  <c:v>14.752319999999999</c:v>
                </c:pt>
                <c:pt idx="95">
                  <c:v>14.30528</c:v>
                </c:pt>
                <c:pt idx="96">
                  <c:v>13.411199999999999</c:v>
                </c:pt>
                <c:pt idx="97">
                  <c:v>12.96416</c:v>
                </c:pt>
                <c:pt idx="98">
                  <c:v>12.51712</c:v>
                </c:pt>
                <c:pt idx="99">
                  <c:v>11.62304</c:v>
                </c:pt>
                <c:pt idx="100">
                  <c:v>11.176</c:v>
                </c:pt>
                <c:pt idx="101">
                  <c:v>11.176</c:v>
                </c:pt>
                <c:pt idx="102">
                  <c:v>11.176</c:v>
                </c:pt>
                <c:pt idx="103">
                  <c:v>11.176</c:v>
                </c:pt>
                <c:pt idx="104">
                  <c:v>11.176</c:v>
                </c:pt>
                <c:pt idx="105">
                  <c:v>11.62304</c:v>
                </c:pt>
                <c:pt idx="106">
                  <c:v>12.51712</c:v>
                </c:pt>
                <c:pt idx="107">
                  <c:v>13.411199999999999</c:v>
                </c:pt>
                <c:pt idx="108">
                  <c:v>14.30528</c:v>
                </c:pt>
                <c:pt idx="109">
                  <c:v>15.19936</c:v>
                </c:pt>
                <c:pt idx="110">
                  <c:v>15.6464</c:v>
                </c:pt>
                <c:pt idx="111">
                  <c:v>15.6464</c:v>
                </c:pt>
                <c:pt idx="112">
                  <c:v>15.6464</c:v>
                </c:pt>
                <c:pt idx="113">
                  <c:v>15.6464</c:v>
                </c:pt>
                <c:pt idx="114">
                  <c:v>15.6464</c:v>
                </c:pt>
                <c:pt idx="115">
                  <c:v>15.6464</c:v>
                </c:pt>
                <c:pt idx="116">
                  <c:v>15.6464</c:v>
                </c:pt>
                <c:pt idx="117">
                  <c:v>15.6464</c:v>
                </c:pt>
                <c:pt idx="118">
                  <c:v>15.6464</c:v>
                </c:pt>
                <c:pt idx="119">
                  <c:v>15.6464</c:v>
                </c:pt>
                <c:pt idx="120">
                  <c:v>15.6464</c:v>
                </c:pt>
                <c:pt idx="121">
                  <c:v>15.6464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C1-4278-BA59-41BEDB723B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177536"/>
        <c:axId val="398183112"/>
      </c:lineChart>
      <c:catAx>
        <c:axId val="3981775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8183112"/>
        <c:crosses val="autoZero"/>
        <c:auto val="1"/>
        <c:lblAlgn val="ctr"/>
        <c:lblOffset val="100"/>
        <c:noMultiLvlLbl val="0"/>
      </c:catAx>
      <c:valAx>
        <c:axId val="398183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8177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 Force vs</a:t>
            </a:r>
            <a:r>
              <a:rPr lang="en-US" baseline="0"/>
              <a:t> Time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Sheet1!$J$1</c:f>
              <c:strCache>
                <c:ptCount val="1"/>
                <c:pt idx="0">
                  <c:v>Aero Force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Sheet1!$J$2:$J$123</c:f>
              <c:numCache>
                <c:formatCode>0.00</c:formatCode>
                <c:ptCount val="122"/>
                <c:pt idx="1">
                  <c:v>0</c:v>
                </c:pt>
                <c:pt idx="2">
                  <c:v>0.76836313939967993</c:v>
                </c:pt>
                <c:pt idx="3">
                  <c:v>3.0734525575987197</c:v>
                </c:pt>
                <c:pt idx="4">
                  <c:v>6.9152682545971205</c:v>
                </c:pt>
                <c:pt idx="5">
                  <c:v>12.293810230394879</c:v>
                </c:pt>
                <c:pt idx="6">
                  <c:v>19.209078484991991</c:v>
                </c:pt>
                <c:pt idx="7">
                  <c:v>27.661073018388482</c:v>
                </c:pt>
                <c:pt idx="8">
                  <c:v>37.649793830584315</c:v>
                </c:pt>
                <c:pt idx="9">
                  <c:v>49.175240921579515</c:v>
                </c:pt>
                <c:pt idx="10">
                  <c:v>62.237414291374073</c:v>
                </c:pt>
                <c:pt idx="11">
                  <c:v>76.836313939967965</c:v>
                </c:pt>
                <c:pt idx="12">
                  <c:v>62.237414291374073</c:v>
                </c:pt>
                <c:pt idx="13">
                  <c:v>49.175240921579515</c:v>
                </c:pt>
                <c:pt idx="14">
                  <c:v>49.175240921579515</c:v>
                </c:pt>
                <c:pt idx="15">
                  <c:v>49.175240921579515</c:v>
                </c:pt>
                <c:pt idx="16">
                  <c:v>49.175240921579515</c:v>
                </c:pt>
                <c:pt idx="17">
                  <c:v>62.237414291374073</c:v>
                </c:pt>
                <c:pt idx="18">
                  <c:v>76.836313939967965</c:v>
                </c:pt>
                <c:pt idx="19">
                  <c:v>92.971939867361272</c:v>
                </c:pt>
                <c:pt idx="20">
                  <c:v>110.64429207355393</c:v>
                </c:pt>
                <c:pt idx="21">
                  <c:v>129.85337055854589</c:v>
                </c:pt>
                <c:pt idx="22">
                  <c:v>150.59917532233726</c:v>
                </c:pt>
                <c:pt idx="23">
                  <c:v>172.88170636492796</c:v>
                </c:pt>
                <c:pt idx="24">
                  <c:v>196.70096368631806</c:v>
                </c:pt>
                <c:pt idx="25">
                  <c:v>222.05694728650749</c:v>
                </c:pt>
                <c:pt idx="26">
                  <c:v>235.31121144115195</c:v>
                </c:pt>
                <c:pt idx="27">
                  <c:v>196.70096368631806</c:v>
                </c:pt>
                <c:pt idx="28">
                  <c:v>172.88170636492796</c:v>
                </c:pt>
                <c:pt idx="29">
                  <c:v>150.59917532233726</c:v>
                </c:pt>
                <c:pt idx="30">
                  <c:v>150.59917532233726</c:v>
                </c:pt>
                <c:pt idx="31">
                  <c:v>150.59917532233726</c:v>
                </c:pt>
                <c:pt idx="32">
                  <c:v>120.05674053119999</c:v>
                </c:pt>
                <c:pt idx="33">
                  <c:v>110.64429207355393</c:v>
                </c:pt>
                <c:pt idx="34">
                  <c:v>101.61602518560765</c:v>
                </c:pt>
                <c:pt idx="35">
                  <c:v>92.971939867361272</c:v>
                </c:pt>
                <c:pt idx="36">
                  <c:v>92.971939867361272</c:v>
                </c:pt>
                <c:pt idx="37">
                  <c:v>92.971939867361272</c:v>
                </c:pt>
                <c:pt idx="38">
                  <c:v>92.971939867361272</c:v>
                </c:pt>
                <c:pt idx="39">
                  <c:v>92.971939867361272</c:v>
                </c:pt>
                <c:pt idx="40">
                  <c:v>92.971939867361272</c:v>
                </c:pt>
                <c:pt idx="41">
                  <c:v>92.971939867361272</c:v>
                </c:pt>
                <c:pt idx="42">
                  <c:v>101.61602518560765</c:v>
                </c:pt>
                <c:pt idx="43">
                  <c:v>110.64429207355393</c:v>
                </c:pt>
                <c:pt idx="44">
                  <c:v>120.05674053119999</c:v>
                </c:pt>
                <c:pt idx="45">
                  <c:v>129.85337055854589</c:v>
                </c:pt>
                <c:pt idx="46">
                  <c:v>140.03418215559162</c:v>
                </c:pt>
                <c:pt idx="47">
                  <c:v>140.03418215559162</c:v>
                </c:pt>
                <c:pt idx="48">
                  <c:v>140.03418215559162</c:v>
                </c:pt>
                <c:pt idx="49">
                  <c:v>140.03418215559162</c:v>
                </c:pt>
                <c:pt idx="50">
                  <c:v>129.85337055854589</c:v>
                </c:pt>
                <c:pt idx="51">
                  <c:v>120.05674053119999</c:v>
                </c:pt>
                <c:pt idx="52">
                  <c:v>110.64429207355393</c:v>
                </c:pt>
                <c:pt idx="53">
                  <c:v>110.64429207355393</c:v>
                </c:pt>
                <c:pt idx="54">
                  <c:v>110.64429207355393</c:v>
                </c:pt>
                <c:pt idx="55">
                  <c:v>110.64429207355393</c:v>
                </c:pt>
                <c:pt idx="56">
                  <c:v>120.05674053119999</c:v>
                </c:pt>
                <c:pt idx="57">
                  <c:v>129.85337055854589</c:v>
                </c:pt>
                <c:pt idx="58">
                  <c:v>150.59917532233726</c:v>
                </c:pt>
                <c:pt idx="59">
                  <c:v>150.59917532233726</c:v>
                </c:pt>
                <c:pt idx="60">
                  <c:v>150.59917532233726</c:v>
                </c:pt>
                <c:pt idx="61">
                  <c:v>150.59917532233726</c:v>
                </c:pt>
                <c:pt idx="62">
                  <c:v>172.88170636492796</c:v>
                </c:pt>
                <c:pt idx="63">
                  <c:v>196.70096368631806</c:v>
                </c:pt>
                <c:pt idx="64">
                  <c:v>222.05694728650749</c:v>
                </c:pt>
                <c:pt idx="65">
                  <c:v>235.31121144115195</c:v>
                </c:pt>
                <c:pt idx="66">
                  <c:v>235.31121144115195</c:v>
                </c:pt>
                <c:pt idx="67">
                  <c:v>235.31121144115195</c:v>
                </c:pt>
                <c:pt idx="68">
                  <c:v>235.31121144115195</c:v>
                </c:pt>
                <c:pt idx="69">
                  <c:v>235.31121144115195</c:v>
                </c:pt>
                <c:pt idx="70">
                  <c:v>235.31121144115195</c:v>
                </c:pt>
                <c:pt idx="71">
                  <c:v>235.31121144115195</c:v>
                </c:pt>
                <c:pt idx="72">
                  <c:v>235.31121144115195</c:v>
                </c:pt>
                <c:pt idx="73">
                  <c:v>235.31121144115195</c:v>
                </c:pt>
                <c:pt idx="74">
                  <c:v>235.31121144115195</c:v>
                </c:pt>
                <c:pt idx="75">
                  <c:v>235.31121144115195</c:v>
                </c:pt>
                <c:pt idx="76">
                  <c:v>235.31121144115195</c:v>
                </c:pt>
                <c:pt idx="77">
                  <c:v>222.05694728650749</c:v>
                </c:pt>
                <c:pt idx="78">
                  <c:v>209.18686470156283</c:v>
                </c:pt>
                <c:pt idx="79">
                  <c:v>209.18686470156283</c:v>
                </c:pt>
                <c:pt idx="80">
                  <c:v>209.18686470156283</c:v>
                </c:pt>
                <c:pt idx="81">
                  <c:v>209.18686470156283</c:v>
                </c:pt>
                <c:pt idx="82">
                  <c:v>209.18686470156283</c:v>
                </c:pt>
                <c:pt idx="83">
                  <c:v>222.05694728650749</c:v>
                </c:pt>
                <c:pt idx="84">
                  <c:v>222.05694728650749</c:v>
                </c:pt>
                <c:pt idx="85">
                  <c:v>209.18686470156283</c:v>
                </c:pt>
                <c:pt idx="86">
                  <c:v>196.70096368631806</c:v>
                </c:pt>
                <c:pt idx="87">
                  <c:v>196.70096368631806</c:v>
                </c:pt>
                <c:pt idx="88">
                  <c:v>196.70096368631806</c:v>
                </c:pt>
                <c:pt idx="89">
                  <c:v>196.70096368631806</c:v>
                </c:pt>
                <c:pt idx="90">
                  <c:v>196.70096368631806</c:v>
                </c:pt>
                <c:pt idx="91">
                  <c:v>196.70096368631806</c:v>
                </c:pt>
                <c:pt idx="92">
                  <c:v>196.70096368631806</c:v>
                </c:pt>
                <c:pt idx="93">
                  <c:v>209.18686470156283</c:v>
                </c:pt>
                <c:pt idx="94">
                  <c:v>196.70096368631806</c:v>
                </c:pt>
                <c:pt idx="95">
                  <c:v>172.88170636492796</c:v>
                </c:pt>
                <c:pt idx="96">
                  <c:v>161.54835005878269</c:v>
                </c:pt>
                <c:pt idx="97">
                  <c:v>150.59917532233726</c:v>
                </c:pt>
                <c:pt idx="98">
                  <c:v>129.85337055854589</c:v>
                </c:pt>
                <c:pt idx="99">
                  <c:v>120.05674053119999</c:v>
                </c:pt>
                <c:pt idx="100">
                  <c:v>120.05674053119999</c:v>
                </c:pt>
                <c:pt idx="101">
                  <c:v>120.05674053119999</c:v>
                </c:pt>
                <c:pt idx="102">
                  <c:v>120.05674053119999</c:v>
                </c:pt>
                <c:pt idx="103">
                  <c:v>120.05674053119999</c:v>
                </c:pt>
                <c:pt idx="104">
                  <c:v>129.85337055854589</c:v>
                </c:pt>
                <c:pt idx="105">
                  <c:v>150.59917532233726</c:v>
                </c:pt>
                <c:pt idx="106">
                  <c:v>172.88170636492796</c:v>
                </c:pt>
                <c:pt idx="107">
                  <c:v>196.70096368631806</c:v>
                </c:pt>
                <c:pt idx="108">
                  <c:v>222.05694728650749</c:v>
                </c:pt>
                <c:pt idx="109">
                  <c:v>235.31121144115195</c:v>
                </c:pt>
                <c:pt idx="110">
                  <c:v>235.31121144115195</c:v>
                </c:pt>
                <c:pt idx="111">
                  <c:v>235.31121144115195</c:v>
                </c:pt>
                <c:pt idx="112">
                  <c:v>235.31121144115195</c:v>
                </c:pt>
                <c:pt idx="113">
                  <c:v>235.31121144115195</c:v>
                </c:pt>
                <c:pt idx="114">
                  <c:v>235.31121144115195</c:v>
                </c:pt>
                <c:pt idx="115">
                  <c:v>235.31121144115195</c:v>
                </c:pt>
                <c:pt idx="116">
                  <c:v>235.31121144115195</c:v>
                </c:pt>
                <c:pt idx="117">
                  <c:v>235.31121144115195</c:v>
                </c:pt>
                <c:pt idx="118">
                  <c:v>235.31121144115195</c:v>
                </c:pt>
                <c:pt idx="119">
                  <c:v>235.31121144115195</c:v>
                </c:pt>
                <c:pt idx="120">
                  <c:v>235.31121144115195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75-41E6-9848-C2EE9BE67F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428104"/>
        <c:axId val="402420560"/>
      </c:lineChart>
      <c:catAx>
        <c:axId val="4024281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420560"/>
        <c:crosses val="autoZero"/>
        <c:auto val="1"/>
        <c:lblAlgn val="ctr"/>
        <c:lblOffset val="100"/>
        <c:noMultiLvlLbl val="0"/>
      </c:catAx>
      <c:valAx>
        <c:axId val="402420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 Force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428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Rolling Resistance vs</a:t>
            </a:r>
            <a:r>
              <a:rPr lang="en-US" baseline="0"/>
              <a:t> Time 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Sheet1!$K$1</c:f>
              <c:strCache>
                <c:ptCount val="1"/>
                <c:pt idx="0">
                  <c:v>Rolling Resistance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Sheet1!$K$2:$K$123</c:f>
              <c:numCache>
                <c:formatCode>0.00</c:formatCode>
                <c:ptCount val="122"/>
                <c:pt idx="1">
                  <c:v>0</c:v>
                </c:pt>
                <c:pt idx="2">
                  <c:v>80.343900000000005</c:v>
                </c:pt>
                <c:pt idx="3">
                  <c:v>80.343900000000005</c:v>
                </c:pt>
                <c:pt idx="4">
                  <c:v>80.343900000000005</c:v>
                </c:pt>
                <c:pt idx="5">
                  <c:v>80.343900000000005</c:v>
                </c:pt>
                <c:pt idx="6">
                  <c:v>80.343900000000005</c:v>
                </c:pt>
                <c:pt idx="7">
                  <c:v>80.343900000000005</c:v>
                </c:pt>
                <c:pt idx="8">
                  <c:v>80.343900000000005</c:v>
                </c:pt>
                <c:pt idx="9">
                  <c:v>80.343900000000005</c:v>
                </c:pt>
                <c:pt idx="10">
                  <c:v>80.343900000000005</c:v>
                </c:pt>
                <c:pt idx="11">
                  <c:v>80.343900000000005</c:v>
                </c:pt>
                <c:pt idx="12">
                  <c:v>80.343900000000005</c:v>
                </c:pt>
                <c:pt idx="13">
                  <c:v>80.343900000000005</c:v>
                </c:pt>
                <c:pt idx="14">
                  <c:v>80.343900000000005</c:v>
                </c:pt>
                <c:pt idx="15">
                  <c:v>80.343900000000005</c:v>
                </c:pt>
                <c:pt idx="16">
                  <c:v>80.343900000000005</c:v>
                </c:pt>
                <c:pt idx="17">
                  <c:v>80.343900000000005</c:v>
                </c:pt>
                <c:pt idx="18">
                  <c:v>80.343900000000005</c:v>
                </c:pt>
                <c:pt idx="19">
                  <c:v>80.343900000000005</c:v>
                </c:pt>
                <c:pt idx="20">
                  <c:v>80.343900000000005</c:v>
                </c:pt>
                <c:pt idx="21">
                  <c:v>80.343900000000005</c:v>
                </c:pt>
                <c:pt idx="22">
                  <c:v>80.343900000000005</c:v>
                </c:pt>
                <c:pt idx="23">
                  <c:v>80.343900000000005</c:v>
                </c:pt>
                <c:pt idx="24">
                  <c:v>80.343900000000005</c:v>
                </c:pt>
                <c:pt idx="25">
                  <c:v>80.343900000000005</c:v>
                </c:pt>
                <c:pt idx="26">
                  <c:v>80.343900000000005</c:v>
                </c:pt>
                <c:pt idx="27">
                  <c:v>1545.075</c:v>
                </c:pt>
                <c:pt idx="28">
                  <c:v>1545.075</c:v>
                </c:pt>
                <c:pt idx="29">
                  <c:v>1545.075</c:v>
                </c:pt>
                <c:pt idx="30">
                  <c:v>1545.075</c:v>
                </c:pt>
                <c:pt idx="31">
                  <c:v>1545.075</c:v>
                </c:pt>
                <c:pt idx="32">
                  <c:v>1545.075</c:v>
                </c:pt>
                <c:pt idx="33">
                  <c:v>1545.075</c:v>
                </c:pt>
                <c:pt idx="34">
                  <c:v>1545.075</c:v>
                </c:pt>
                <c:pt idx="35">
                  <c:v>1545.075</c:v>
                </c:pt>
                <c:pt idx="36">
                  <c:v>1545.075</c:v>
                </c:pt>
                <c:pt idx="37">
                  <c:v>1545.075</c:v>
                </c:pt>
                <c:pt idx="38">
                  <c:v>1545.075</c:v>
                </c:pt>
                <c:pt idx="39">
                  <c:v>1545.075</c:v>
                </c:pt>
                <c:pt idx="40">
                  <c:v>1545.075</c:v>
                </c:pt>
                <c:pt idx="41">
                  <c:v>1545.075</c:v>
                </c:pt>
                <c:pt idx="42">
                  <c:v>1545.075</c:v>
                </c:pt>
                <c:pt idx="43">
                  <c:v>1545.075</c:v>
                </c:pt>
                <c:pt idx="44">
                  <c:v>1545.075</c:v>
                </c:pt>
                <c:pt idx="45">
                  <c:v>1545.075</c:v>
                </c:pt>
                <c:pt idx="46">
                  <c:v>1545.075</c:v>
                </c:pt>
                <c:pt idx="47">
                  <c:v>1545.075</c:v>
                </c:pt>
                <c:pt idx="48">
                  <c:v>1545.075</c:v>
                </c:pt>
                <c:pt idx="49">
                  <c:v>1545.075</c:v>
                </c:pt>
                <c:pt idx="50">
                  <c:v>1545.075</c:v>
                </c:pt>
                <c:pt idx="51">
                  <c:v>1545.075</c:v>
                </c:pt>
                <c:pt idx="52">
                  <c:v>1545.075</c:v>
                </c:pt>
                <c:pt idx="53">
                  <c:v>1545.075</c:v>
                </c:pt>
                <c:pt idx="54">
                  <c:v>1545.075</c:v>
                </c:pt>
                <c:pt idx="55">
                  <c:v>1545.075</c:v>
                </c:pt>
                <c:pt idx="56">
                  <c:v>1545.075</c:v>
                </c:pt>
                <c:pt idx="57">
                  <c:v>1545.075</c:v>
                </c:pt>
                <c:pt idx="58">
                  <c:v>1545.075</c:v>
                </c:pt>
                <c:pt idx="59">
                  <c:v>1545.075</c:v>
                </c:pt>
                <c:pt idx="60">
                  <c:v>1545.075</c:v>
                </c:pt>
                <c:pt idx="61">
                  <c:v>1545.075</c:v>
                </c:pt>
                <c:pt idx="62">
                  <c:v>123.60600000000001</c:v>
                </c:pt>
                <c:pt idx="63">
                  <c:v>123.60600000000001</c:v>
                </c:pt>
                <c:pt idx="64">
                  <c:v>123.60600000000001</c:v>
                </c:pt>
                <c:pt idx="65">
                  <c:v>123.60600000000001</c:v>
                </c:pt>
                <c:pt idx="66">
                  <c:v>123.60600000000001</c:v>
                </c:pt>
                <c:pt idx="67">
                  <c:v>123.60600000000001</c:v>
                </c:pt>
                <c:pt idx="68">
                  <c:v>123.60600000000001</c:v>
                </c:pt>
                <c:pt idx="69">
                  <c:v>123.60600000000001</c:v>
                </c:pt>
                <c:pt idx="70">
                  <c:v>123.60600000000001</c:v>
                </c:pt>
                <c:pt idx="71">
                  <c:v>123.60600000000001</c:v>
                </c:pt>
                <c:pt idx="72">
                  <c:v>123.60600000000001</c:v>
                </c:pt>
                <c:pt idx="73">
                  <c:v>123.60600000000001</c:v>
                </c:pt>
                <c:pt idx="74">
                  <c:v>123.60600000000001</c:v>
                </c:pt>
                <c:pt idx="75">
                  <c:v>123.60600000000001</c:v>
                </c:pt>
                <c:pt idx="76">
                  <c:v>123.60600000000001</c:v>
                </c:pt>
                <c:pt idx="77">
                  <c:v>123.60600000000001</c:v>
                </c:pt>
                <c:pt idx="78">
                  <c:v>123.60600000000001</c:v>
                </c:pt>
                <c:pt idx="79">
                  <c:v>123.60600000000001</c:v>
                </c:pt>
                <c:pt idx="80">
                  <c:v>123.60600000000001</c:v>
                </c:pt>
                <c:pt idx="81">
                  <c:v>123.60600000000001</c:v>
                </c:pt>
                <c:pt idx="82">
                  <c:v>123.60600000000001</c:v>
                </c:pt>
                <c:pt idx="83">
                  <c:v>123.60600000000001</c:v>
                </c:pt>
                <c:pt idx="84">
                  <c:v>123.60600000000001</c:v>
                </c:pt>
                <c:pt idx="85">
                  <c:v>123.60600000000001</c:v>
                </c:pt>
                <c:pt idx="86">
                  <c:v>123.60600000000001</c:v>
                </c:pt>
                <c:pt idx="87">
                  <c:v>123.60600000000001</c:v>
                </c:pt>
                <c:pt idx="88">
                  <c:v>123.60600000000001</c:v>
                </c:pt>
                <c:pt idx="89">
                  <c:v>123.60600000000001</c:v>
                </c:pt>
                <c:pt idx="90">
                  <c:v>123.60600000000001</c:v>
                </c:pt>
                <c:pt idx="91">
                  <c:v>123.60600000000001</c:v>
                </c:pt>
                <c:pt idx="92">
                  <c:v>123.60600000000001</c:v>
                </c:pt>
                <c:pt idx="93">
                  <c:v>123.60600000000001</c:v>
                </c:pt>
                <c:pt idx="94">
                  <c:v>123.60600000000001</c:v>
                </c:pt>
                <c:pt idx="95">
                  <c:v>123.60600000000001</c:v>
                </c:pt>
                <c:pt idx="96">
                  <c:v>123.60600000000001</c:v>
                </c:pt>
                <c:pt idx="97">
                  <c:v>123.60600000000001</c:v>
                </c:pt>
                <c:pt idx="98">
                  <c:v>123.60600000000001</c:v>
                </c:pt>
                <c:pt idx="99">
                  <c:v>123.60600000000001</c:v>
                </c:pt>
                <c:pt idx="100">
                  <c:v>123.60600000000001</c:v>
                </c:pt>
                <c:pt idx="101">
                  <c:v>123.60600000000001</c:v>
                </c:pt>
                <c:pt idx="102">
                  <c:v>123.60600000000001</c:v>
                </c:pt>
                <c:pt idx="103">
                  <c:v>123.60600000000001</c:v>
                </c:pt>
                <c:pt idx="104">
                  <c:v>123.60600000000001</c:v>
                </c:pt>
                <c:pt idx="105">
                  <c:v>123.60600000000001</c:v>
                </c:pt>
                <c:pt idx="106">
                  <c:v>123.60600000000001</c:v>
                </c:pt>
                <c:pt idx="107">
                  <c:v>80.343900000000005</c:v>
                </c:pt>
                <c:pt idx="108">
                  <c:v>80.343900000000005</c:v>
                </c:pt>
                <c:pt idx="109">
                  <c:v>80.343900000000005</c:v>
                </c:pt>
                <c:pt idx="110">
                  <c:v>80.343900000000005</c:v>
                </c:pt>
                <c:pt idx="111">
                  <c:v>80.343900000000005</c:v>
                </c:pt>
                <c:pt idx="112">
                  <c:v>80.343900000000005</c:v>
                </c:pt>
                <c:pt idx="113">
                  <c:v>80.343900000000005</c:v>
                </c:pt>
                <c:pt idx="114">
                  <c:v>80.343900000000005</c:v>
                </c:pt>
                <c:pt idx="115">
                  <c:v>80.343900000000005</c:v>
                </c:pt>
                <c:pt idx="116">
                  <c:v>80.343900000000005</c:v>
                </c:pt>
                <c:pt idx="117">
                  <c:v>80.343900000000005</c:v>
                </c:pt>
                <c:pt idx="118">
                  <c:v>80.343900000000005</c:v>
                </c:pt>
                <c:pt idx="119">
                  <c:v>80.343900000000005</c:v>
                </c:pt>
                <c:pt idx="120">
                  <c:v>80.343900000000005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1A-45D9-8330-3039D66785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440568"/>
        <c:axId val="402449424"/>
      </c:lineChart>
      <c:catAx>
        <c:axId val="4024405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449424"/>
        <c:crosses val="autoZero"/>
        <c:auto val="1"/>
        <c:lblAlgn val="ctr"/>
        <c:lblOffset val="100"/>
        <c:noMultiLvlLbl val="0"/>
      </c:catAx>
      <c:valAx>
        <c:axId val="402449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 Resistance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2440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Gradient Resistance vs Time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Sheet1!$I$1</c:f>
              <c:strCache>
                <c:ptCount val="1"/>
                <c:pt idx="0">
                  <c:v>Gradient Resistance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Sheet1!$I$2:$I$123</c:f>
              <c:numCache>
                <c:formatCode>0.00</c:formatCode>
                <c:ptCount val="12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465.33134640374402</c:v>
                </c:pt>
                <c:pt idx="33">
                  <c:v>484.72015250389995</c:v>
                </c:pt>
                <c:pt idx="34">
                  <c:v>505.79494174320001</c:v>
                </c:pt>
                <c:pt idx="35">
                  <c:v>528.7856209133455</c:v>
                </c:pt>
                <c:pt idx="36">
                  <c:v>528.7856209133455</c:v>
                </c:pt>
                <c:pt idx="37">
                  <c:v>528.7856209133455</c:v>
                </c:pt>
                <c:pt idx="38">
                  <c:v>528.7856209133455</c:v>
                </c:pt>
                <c:pt idx="39">
                  <c:v>528.7856209133455</c:v>
                </c:pt>
                <c:pt idx="40">
                  <c:v>528.7856209133455</c:v>
                </c:pt>
                <c:pt idx="41">
                  <c:v>528.7856209133455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-430.8623577812445</c:v>
                </c:pt>
                <c:pt idx="48">
                  <c:v>-430.8623577812445</c:v>
                </c:pt>
                <c:pt idx="49">
                  <c:v>-430.8623577812445</c:v>
                </c:pt>
                <c:pt idx="50">
                  <c:v>-447.43398692667694</c:v>
                </c:pt>
                <c:pt idx="51">
                  <c:v>-465.33134640374402</c:v>
                </c:pt>
                <c:pt idx="52">
                  <c:v>-484.72015250389995</c:v>
                </c:pt>
                <c:pt idx="53">
                  <c:v>-484.72015250389995</c:v>
                </c:pt>
                <c:pt idx="54">
                  <c:v>-484.72015250389995</c:v>
                </c:pt>
                <c:pt idx="55">
                  <c:v>-484.72015250389995</c:v>
                </c:pt>
                <c:pt idx="56">
                  <c:v>-465.33134640374402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332.37953314553141</c:v>
                </c:pt>
                <c:pt idx="77">
                  <c:v>342.15540176745884</c:v>
                </c:pt>
                <c:pt idx="78">
                  <c:v>352.52374727556366</c:v>
                </c:pt>
                <c:pt idx="79">
                  <c:v>352.52374727556366</c:v>
                </c:pt>
                <c:pt idx="80">
                  <c:v>352.52374727556366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352.52374727556366</c:v>
                </c:pt>
                <c:pt idx="86">
                  <c:v>363.54011437792502</c:v>
                </c:pt>
                <c:pt idx="87">
                  <c:v>363.54011437792502</c:v>
                </c:pt>
                <c:pt idx="88">
                  <c:v>363.54011437792502</c:v>
                </c:pt>
                <c:pt idx="89">
                  <c:v>363.54011437792502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-363.54011437792502</c:v>
                </c:pt>
                <c:pt idx="95">
                  <c:v>-387.77612200312001</c:v>
                </c:pt>
                <c:pt idx="96">
                  <c:v>-401.14771241702073</c:v>
                </c:pt>
                <c:pt idx="97">
                  <c:v>-415.47441643191428</c:v>
                </c:pt>
                <c:pt idx="98">
                  <c:v>-447.43398692667694</c:v>
                </c:pt>
                <c:pt idx="99">
                  <c:v>-465.33134640374402</c:v>
                </c:pt>
                <c:pt idx="100">
                  <c:v>-465.33134640374402</c:v>
                </c:pt>
                <c:pt idx="101">
                  <c:v>-465.33134640374402</c:v>
                </c:pt>
                <c:pt idx="102">
                  <c:v>-465.33134640374402</c:v>
                </c:pt>
                <c:pt idx="103">
                  <c:v>-465.33134640374402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12C-4DA6-9352-C1E2F335BA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17335064"/>
        <c:axId val="517339328"/>
      </c:lineChart>
      <c:catAx>
        <c:axId val="5173350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7339328"/>
        <c:crosses val="autoZero"/>
        <c:auto val="1"/>
        <c:lblAlgn val="ctr"/>
        <c:lblOffset val="100"/>
        <c:noMultiLvlLbl val="0"/>
      </c:catAx>
      <c:valAx>
        <c:axId val="517339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7335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Resistance vs</a:t>
            </a:r>
            <a:r>
              <a:rPr lang="en-US" baseline="0"/>
              <a:t> Time 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Sheet1!$M$1</c:f>
              <c:strCache>
                <c:ptCount val="1"/>
                <c:pt idx="0">
                  <c:v>Total Resistance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Sheet1!$M$2:$M$123</c:f>
              <c:numCache>
                <c:formatCode>0.00</c:formatCode>
                <c:ptCount val="122"/>
                <c:pt idx="1">
                  <c:v>0</c:v>
                </c:pt>
                <c:pt idx="2">
                  <c:v>81.112263139399687</c:v>
                </c:pt>
                <c:pt idx="3">
                  <c:v>83.417352557598718</c:v>
                </c:pt>
                <c:pt idx="4">
                  <c:v>87.259168254597128</c:v>
                </c:pt>
                <c:pt idx="5">
                  <c:v>92.637710230394887</c:v>
                </c:pt>
                <c:pt idx="6">
                  <c:v>99.552978484991996</c:v>
                </c:pt>
                <c:pt idx="7">
                  <c:v>108.00497301838848</c:v>
                </c:pt>
                <c:pt idx="8">
                  <c:v>117.99369383058432</c:v>
                </c:pt>
                <c:pt idx="9">
                  <c:v>129.51914092157952</c:v>
                </c:pt>
                <c:pt idx="10">
                  <c:v>142.58131429137407</c:v>
                </c:pt>
                <c:pt idx="11">
                  <c:v>157.18021393996798</c:v>
                </c:pt>
                <c:pt idx="12">
                  <c:v>142.58131429137407</c:v>
                </c:pt>
                <c:pt idx="13">
                  <c:v>129.51914092157952</c:v>
                </c:pt>
                <c:pt idx="14">
                  <c:v>129.51914092157952</c:v>
                </c:pt>
                <c:pt idx="15">
                  <c:v>129.51914092157952</c:v>
                </c:pt>
                <c:pt idx="16">
                  <c:v>129.51914092157952</c:v>
                </c:pt>
                <c:pt idx="17">
                  <c:v>142.58131429137407</c:v>
                </c:pt>
                <c:pt idx="18">
                  <c:v>157.18021393996798</c:v>
                </c:pt>
                <c:pt idx="19">
                  <c:v>173.31583986736126</c:v>
                </c:pt>
                <c:pt idx="20">
                  <c:v>190.98819207355393</c:v>
                </c:pt>
                <c:pt idx="21">
                  <c:v>210.19727055854588</c:v>
                </c:pt>
                <c:pt idx="22">
                  <c:v>230.94307532233728</c:v>
                </c:pt>
                <c:pt idx="23">
                  <c:v>253.22560636492796</c:v>
                </c:pt>
                <c:pt idx="24">
                  <c:v>277.04486368631808</c:v>
                </c:pt>
                <c:pt idx="25">
                  <c:v>302.40084728650749</c:v>
                </c:pt>
                <c:pt idx="26">
                  <c:v>315.65511144115197</c:v>
                </c:pt>
                <c:pt idx="27">
                  <c:v>1741.7759636863182</c:v>
                </c:pt>
                <c:pt idx="28">
                  <c:v>1717.9567063649281</c:v>
                </c:pt>
                <c:pt idx="29">
                  <c:v>1695.6741753223373</c:v>
                </c:pt>
                <c:pt idx="30">
                  <c:v>1695.6741753223373</c:v>
                </c:pt>
                <c:pt idx="31">
                  <c:v>1695.6741753223373</c:v>
                </c:pt>
                <c:pt idx="32">
                  <c:v>2130.4630869349439</c:v>
                </c:pt>
                <c:pt idx="33">
                  <c:v>2140.4394445774542</c:v>
                </c:pt>
                <c:pt idx="34">
                  <c:v>2152.4859669288076</c:v>
                </c:pt>
                <c:pt idx="35">
                  <c:v>2166.8325607807069</c:v>
                </c:pt>
                <c:pt idx="36">
                  <c:v>2166.8325607807069</c:v>
                </c:pt>
                <c:pt idx="37">
                  <c:v>2166.8325607807069</c:v>
                </c:pt>
                <c:pt idx="38">
                  <c:v>2166.8325607807069</c:v>
                </c:pt>
                <c:pt idx="39">
                  <c:v>2166.8325607807069</c:v>
                </c:pt>
                <c:pt idx="40">
                  <c:v>2166.8325607807069</c:v>
                </c:pt>
                <c:pt idx="41">
                  <c:v>2166.8325607807069</c:v>
                </c:pt>
                <c:pt idx="42">
                  <c:v>1646.6910251856077</c:v>
                </c:pt>
                <c:pt idx="43">
                  <c:v>1655.719292073554</c:v>
                </c:pt>
                <c:pt idx="44">
                  <c:v>1665.1317405312</c:v>
                </c:pt>
                <c:pt idx="45">
                  <c:v>1674.928370558546</c:v>
                </c:pt>
                <c:pt idx="46">
                  <c:v>1685.1091821555917</c:v>
                </c:pt>
                <c:pt idx="47">
                  <c:v>1254.2468243743472</c:v>
                </c:pt>
                <c:pt idx="48">
                  <c:v>1254.2468243743472</c:v>
                </c:pt>
                <c:pt idx="49">
                  <c:v>1254.2468243743472</c:v>
                </c:pt>
                <c:pt idx="50">
                  <c:v>1227.4943836318689</c:v>
                </c:pt>
                <c:pt idx="51">
                  <c:v>1199.800394127456</c:v>
                </c:pt>
                <c:pt idx="52">
                  <c:v>1170.9991395696541</c:v>
                </c:pt>
                <c:pt idx="53">
                  <c:v>1170.9991395696541</c:v>
                </c:pt>
                <c:pt idx="54">
                  <c:v>1170.9991395696541</c:v>
                </c:pt>
                <c:pt idx="55">
                  <c:v>1170.9991395696541</c:v>
                </c:pt>
                <c:pt idx="56">
                  <c:v>1199.800394127456</c:v>
                </c:pt>
                <c:pt idx="57">
                  <c:v>1674.928370558546</c:v>
                </c:pt>
                <c:pt idx="58">
                  <c:v>1695.6741753223373</c:v>
                </c:pt>
                <c:pt idx="59">
                  <c:v>1695.6741753223373</c:v>
                </c:pt>
                <c:pt idx="60">
                  <c:v>1695.6741753223373</c:v>
                </c:pt>
                <c:pt idx="61">
                  <c:v>1695.6741753223373</c:v>
                </c:pt>
                <c:pt idx="62">
                  <c:v>296.48770636492799</c:v>
                </c:pt>
                <c:pt idx="63">
                  <c:v>320.30696368631806</c:v>
                </c:pt>
                <c:pt idx="64">
                  <c:v>345.66294728650752</c:v>
                </c:pt>
                <c:pt idx="65">
                  <c:v>358.91721144115195</c:v>
                </c:pt>
                <c:pt idx="66">
                  <c:v>358.91721144115195</c:v>
                </c:pt>
                <c:pt idx="67">
                  <c:v>358.91721144115195</c:v>
                </c:pt>
                <c:pt idx="68">
                  <c:v>358.91721144115195</c:v>
                </c:pt>
                <c:pt idx="69">
                  <c:v>358.91721144115195</c:v>
                </c:pt>
                <c:pt idx="70">
                  <c:v>358.91721144115195</c:v>
                </c:pt>
                <c:pt idx="71">
                  <c:v>358.91721144115195</c:v>
                </c:pt>
                <c:pt idx="72">
                  <c:v>358.91721144115195</c:v>
                </c:pt>
                <c:pt idx="73">
                  <c:v>358.91721144115195</c:v>
                </c:pt>
                <c:pt idx="74">
                  <c:v>358.91721144115195</c:v>
                </c:pt>
                <c:pt idx="75">
                  <c:v>358.91721144115195</c:v>
                </c:pt>
                <c:pt idx="76">
                  <c:v>691.29674458668342</c:v>
                </c:pt>
                <c:pt idx="77">
                  <c:v>687.81834905396636</c:v>
                </c:pt>
                <c:pt idx="78">
                  <c:v>685.31661197712651</c:v>
                </c:pt>
                <c:pt idx="79">
                  <c:v>685.31661197712651</c:v>
                </c:pt>
                <c:pt idx="80">
                  <c:v>685.31661197712651</c:v>
                </c:pt>
                <c:pt idx="81">
                  <c:v>332.79286470156285</c:v>
                </c:pt>
                <c:pt idx="82">
                  <c:v>332.79286470156285</c:v>
                </c:pt>
                <c:pt idx="83">
                  <c:v>345.66294728650752</c:v>
                </c:pt>
                <c:pt idx="84">
                  <c:v>345.66294728650752</c:v>
                </c:pt>
                <c:pt idx="85">
                  <c:v>685.31661197712651</c:v>
                </c:pt>
                <c:pt idx="86">
                  <c:v>683.84707806424308</c:v>
                </c:pt>
                <c:pt idx="87">
                  <c:v>683.84707806424308</c:v>
                </c:pt>
                <c:pt idx="88">
                  <c:v>683.84707806424308</c:v>
                </c:pt>
                <c:pt idx="89">
                  <c:v>683.84707806424308</c:v>
                </c:pt>
                <c:pt idx="90">
                  <c:v>320.30696368631806</c:v>
                </c:pt>
                <c:pt idx="91">
                  <c:v>320.30696368631806</c:v>
                </c:pt>
                <c:pt idx="92">
                  <c:v>320.30696368631806</c:v>
                </c:pt>
                <c:pt idx="93">
                  <c:v>332.79286470156285</c:v>
                </c:pt>
                <c:pt idx="94">
                  <c:v>-43.233150691606951</c:v>
                </c:pt>
                <c:pt idx="95">
                  <c:v>-91.288415638192035</c:v>
                </c:pt>
                <c:pt idx="96">
                  <c:v>-115.99336235823803</c:v>
                </c:pt>
                <c:pt idx="97">
                  <c:v>-141.26924110957702</c:v>
                </c:pt>
                <c:pt idx="98">
                  <c:v>-193.97461636813102</c:v>
                </c:pt>
                <c:pt idx="99">
                  <c:v>-221.66860587254405</c:v>
                </c:pt>
                <c:pt idx="100">
                  <c:v>-221.66860587254405</c:v>
                </c:pt>
                <c:pt idx="101">
                  <c:v>-221.66860587254405</c:v>
                </c:pt>
                <c:pt idx="102">
                  <c:v>-221.66860587254405</c:v>
                </c:pt>
                <c:pt idx="103">
                  <c:v>-221.66860587254405</c:v>
                </c:pt>
                <c:pt idx="104">
                  <c:v>253.45937055854591</c:v>
                </c:pt>
                <c:pt idx="105">
                  <c:v>274.20517532233725</c:v>
                </c:pt>
                <c:pt idx="106">
                  <c:v>296.48770636492799</c:v>
                </c:pt>
                <c:pt idx="107">
                  <c:v>277.04486368631808</c:v>
                </c:pt>
                <c:pt idx="108">
                  <c:v>302.40084728650749</c:v>
                </c:pt>
                <c:pt idx="109">
                  <c:v>315.65511144115197</c:v>
                </c:pt>
                <c:pt idx="110">
                  <c:v>315.65511144115197</c:v>
                </c:pt>
                <c:pt idx="111">
                  <c:v>315.65511144115197</c:v>
                </c:pt>
                <c:pt idx="112">
                  <c:v>315.65511144115197</c:v>
                </c:pt>
                <c:pt idx="113">
                  <c:v>315.65511144115197</c:v>
                </c:pt>
                <c:pt idx="114">
                  <c:v>315.65511144115197</c:v>
                </c:pt>
                <c:pt idx="115">
                  <c:v>315.65511144115197</c:v>
                </c:pt>
                <c:pt idx="116">
                  <c:v>315.65511144115197</c:v>
                </c:pt>
                <c:pt idx="117">
                  <c:v>315.65511144115197</c:v>
                </c:pt>
                <c:pt idx="118">
                  <c:v>315.65511144115197</c:v>
                </c:pt>
                <c:pt idx="119">
                  <c:v>315.65511144115197</c:v>
                </c:pt>
                <c:pt idx="120">
                  <c:v>315.65511144115197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D8-4577-9568-E46A929FD6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5267864"/>
        <c:axId val="185269176"/>
      </c:lineChart>
      <c:catAx>
        <c:axId val="1852678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269176"/>
        <c:crosses val="autoZero"/>
        <c:auto val="1"/>
        <c:lblAlgn val="ctr"/>
        <c:lblOffset val="100"/>
        <c:noMultiLvlLbl val="0"/>
      </c:catAx>
      <c:valAx>
        <c:axId val="185269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267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&amp; Average Power vs Time 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Sheet1!$O$1</c:f>
              <c:strCache>
                <c:ptCount val="1"/>
                <c:pt idx="0">
                  <c:v>Power (KW)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Sheet1!$O$2:$O$123</c:f>
              <c:numCache>
                <c:formatCode>0.00</c:formatCode>
                <c:ptCount val="122"/>
                <c:pt idx="1">
                  <c:v>0</c:v>
                </c:pt>
                <c:pt idx="2">
                  <c:v>7.2520852227674473E-2</c:v>
                </c:pt>
                <c:pt idx="3">
                  <c:v>0.14916357314939571</c:v>
                </c:pt>
                <c:pt idx="4">
                  <c:v>0.23405003145921063</c:v>
                </c:pt>
                <c:pt idx="5">
                  <c:v>0.33130209585116588</c:v>
                </c:pt>
                <c:pt idx="6">
                  <c:v>0.44504163501930821</c:v>
                </c:pt>
                <c:pt idx="7">
                  <c:v>0.57939051765768468</c:v>
                </c:pt>
                <c:pt idx="8">
                  <c:v>0.73847061246034185</c:v>
                </c:pt>
                <c:pt idx="9">
                  <c:v>0.92640378812132662</c:v>
                </c:pt>
                <c:pt idx="10">
                  <c:v>1.1473119133346856</c:v>
                </c:pt>
                <c:pt idx="11">
                  <c:v>1.4053168567944656</c:v>
                </c:pt>
                <c:pt idx="12">
                  <c:v>1.1473119133346856</c:v>
                </c:pt>
                <c:pt idx="13">
                  <c:v>0.92640378812132662</c:v>
                </c:pt>
                <c:pt idx="14">
                  <c:v>0.92640378812132662</c:v>
                </c:pt>
                <c:pt idx="15">
                  <c:v>0.92640378812132662</c:v>
                </c:pt>
                <c:pt idx="16">
                  <c:v>0.92640378812132662</c:v>
                </c:pt>
                <c:pt idx="17">
                  <c:v>1.1473119133346856</c:v>
                </c:pt>
                <c:pt idx="18">
                  <c:v>1.4053168567944656</c:v>
                </c:pt>
                <c:pt idx="19">
                  <c:v>1.7045404871947141</c:v>
                </c:pt>
                <c:pt idx="20">
                  <c:v>2.0491046732294773</c:v>
                </c:pt>
                <c:pt idx="21">
                  <c:v>2.443131283592801</c:v>
                </c:pt>
                <c:pt idx="22">
                  <c:v>2.8907421869787346</c:v>
                </c:pt>
                <c:pt idx="23">
                  <c:v>3.3960592520813218</c:v>
                </c:pt>
                <c:pt idx="24">
                  <c:v>3.9632043475946119</c:v>
                </c:pt>
                <c:pt idx="25">
                  <c:v>4.5962993422126504</c:v>
                </c:pt>
                <c:pt idx="26">
                  <c:v>4.9388661356528401</c:v>
                </c:pt>
                <c:pt idx="27">
                  <c:v>24.916592857802616</c:v>
                </c:pt>
                <c:pt idx="28">
                  <c:v>23.039860980401322</c:v>
                </c:pt>
                <c:pt idx="29">
                  <c:v>21.224957133410737</c:v>
                </c:pt>
                <c:pt idx="30">
                  <c:v>21.224957133410737</c:v>
                </c:pt>
                <c:pt idx="31">
                  <c:v>21.224957133410737</c:v>
                </c:pt>
                <c:pt idx="32">
                  <c:v>23.810055459584937</c:v>
                </c:pt>
                <c:pt idx="33">
                  <c:v>22.964689183293725</c:v>
                </c:pt>
                <c:pt idx="34">
                  <c:v>22.131688513084644</c:v>
                </c:pt>
                <c:pt idx="35">
                  <c:v>21.310538215370958</c:v>
                </c:pt>
                <c:pt idx="36">
                  <c:v>21.310538215370958</c:v>
                </c:pt>
                <c:pt idx="37">
                  <c:v>21.310538215370958</c:v>
                </c:pt>
                <c:pt idx="38">
                  <c:v>21.310538215370958</c:v>
                </c:pt>
                <c:pt idx="39">
                  <c:v>21.310538215370958</c:v>
                </c:pt>
                <c:pt idx="40">
                  <c:v>21.310538215370958</c:v>
                </c:pt>
                <c:pt idx="41">
                  <c:v>21.310538215370958</c:v>
                </c:pt>
                <c:pt idx="42">
                  <c:v>16.931145385676402</c:v>
                </c:pt>
                <c:pt idx="43">
                  <c:v>17.76414605588548</c:v>
                </c:pt>
                <c:pt idx="44">
                  <c:v>18.609512332176692</c:v>
                </c:pt>
                <c:pt idx="45">
                  <c:v>19.467759448136803</c:v>
                </c:pt>
                <c:pt idx="46">
                  <c:v>20.339402637352563</c:v>
                </c:pt>
                <c:pt idx="47">
                  <c:v>15.13885950994432</c:v>
                </c:pt>
                <c:pt idx="48">
                  <c:v>15.13885950994432</c:v>
                </c:pt>
                <c:pt idx="49">
                  <c:v>15.13885950994432</c:v>
                </c:pt>
                <c:pt idx="50">
                  <c:v>14.267216320728558</c:v>
                </c:pt>
                <c:pt idx="51">
                  <c:v>13.40896920476845</c:v>
                </c:pt>
                <c:pt idx="52">
                  <c:v>12.563602928477236</c:v>
                </c:pt>
                <c:pt idx="53">
                  <c:v>12.563602928477236</c:v>
                </c:pt>
                <c:pt idx="54">
                  <c:v>12.563602928477236</c:v>
                </c:pt>
                <c:pt idx="55">
                  <c:v>12.563602928477236</c:v>
                </c:pt>
                <c:pt idx="56">
                  <c:v>13.40896920476845</c:v>
                </c:pt>
                <c:pt idx="57">
                  <c:v>19.467759448136803</c:v>
                </c:pt>
                <c:pt idx="58">
                  <c:v>21.224957133410737</c:v>
                </c:pt>
                <c:pt idx="59">
                  <c:v>21.224957133410737</c:v>
                </c:pt>
                <c:pt idx="60">
                  <c:v>21.224957133410737</c:v>
                </c:pt>
                <c:pt idx="61">
                  <c:v>21.224957133410737</c:v>
                </c:pt>
                <c:pt idx="62">
                  <c:v>3.9762559276013221</c:v>
                </c:pt>
                <c:pt idx="63">
                  <c:v>4.5820808014826113</c:v>
                </c:pt>
                <c:pt idx="64">
                  <c:v>5.253855574468651</c:v>
                </c:pt>
                <c:pt idx="65">
                  <c:v>5.6157622570928396</c:v>
                </c:pt>
                <c:pt idx="66">
                  <c:v>5.6157622570928396</c:v>
                </c:pt>
                <c:pt idx="67">
                  <c:v>5.6157622570928396</c:v>
                </c:pt>
                <c:pt idx="68">
                  <c:v>5.6157622570928396</c:v>
                </c:pt>
                <c:pt idx="69">
                  <c:v>5.6157622570928396</c:v>
                </c:pt>
                <c:pt idx="70">
                  <c:v>5.6157622570928396</c:v>
                </c:pt>
                <c:pt idx="71">
                  <c:v>5.6157622570928396</c:v>
                </c:pt>
                <c:pt idx="72">
                  <c:v>5.6157622570928396</c:v>
                </c:pt>
                <c:pt idx="73">
                  <c:v>5.6157622570928396</c:v>
                </c:pt>
                <c:pt idx="74">
                  <c:v>5.6157622570928396</c:v>
                </c:pt>
                <c:pt idx="75">
                  <c:v>5.6157622570928396</c:v>
                </c:pt>
                <c:pt idx="76">
                  <c:v>10.816305384501083</c:v>
                </c:pt>
                <c:pt idx="77">
                  <c:v>10.454398701876896</c:v>
                </c:pt>
                <c:pt idx="78">
                  <c:v>10.110009961202403</c:v>
                </c:pt>
                <c:pt idx="79">
                  <c:v>10.110009961202403</c:v>
                </c:pt>
                <c:pt idx="80">
                  <c:v>10.110009961202403</c:v>
                </c:pt>
                <c:pt idx="81">
                  <c:v>4.9094668337941592</c:v>
                </c:pt>
                <c:pt idx="82">
                  <c:v>4.9094668337941592</c:v>
                </c:pt>
                <c:pt idx="83">
                  <c:v>5.253855574468651</c:v>
                </c:pt>
                <c:pt idx="84">
                  <c:v>5.253855574468651</c:v>
                </c:pt>
                <c:pt idx="85">
                  <c:v>10.110009961202403</c:v>
                </c:pt>
                <c:pt idx="86">
                  <c:v>9.782623928890855</c:v>
                </c:pt>
                <c:pt idx="87">
                  <c:v>9.782623928890855</c:v>
                </c:pt>
                <c:pt idx="88">
                  <c:v>9.782623928890855</c:v>
                </c:pt>
                <c:pt idx="89">
                  <c:v>9.782623928890855</c:v>
                </c:pt>
                <c:pt idx="90">
                  <c:v>4.5820808014826113</c:v>
                </c:pt>
                <c:pt idx="91">
                  <c:v>4.5820808014826113</c:v>
                </c:pt>
                <c:pt idx="92">
                  <c:v>4.5820808014826113</c:v>
                </c:pt>
                <c:pt idx="93">
                  <c:v>4.9094668337941592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2.9459684023768014</c:v>
                </c:pt>
                <c:pt idx="105">
                  <c:v>3.4322590841307341</c:v>
                </c:pt>
                <c:pt idx="106">
                  <c:v>3.9762559276013221</c:v>
                </c:pt>
                <c:pt idx="107">
                  <c:v>3.9632043475946119</c:v>
                </c:pt>
                <c:pt idx="108">
                  <c:v>4.5962993422126504</c:v>
                </c:pt>
                <c:pt idx="109">
                  <c:v>4.9388661356528401</c:v>
                </c:pt>
                <c:pt idx="110">
                  <c:v>4.9388661356528401</c:v>
                </c:pt>
                <c:pt idx="111">
                  <c:v>4.9388661356528401</c:v>
                </c:pt>
                <c:pt idx="112">
                  <c:v>4.9388661356528401</c:v>
                </c:pt>
                <c:pt idx="113">
                  <c:v>4.9388661356528401</c:v>
                </c:pt>
                <c:pt idx="114">
                  <c:v>4.9388661356528401</c:v>
                </c:pt>
                <c:pt idx="115">
                  <c:v>4.9388661356528401</c:v>
                </c:pt>
                <c:pt idx="116">
                  <c:v>4.9388661356528401</c:v>
                </c:pt>
                <c:pt idx="117">
                  <c:v>4.9388661356528401</c:v>
                </c:pt>
                <c:pt idx="118">
                  <c:v>4.9388661356528401</c:v>
                </c:pt>
                <c:pt idx="119">
                  <c:v>4.9388661356528401</c:v>
                </c:pt>
                <c:pt idx="120">
                  <c:v>4.9388661356528401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7D-4117-AA39-97665CE95BA8}"/>
            </c:ext>
          </c:extLst>
        </c:ser>
        <c:ser>
          <c:idx val="2"/>
          <c:order val="1"/>
          <c:tx>
            <c:strRef>
              <c:f>Sheet1!$Q$1</c:f>
              <c:strCache>
                <c:ptCount val="1"/>
                <c:pt idx="0">
                  <c:v>Average Power (KW) 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Sheet1!$Q$2:$Q$123</c:f>
              <c:numCache>
                <c:formatCode>0.00</c:formatCode>
                <c:ptCount val="122"/>
                <c:pt idx="1">
                  <c:v>0</c:v>
                </c:pt>
                <c:pt idx="2" formatCode="General">
                  <c:v>8.3800000000000008</c:v>
                </c:pt>
                <c:pt idx="3" formatCode="General">
                  <c:v>8.3800000000000008</c:v>
                </c:pt>
                <c:pt idx="4" formatCode="General">
                  <c:v>8.3800000000000008</c:v>
                </c:pt>
                <c:pt idx="5" formatCode="General">
                  <c:v>8.3800000000000008</c:v>
                </c:pt>
                <c:pt idx="6" formatCode="General">
                  <c:v>8.3800000000000008</c:v>
                </c:pt>
                <c:pt idx="7" formatCode="General">
                  <c:v>8.3800000000000008</c:v>
                </c:pt>
                <c:pt idx="8" formatCode="General">
                  <c:v>8.3800000000000008</c:v>
                </c:pt>
                <c:pt idx="9" formatCode="General">
                  <c:v>8.3800000000000008</c:v>
                </c:pt>
                <c:pt idx="10" formatCode="General">
                  <c:v>8.3800000000000008</c:v>
                </c:pt>
                <c:pt idx="11" formatCode="General">
                  <c:v>8.3800000000000008</c:v>
                </c:pt>
                <c:pt idx="12" formatCode="General">
                  <c:v>8.3800000000000008</c:v>
                </c:pt>
                <c:pt idx="13" formatCode="General">
                  <c:v>8.3800000000000008</c:v>
                </c:pt>
                <c:pt idx="14" formatCode="General">
                  <c:v>8.3800000000000008</c:v>
                </c:pt>
                <c:pt idx="15" formatCode="General">
                  <c:v>8.3800000000000008</c:v>
                </c:pt>
                <c:pt idx="16" formatCode="General">
                  <c:v>8.3800000000000008</c:v>
                </c:pt>
                <c:pt idx="17" formatCode="General">
                  <c:v>8.3800000000000008</c:v>
                </c:pt>
                <c:pt idx="18" formatCode="General">
                  <c:v>8.3800000000000008</c:v>
                </c:pt>
                <c:pt idx="19" formatCode="General">
                  <c:v>8.3800000000000008</c:v>
                </c:pt>
                <c:pt idx="20" formatCode="General">
                  <c:v>8.3800000000000008</c:v>
                </c:pt>
                <c:pt idx="21" formatCode="General">
                  <c:v>8.3800000000000008</c:v>
                </c:pt>
                <c:pt idx="22" formatCode="General">
                  <c:v>8.3800000000000008</c:v>
                </c:pt>
                <c:pt idx="23" formatCode="General">
                  <c:v>8.3800000000000008</c:v>
                </c:pt>
                <c:pt idx="24" formatCode="General">
                  <c:v>8.3800000000000008</c:v>
                </c:pt>
                <c:pt idx="25" formatCode="General">
                  <c:v>8.3800000000000008</c:v>
                </c:pt>
                <c:pt idx="26" formatCode="General">
                  <c:v>8.3800000000000008</c:v>
                </c:pt>
                <c:pt idx="27" formatCode="General">
                  <c:v>8.3800000000000008</c:v>
                </c:pt>
                <c:pt idx="28" formatCode="General">
                  <c:v>8.3800000000000008</c:v>
                </c:pt>
                <c:pt idx="29" formatCode="General">
                  <c:v>8.3800000000000008</c:v>
                </c:pt>
                <c:pt idx="30" formatCode="General">
                  <c:v>8.3800000000000008</c:v>
                </c:pt>
                <c:pt idx="31" formatCode="General">
                  <c:v>8.3800000000000008</c:v>
                </c:pt>
                <c:pt idx="32" formatCode="General">
                  <c:v>8.3800000000000008</c:v>
                </c:pt>
                <c:pt idx="33" formatCode="General">
                  <c:v>8.3800000000000008</c:v>
                </c:pt>
                <c:pt idx="34" formatCode="General">
                  <c:v>8.3800000000000008</c:v>
                </c:pt>
                <c:pt idx="35" formatCode="General">
                  <c:v>8.3800000000000008</c:v>
                </c:pt>
                <c:pt idx="36" formatCode="General">
                  <c:v>8.3800000000000008</c:v>
                </c:pt>
                <c:pt idx="37" formatCode="General">
                  <c:v>8.3800000000000008</c:v>
                </c:pt>
                <c:pt idx="38" formatCode="General">
                  <c:v>8.3800000000000008</c:v>
                </c:pt>
                <c:pt idx="39" formatCode="General">
                  <c:v>8.3800000000000008</c:v>
                </c:pt>
                <c:pt idx="40" formatCode="General">
                  <c:v>8.3800000000000008</c:v>
                </c:pt>
                <c:pt idx="41" formatCode="General">
                  <c:v>8.3800000000000008</c:v>
                </c:pt>
                <c:pt idx="42" formatCode="General">
                  <c:v>8.3800000000000008</c:v>
                </c:pt>
                <c:pt idx="43" formatCode="General">
                  <c:v>8.3800000000000008</c:v>
                </c:pt>
                <c:pt idx="44" formatCode="General">
                  <c:v>8.3800000000000008</c:v>
                </c:pt>
                <c:pt idx="45" formatCode="General">
                  <c:v>8.3800000000000008</c:v>
                </c:pt>
                <c:pt idx="46" formatCode="General">
                  <c:v>8.3800000000000008</c:v>
                </c:pt>
                <c:pt idx="47" formatCode="General">
                  <c:v>8.3800000000000008</c:v>
                </c:pt>
                <c:pt idx="48" formatCode="General">
                  <c:v>8.3800000000000008</c:v>
                </c:pt>
                <c:pt idx="49" formatCode="General">
                  <c:v>8.3800000000000008</c:v>
                </c:pt>
                <c:pt idx="50" formatCode="General">
                  <c:v>8.3800000000000008</c:v>
                </c:pt>
                <c:pt idx="51" formatCode="General">
                  <c:v>8.3800000000000008</c:v>
                </c:pt>
                <c:pt idx="52" formatCode="General">
                  <c:v>8.3800000000000008</c:v>
                </c:pt>
                <c:pt idx="53" formatCode="General">
                  <c:v>8.3800000000000008</c:v>
                </c:pt>
                <c:pt idx="54" formatCode="General">
                  <c:v>8.3800000000000008</c:v>
                </c:pt>
                <c:pt idx="55" formatCode="General">
                  <c:v>8.3800000000000008</c:v>
                </c:pt>
                <c:pt idx="56" formatCode="General">
                  <c:v>8.3800000000000008</c:v>
                </c:pt>
                <c:pt idx="57" formatCode="General">
                  <c:v>8.3800000000000008</c:v>
                </c:pt>
                <c:pt idx="58" formatCode="General">
                  <c:v>8.3800000000000008</c:v>
                </c:pt>
                <c:pt idx="59" formatCode="General">
                  <c:v>8.3800000000000008</c:v>
                </c:pt>
                <c:pt idx="60" formatCode="General">
                  <c:v>8.3800000000000008</c:v>
                </c:pt>
                <c:pt idx="61" formatCode="General">
                  <c:v>8.3800000000000008</c:v>
                </c:pt>
                <c:pt idx="62" formatCode="General">
                  <c:v>8.3800000000000008</c:v>
                </c:pt>
                <c:pt idx="63" formatCode="General">
                  <c:v>8.3800000000000008</c:v>
                </c:pt>
                <c:pt idx="64" formatCode="General">
                  <c:v>8.3800000000000008</c:v>
                </c:pt>
                <c:pt idx="65" formatCode="General">
                  <c:v>8.3800000000000008</c:v>
                </c:pt>
                <c:pt idx="66" formatCode="General">
                  <c:v>8.3800000000000008</c:v>
                </c:pt>
                <c:pt idx="67" formatCode="General">
                  <c:v>8.3800000000000008</c:v>
                </c:pt>
                <c:pt idx="68" formatCode="General">
                  <c:v>8.3800000000000008</c:v>
                </c:pt>
                <c:pt idx="69" formatCode="General">
                  <c:v>8.3800000000000008</c:v>
                </c:pt>
                <c:pt idx="70" formatCode="General">
                  <c:v>8.3800000000000008</c:v>
                </c:pt>
                <c:pt idx="71" formatCode="General">
                  <c:v>8.3800000000000008</c:v>
                </c:pt>
                <c:pt idx="72" formatCode="General">
                  <c:v>8.3800000000000008</c:v>
                </c:pt>
                <c:pt idx="73" formatCode="General">
                  <c:v>8.3800000000000008</c:v>
                </c:pt>
                <c:pt idx="74" formatCode="General">
                  <c:v>8.3800000000000008</c:v>
                </c:pt>
                <c:pt idx="75" formatCode="General">
                  <c:v>8.3800000000000008</c:v>
                </c:pt>
                <c:pt idx="76" formatCode="General">
                  <c:v>8.3800000000000008</c:v>
                </c:pt>
                <c:pt idx="77" formatCode="General">
                  <c:v>8.3800000000000008</c:v>
                </c:pt>
                <c:pt idx="78" formatCode="General">
                  <c:v>8.3800000000000008</c:v>
                </c:pt>
                <c:pt idx="79" formatCode="General">
                  <c:v>8.3800000000000008</c:v>
                </c:pt>
                <c:pt idx="80" formatCode="General">
                  <c:v>8.3800000000000008</c:v>
                </c:pt>
                <c:pt idx="81" formatCode="General">
                  <c:v>8.3800000000000008</c:v>
                </c:pt>
                <c:pt idx="82" formatCode="General">
                  <c:v>8.3800000000000008</c:v>
                </c:pt>
                <c:pt idx="83" formatCode="General">
                  <c:v>8.3800000000000008</c:v>
                </c:pt>
                <c:pt idx="84" formatCode="General">
                  <c:v>8.3800000000000008</c:v>
                </c:pt>
                <c:pt idx="85" formatCode="General">
                  <c:v>8.3800000000000008</c:v>
                </c:pt>
                <c:pt idx="86" formatCode="General">
                  <c:v>8.3800000000000008</c:v>
                </c:pt>
                <c:pt idx="87" formatCode="General">
                  <c:v>8.3800000000000008</c:v>
                </c:pt>
                <c:pt idx="88" formatCode="General">
                  <c:v>8.3800000000000008</c:v>
                </c:pt>
                <c:pt idx="89" formatCode="General">
                  <c:v>8.3800000000000008</c:v>
                </c:pt>
                <c:pt idx="90" formatCode="General">
                  <c:v>8.3800000000000008</c:v>
                </c:pt>
                <c:pt idx="91" formatCode="General">
                  <c:v>8.3800000000000008</c:v>
                </c:pt>
                <c:pt idx="92" formatCode="General">
                  <c:v>8.3800000000000008</c:v>
                </c:pt>
                <c:pt idx="93" formatCode="General">
                  <c:v>8.3800000000000008</c:v>
                </c:pt>
                <c:pt idx="94" formatCode="General">
                  <c:v>8.3800000000000008</c:v>
                </c:pt>
                <c:pt idx="95" formatCode="General">
                  <c:v>8.3800000000000008</c:v>
                </c:pt>
                <c:pt idx="96" formatCode="General">
                  <c:v>8.3800000000000008</c:v>
                </c:pt>
                <c:pt idx="97" formatCode="General">
                  <c:v>8.3800000000000008</c:v>
                </c:pt>
                <c:pt idx="98" formatCode="General">
                  <c:v>8.3800000000000008</c:v>
                </c:pt>
                <c:pt idx="99" formatCode="General">
                  <c:v>8.3800000000000008</c:v>
                </c:pt>
                <c:pt idx="100" formatCode="General">
                  <c:v>8.3800000000000008</c:v>
                </c:pt>
                <c:pt idx="101" formatCode="General">
                  <c:v>8.3800000000000008</c:v>
                </c:pt>
                <c:pt idx="102" formatCode="General">
                  <c:v>8.3800000000000008</c:v>
                </c:pt>
                <c:pt idx="103" formatCode="General">
                  <c:v>8.3800000000000008</c:v>
                </c:pt>
                <c:pt idx="104" formatCode="General">
                  <c:v>8.3800000000000008</c:v>
                </c:pt>
                <c:pt idx="105" formatCode="General">
                  <c:v>8.3800000000000008</c:v>
                </c:pt>
                <c:pt idx="106" formatCode="General">
                  <c:v>8.3800000000000008</c:v>
                </c:pt>
                <c:pt idx="107" formatCode="General">
                  <c:v>8.3800000000000008</c:v>
                </c:pt>
                <c:pt idx="108" formatCode="General">
                  <c:v>8.3800000000000008</c:v>
                </c:pt>
                <c:pt idx="109" formatCode="General">
                  <c:v>8.3800000000000008</c:v>
                </c:pt>
                <c:pt idx="110" formatCode="General">
                  <c:v>8.3800000000000008</c:v>
                </c:pt>
                <c:pt idx="111" formatCode="General">
                  <c:v>8.3800000000000008</c:v>
                </c:pt>
                <c:pt idx="112" formatCode="General">
                  <c:v>8.3800000000000008</c:v>
                </c:pt>
                <c:pt idx="113" formatCode="General">
                  <c:v>8.3800000000000008</c:v>
                </c:pt>
                <c:pt idx="114" formatCode="General">
                  <c:v>8.3800000000000008</c:v>
                </c:pt>
                <c:pt idx="115" formatCode="General">
                  <c:v>8.3800000000000008</c:v>
                </c:pt>
                <c:pt idx="116" formatCode="General">
                  <c:v>8.3800000000000008</c:v>
                </c:pt>
                <c:pt idx="117" formatCode="General">
                  <c:v>8.3800000000000008</c:v>
                </c:pt>
                <c:pt idx="118" formatCode="General">
                  <c:v>8.3800000000000008</c:v>
                </c:pt>
                <c:pt idx="119" formatCode="General">
                  <c:v>8.3800000000000008</c:v>
                </c:pt>
                <c:pt idx="120" formatCode="General">
                  <c:v>8.3800000000000008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C7D-4117-AA39-97665CE95B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0589752"/>
        <c:axId val="520586472"/>
      </c:lineChart>
      <c:catAx>
        <c:axId val="5205897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586472"/>
        <c:crosses val="autoZero"/>
        <c:auto val="1"/>
        <c:lblAlgn val="ctr"/>
        <c:lblOffset val="100"/>
        <c:noMultiLvlLbl val="0"/>
      </c:catAx>
      <c:valAx>
        <c:axId val="520586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589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 in Battery</a:t>
            </a:r>
            <a:r>
              <a:rPr lang="en-GB" baseline="0"/>
              <a:t> vs Joules In battery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7542733628884619E-2"/>
          <c:y val="0.15231645247785716"/>
          <c:w val="0.91829145269884738"/>
          <c:h val="0.6917910179794301"/>
        </c:manualLayout>
      </c:layout>
      <c:lineChart>
        <c:grouping val="standard"/>
        <c:varyColors val="0"/>
        <c:ser>
          <c:idx val="0"/>
          <c:order val="0"/>
          <c:tx>
            <c:strRef>
              <c:f>Sheet1!$R$1</c:f>
              <c:strCache>
                <c:ptCount val="1"/>
                <c:pt idx="0">
                  <c:v>Energy in battery (kw)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Sheet1!$R$2:$R$128</c:f>
              <c:numCache>
                <c:formatCode>0.00</c:formatCode>
                <c:ptCount val="127"/>
                <c:pt idx="1">
                  <c:v>0</c:v>
                </c:pt>
                <c:pt idx="2">
                  <c:v>8.3074791477723267</c:v>
                </c:pt>
                <c:pt idx="3">
                  <c:v>8.2308364268506047</c:v>
                </c:pt>
                <c:pt idx="4">
                  <c:v>8.1459499685407906</c:v>
                </c:pt>
                <c:pt idx="5">
                  <c:v>8.0486979041488347</c:v>
                </c:pt>
                <c:pt idx="6">
                  <c:v>7.9349583649806927</c:v>
                </c:pt>
                <c:pt idx="7">
                  <c:v>7.800609482342316</c:v>
                </c:pt>
                <c:pt idx="8">
                  <c:v>7.6415293875396593</c:v>
                </c:pt>
                <c:pt idx="9">
                  <c:v>7.4535962118786738</c:v>
                </c:pt>
                <c:pt idx="10">
                  <c:v>7.2326880866653154</c:v>
                </c:pt>
                <c:pt idx="11">
                  <c:v>6.9746831432055352</c:v>
                </c:pt>
                <c:pt idx="12">
                  <c:v>7.2326880866653154</c:v>
                </c:pt>
                <c:pt idx="13">
                  <c:v>7.4535962118786738</c:v>
                </c:pt>
                <c:pt idx="14">
                  <c:v>7.4535962118786738</c:v>
                </c:pt>
                <c:pt idx="15">
                  <c:v>7.4535962118786738</c:v>
                </c:pt>
                <c:pt idx="16">
                  <c:v>7.4535962118786738</c:v>
                </c:pt>
                <c:pt idx="17">
                  <c:v>7.2326880866653154</c:v>
                </c:pt>
                <c:pt idx="18">
                  <c:v>6.9746831432055352</c:v>
                </c:pt>
                <c:pt idx="19">
                  <c:v>6.6754595128052863</c:v>
                </c:pt>
                <c:pt idx="20">
                  <c:v>6.3308953267705235</c:v>
                </c:pt>
                <c:pt idx="21">
                  <c:v>5.9368687164071998</c:v>
                </c:pt>
                <c:pt idx="22">
                  <c:v>5.4892578130212666</c:v>
                </c:pt>
                <c:pt idx="23">
                  <c:v>4.9839407479186786</c:v>
                </c:pt>
                <c:pt idx="24">
                  <c:v>4.4167956524053889</c:v>
                </c:pt>
                <c:pt idx="25">
                  <c:v>3.7837006577873504</c:v>
                </c:pt>
                <c:pt idx="26">
                  <c:v>3.4411338643471607</c:v>
                </c:pt>
                <c:pt idx="27">
                  <c:v>-16.536592857802617</c:v>
                </c:pt>
                <c:pt idx="28">
                  <c:v>-14.659860980401321</c:v>
                </c:pt>
                <c:pt idx="29">
                  <c:v>-12.844957133410736</c:v>
                </c:pt>
                <c:pt idx="30">
                  <c:v>-12.844957133410736</c:v>
                </c:pt>
                <c:pt idx="31">
                  <c:v>-12.844957133410736</c:v>
                </c:pt>
                <c:pt idx="32">
                  <c:v>-15.430055459584937</c:v>
                </c:pt>
                <c:pt idx="33">
                  <c:v>-14.584689183293724</c:v>
                </c:pt>
                <c:pt idx="34">
                  <c:v>-13.751688513084643</c:v>
                </c:pt>
                <c:pt idx="35">
                  <c:v>-12.930538215370957</c:v>
                </c:pt>
                <c:pt idx="36">
                  <c:v>-12.930538215370957</c:v>
                </c:pt>
                <c:pt idx="37">
                  <c:v>-12.930538215370957</c:v>
                </c:pt>
                <c:pt idx="38">
                  <c:v>-12.930538215370957</c:v>
                </c:pt>
                <c:pt idx="39">
                  <c:v>-12.930538215370957</c:v>
                </c:pt>
                <c:pt idx="40">
                  <c:v>-12.930538215370957</c:v>
                </c:pt>
                <c:pt idx="41">
                  <c:v>-12.930538215370957</c:v>
                </c:pt>
                <c:pt idx="42">
                  <c:v>-8.551145385676401</c:v>
                </c:pt>
                <c:pt idx="43">
                  <c:v>-9.3841460558854788</c:v>
                </c:pt>
                <c:pt idx="44">
                  <c:v>-10.229512332176691</c:v>
                </c:pt>
                <c:pt idx="45">
                  <c:v>-11.087759448136802</c:v>
                </c:pt>
                <c:pt idx="46">
                  <c:v>-11.959402637352563</c:v>
                </c:pt>
                <c:pt idx="47">
                  <c:v>-6.7588595099443189</c:v>
                </c:pt>
                <c:pt idx="48">
                  <c:v>-6.7588595099443189</c:v>
                </c:pt>
                <c:pt idx="49">
                  <c:v>-6.7588595099443189</c:v>
                </c:pt>
                <c:pt idx="50">
                  <c:v>-5.8872163207285571</c:v>
                </c:pt>
                <c:pt idx="51">
                  <c:v>-5.0289692047684493</c:v>
                </c:pt>
                <c:pt idx="52">
                  <c:v>-4.1836029284772351</c:v>
                </c:pt>
                <c:pt idx="53">
                  <c:v>-4.1836029284772351</c:v>
                </c:pt>
                <c:pt idx="54">
                  <c:v>-4.1836029284772351</c:v>
                </c:pt>
                <c:pt idx="55">
                  <c:v>-4.1836029284772351</c:v>
                </c:pt>
                <c:pt idx="56">
                  <c:v>-5.0289692047684493</c:v>
                </c:pt>
                <c:pt idx="57">
                  <c:v>-11.087759448136802</c:v>
                </c:pt>
                <c:pt idx="58">
                  <c:v>-12.844957133410736</c:v>
                </c:pt>
                <c:pt idx="59">
                  <c:v>-12.844957133410736</c:v>
                </c:pt>
                <c:pt idx="60">
                  <c:v>-12.844957133410736</c:v>
                </c:pt>
                <c:pt idx="61">
                  <c:v>-12.844957133410736</c:v>
                </c:pt>
                <c:pt idx="62">
                  <c:v>4.4037440723986787</c:v>
                </c:pt>
                <c:pt idx="63">
                  <c:v>3.7979191985173895</c:v>
                </c:pt>
                <c:pt idx="64">
                  <c:v>3.1261444255313497</c:v>
                </c:pt>
                <c:pt idx="65">
                  <c:v>2.7642377429071612</c:v>
                </c:pt>
                <c:pt idx="66">
                  <c:v>2.7642377429071612</c:v>
                </c:pt>
                <c:pt idx="67">
                  <c:v>2.7642377429071612</c:v>
                </c:pt>
                <c:pt idx="68">
                  <c:v>2.7642377429071612</c:v>
                </c:pt>
                <c:pt idx="69">
                  <c:v>2.7642377429071612</c:v>
                </c:pt>
                <c:pt idx="70">
                  <c:v>2.7642377429071612</c:v>
                </c:pt>
                <c:pt idx="71">
                  <c:v>2.7642377429071612</c:v>
                </c:pt>
                <c:pt idx="72">
                  <c:v>2.7642377429071612</c:v>
                </c:pt>
                <c:pt idx="73">
                  <c:v>2.7642377429071612</c:v>
                </c:pt>
                <c:pt idx="74">
                  <c:v>2.7642377429071612</c:v>
                </c:pt>
                <c:pt idx="75">
                  <c:v>2.7642377429071612</c:v>
                </c:pt>
                <c:pt idx="76">
                  <c:v>-2.4363053845010825</c:v>
                </c:pt>
                <c:pt idx="77">
                  <c:v>-2.0743987018768948</c:v>
                </c:pt>
                <c:pt idx="78">
                  <c:v>-1.730009961202402</c:v>
                </c:pt>
                <c:pt idx="79">
                  <c:v>-1.730009961202402</c:v>
                </c:pt>
                <c:pt idx="80">
                  <c:v>-1.730009961202402</c:v>
                </c:pt>
                <c:pt idx="81">
                  <c:v>3.4705331662058416</c:v>
                </c:pt>
                <c:pt idx="82">
                  <c:v>3.4705331662058416</c:v>
                </c:pt>
                <c:pt idx="83">
                  <c:v>3.1261444255313497</c:v>
                </c:pt>
                <c:pt idx="84">
                  <c:v>3.1261444255313497</c:v>
                </c:pt>
                <c:pt idx="85">
                  <c:v>-1.730009961202402</c:v>
                </c:pt>
                <c:pt idx="86">
                  <c:v>-1.4026239288908542</c:v>
                </c:pt>
                <c:pt idx="87">
                  <c:v>-1.4026239288908542</c:v>
                </c:pt>
                <c:pt idx="88">
                  <c:v>-1.4026239288908542</c:v>
                </c:pt>
                <c:pt idx="89">
                  <c:v>-1.4026239288908542</c:v>
                </c:pt>
                <c:pt idx="90">
                  <c:v>3.7979191985173895</c:v>
                </c:pt>
                <c:pt idx="91">
                  <c:v>3.7979191985173895</c:v>
                </c:pt>
                <c:pt idx="92">
                  <c:v>3.7979191985173895</c:v>
                </c:pt>
                <c:pt idx="93">
                  <c:v>3.4705331662058416</c:v>
                </c:pt>
                <c:pt idx="94">
                  <c:v>8.3800000000000008</c:v>
                </c:pt>
                <c:pt idx="95">
                  <c:v>8.3800000000000008</c:v>
                </c:pt>
                <c:pt idx="96">
                  <c:v>8.3800000000000008</c:v>
                </c:pt>
                <c:pt idx="97">
                  <c:v>8.3800000000000008</c:v>
                </c:pt>
                <c:pt idx="98">
                  <c:v>8.3800000000000008</c:v>
                </c:pt>
                <c:pt idx="99">
                  <c:v>8.3800000000000008</c:v>
                </c:pt>
                <c:pt idx="100">
                  <c:v>8.3800000000000008</c:v>
                </c:pt>
                <c:pt idx="101">
                  <c:v>8.3800000000000008</c:v>
                </c:pt>
                <c:pt idx="102">
                  <c:v>8.3800000000000008</c:v>
                </c:pt>
                <c:pt idx="103">
                  <c:v>8.3800000000000008</c:v>
                </c:pt>
                <c:pt idx="104">
                  <c:v>5.4340315976231999</c:v>
                </c:pt>
                <c:pt idx="105">
                  <c:v>4.9477409158692662</c:v>
                </c:pt>
                <c:pt idx="106">
                  <c:v>4.4037440723986787</c:v>
                </c:pt>
                <c:pt idx="107">
                  <c:v>4.4167956524053889</c:v>
                </c:pt>
                <c:pt idx="108">
                  <c:v>3.7837006577873504</c:v>
                </c:pt>
                <c:pt idx="109">
                  <c:v>3.4411338643471607</c:v>
                </c:pt>
                <c:pt idx="110">
                  <c:v>3.4411338643471607</c:v>
                </c:pt>
                <c:pt idx="111">
                  <c:v>3.4411338643471607</c:v>
                </c:pt>
                <c:pt idx="112">
                  <c:v>3.4411338643471607</c:v>
                </c:pt>
                <c:pt idx="113">
                  <c:v>3.4411338643471607</c:v>
                </c:pt>
                <c:pt idx="114">
                  <c:v>3.4411338643471607</c:v>
                </c:pt>
                <c:pt idx="115">
                  <c:v>3.4411338643471607</c:v>
                </c:pt>
                <c:pt idx="116">
                  <c:v>3.4411338643471607</c:v>
                </c:pt>
                <c:pt idx="117">
                  <c:v>3.4411338643471607</c:v>
                </c:pt>
                <c:pt idx="118">
                  <c:v>3.4411338643471607</c:v>
                </c:pt>
                <c:pt idx="119">
                  <c:v>3.4411338643471607</c:v>
                </c:pt>
                <c:pt idx="120">
                  <c:v>3.4411338643471607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13-4311-BFBE-B6BE754C43A6}"/>
            </c:ext>
          </c:extLst>
        </c:ser>
        <c:ser>
          <c:idx val="1"/>
          <c:order val="1"/>
          <c:tx>
            <c:strRef>
              <c:f>Sheet1!$S$1</c:f>
              <c:strCache>
                <c:ptCount val="1"/>
                <c:pt idx="0">
                  <c:v>Joules in battery (kJ)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Sheet1!$S$2:$S$128</c:f>
              <c:numCache>
                <c:formatCode>General</c:formatCode>
                <c:ptCount val="127"/>
                <c:pt idx="1">
                  <c:v>0</c:v>
                </c:pt>
                <c:pt idx="2" formatCode="0.00">
                  <c:v>8.3074791477723267</c:v>
                </c:pt>
                <c:pt idx="3" formatCode="0.00">
                  <c:v>16.538315574622931</c:v>
                </c:pt>
                <c:pt idx="4" formatCode="0.00">
                  <c:v>24.684265543163722</c:v>
                </c:pt>
                <c:pt idx="5" formatCode="0.00">
                  <c:v>32.732963447312557</c:v>
                </c:pt>
                <c:pt idx="6" formatCode="0.00">
                  <c:v>40.667921812293251</c:v>
                </c:pt>
                <c:pt idx="7" formatCode="0.00">
                  <c:v>48.468531294635568</c:v>
                </c:pt>
                <c:pt idx="8" formatCode="0.00">
                  <c:v>56.110060682175231</c:v>
                </c:pt>
                <c:pt idx="9" formatCode="0.00">
                  <c:v>63.563656894053906</c:v>
                </c:pt>
                <c:pt idx="10" formatCode="0.00">
                  <c:v>70.796344980719226</c:v>
                </c:pt>
                <c:pt idx="11" formatCode="0.00">
                  <c:v>77.771028123924765</c:v>
                </c:pt>
                <c:pt idx="12" formatCode="0.00">
                  <c:v>85.003716210590085</c:v>
                </c:pt>
                <c:pt idx="13" formatCode="0.00">
                  <c:v>92.45731242246876</c:v>
                </c:pt>
                <c:pt idx="14" formatCode="0.00">
                  <c:v>99.910908634347436</c:v>
                </c:pt>
                <c:pt idx="15" formatCode="0.00">
                  <c:v>107.36450484622611</c:v>
                </c:pt>
                <c:pt idx="16" formatCode="0.00">
                  <c:v>114.81810105810479</c:v>
                </c:pt>
                <c:pt idx="17" formatCode="0.00">
                  <c:v>122.05078914477011</c:v>
                </c:pt>
                <c:pt idx="18" formatCode="0.00">
                  <c:v>129.02547228797565</c:v>
                </c:pt>
                <c:pt idx="19" formatCode="0.00">
                  <c:v>135.70093180078092</c:v>
                </c:pt>
                <c:pt idx="20" formatCode="0.00">
                  <c:v>142.03182712755145</c:v>
                </c:pt>
                <c:pt idx="21" formatCode="0.00">
                  <c:v>147.96869584395864</c:v>
                </c:pt>
                <c:pt idx="22" formatCode="0.00">
                  <c:v>153.4579536569799</c:v>
                </c:pt>
                <c:pt idx="23" formatCode="0.00">
                  <c:v>158.44189440489856</c:v>
                </c:pt>
                <c:pt idx="24" formatCode="0.00">
                  <c:v>162.85869005730396</c:v>
                </c:pt>
                <c:pt idx="25" formatCode="0.00">
                  <c:v>166.64239071509132</c:v>
                </c:pt>
                <c:pt idx="26" formatCode="0.00">
                  <c:v>170.08352457943849</c:v>
                </c:pt>
                <c:pt idx="27" formatCode="0.00">
                  <c:v>153.54693172163587</c:v>
                </c:pt>
                <c:pt idx="28" formatCode="0.00">
                  <c:v>138.88707074123454</c:v>
                </c:pt>
                <c:pt idx="29" formatCode="0.00">
                  <c:v>126.04211360782381</c:v>
                </c:pt>
                <c:pt idx="30" formatCode="0.00">
                  <c:v>113.19715647441308</c:v>
                </c:pt>
                <c:pt idx="31" formatCode="0.00">
                  <c:v>100.35219934100235</c:v>
                </c:pt>
                <c:pt idx="32" formatCode="0.00">
                  <c:v>84.922143881417412</c:v>
                </c:pt>
                <c:pt idx="33" formatCode="0.00">
                  <c:v>70.337454698123693</c:v>
                </c:pt>
                <c:pt idx="34" formatCode="0.00">
                  <c:v>56.585766185039049</c:v>
                </c:pt>
                <c:pt idx="35" formatCode="0.00">
                  <c:v>43.65522796966809</c:v>
                </c:pt>
                <c:pt idx="36" formatCode="0.00">
                  <c:v>30.724689754297131</c:v>
                </c:pt>
                <c:pt idx="37" formatCode="0.00">
                  <c:v>17.794151538926172</c:v>
                </c:pt>
                <c:pt idx="38" formatCode="0.00">
                  <c:v>4.8636133235552155</c:v>
                </c:pt>
                <c:pt idx="39" formatCode="0.00">
                  <c:v>-8.0669248918157415</c:v>
                </c:pt>
                <c:pt idx="40" formatCode="0.00">
                  <c:v>-20.997463107186697</c:v>
                </c:pt>
                <c:pt idx="41" formatCode="0.00">
                  <c:v>-33.928001322557655</c:v>
                </c:pt>
                <c:pt idx="42" formatCode="0.00">
                  <c:v>-42.479146708234055</c:v>
                </c:pt>
                <c:pt idx="43" formatCode="0.00">
                  <c:v>-51.863292764119535</c:v>
                </c:pt>
                <c:pt idx="44" formatCode="0.00">
                  <c:v>-62.092805096296225</c:v>
                </c:pt>
                <c:pt idx="45" formatCode="0.00">
                  <c:v>-73.180564544433025</c:v>
                </c:pt>
                <c:pt idx="46" formatCode="0.00">
                  <c:v>-85.139967181785593</c:v>
                </c:pt>
                <c:pt idx="47" formatCode="0.00">
                  <c:v>-91.898826691729909</c:v>
                </c:pt>
                <c:pt idx="48" formatCode="0.00">
                  <c:v>-98.657686201674224</c:v>
                </c:pt>
                <c:pt idx="49" formatCode="0.00">
                  <c:v>-105.41654571161854</c:v>
                </c:pt>
                <c:pt idx="50" formatCode="0.00">
                  <c:v>-111.30376203234709</c:v>
                </c:pt>
                <c:pt idx="51" formatCode="0.00">
                  <c:v>-116.33273123711554</c:v>
                </c:pt>
                <c:pt idx="52" formatCode="0.00">
                  <c:v>-120.51633416559278</c:v>
                </c:pt>
                <c:pt idx="53" formatCode="0.00">
                  <c:v>-124.69993709407001</c:v>
                </c:pt>
                <c:pt idx="54" formatCode="0.00">
                  <c:v>-128.88354002254724</c:v>
                </c:pt>
                <c:pt idx="55" formatCode="0.00">
                  <c:v>-133.06714295102446</c:v>
                </c:pt>
                <c:pt idx="56" formatCode="0.00">
                  <c:v>-138.09611215579292</c:v>
                </c:pt>
                <c:pt idx="57" formatCode="0.00">
                  <c:v>-149.18387160392973</c:v>
                </c:pt>
                <c:pt idx="58" formatCode="0.00">
                  <c:v>-162.02882873734046</c:v>
                </c:pt>
                <c:pt idx="59" formatCode="0.00">
                  <c:v>-174.87378587075119</c:v>
                </c:pt>
                <c:pt idx="60" formatCode="0.00">
                  <c:v>-187.71874300416192</c:v>
                </c:pt>
                <c:pt idx="61" formatCode="0.00">
                  <c:v>-200.56370013757265</c:v>
                </c:pt>
                <c:pt idx="62" formatCode="0.00">
                  <c:v>-196.15995606517399</c:v>
                </c:pt>
                <c:pt idx="63" formatCode="0.00">
                  <c:v>-192.36203686665661</c:v>
                </c:pt>
                <c:pt idx="64" formatCode="0.00">
                  <c:v>-189.23589244112526</c:v>
                </c:pt>
                <c:pt idx="65" formatCode="0.00">
                  <c:v>-186.47165469821809</c:v>
                </c:pt>
                <c:pt idx="66" formatCode="0.00">
                  <c:v>-183.70741695531092</c:v>
                </c:pt>
                <c:pt idx="67" formatCode="0.00">
                  <c:v>-180.94317921240375</c:v>
                </c:pt>
                <c:pt idx="68" formatCode="0.00">
                  <c:v>-178.17894146949658</c:v>
                </c:pt>
                <c:pt idx="69" formatCode="0.00">
                  <c:v>-175.41470372658941</c:v>
                </c:pt>
                <c:pt idx="70" formatCode="0.00">
                  <c:v>-172.65046598368224</c:v>
                </c:pt>
                <c:pt idx="71" formatCode="0.00">
                  <c:v>-169.88622824077507</c:v>
                </c:pt>
                <c:pt idx="72" formatCode="0.00">
                  <c:v>-167.1219904978679</c:v>
                </c:pt>
                <c:pt idx="73" formatCode="0.00">
                  <c:v>-164.35775275496073</c:v>
                </c:pt>
                <c:pt idx="74" formatCode="0.00">
                  <c:v>-161.59351501205356</c:v>
                </c:pt>
                <c:pt idx="75" formatCode="0.00">
                  <c:v>-158.82927726914639</c:v>
                </c:pt>
                <c:pt idx="76" formatCode="0.00">
                  <c:v>-161.26558265364747</c:v>
                </c:pt>
                <c:pt idx="77" formatCode="0.00">
                  <c:v>-163.33998135552437</c:v>
                </c:pt>
                <c:pt idx="78" formatCode="0.00">
                  <c:v>-165.06999131672677</c:v>
                </c:pt>
                <c:pt idx="79" formatCode="0.00">
                  <c:v>-166.80000127792917</c:v>
                </c:pt>
                <c:pt idx="80" formatCode="0.00">
                  <c:v>-168.53001123913157</c:v>
                </c:pt>
                <c:pt idx="81" formatCode="0.00">
                  <c:v>-165.05947807292571</c:v>
                </c:pt>
                <c:pt idx="82" formatCode="0.00">
                  <c:v>-161.58894490671986</c:v>
                </c:pt>
                <c:pt idx="83" formatCode="0.00">
                  <c:v>-158.46280048118851</c:v>
                </c:pt>
                <c:pt idx="84" formatCode="0.00">
                  <c:v>-155.33665605565716</c:v>
                </c:pt>
                <c:pt idx="85" formatCode="0.00">
                  <c:v>-157.06666601685956</c:v>
                </c:pt>
                <c:pt idx="86" formatCode="0.00">
                  <c:v>-158.4692899457504</c:v>
                </c:pt>
                <c:pt idx="87" formatCode="0.00">
                  <c:v>-159.87191387464125</c:v>
                </c:pt>
                <c:pt idx="88" formatCode="0.00">
                  <c:v>-161.2745378035321</c:v>
                </c:pt>
                <c:pt idx="89" formatCode="0.00">
                  <c:v>-162.67716173242295</c:v>
                </c:pt>
                <c:pt idx="90" formatCode="0.00">
                  <c:v>-158.87924253390557</c:v>
                </c:pt>
                <c:pt idx="91" formatCode="0.00">
                  <c:v>-155.08132333538819</c:v>
                </c:pt>
                <c:pt idx="92" formatCode="0.00">
                  <c:v>-151.28340413687081</c:v>
                </c:pt>
                <c:pt idx="93" formatCode="0.00">
                  <c:v>-147.81287097066496</c:v>
                </c:pt>
                <c:pt idx="94" formatCode="0.00">
                  <c:v>-139.43287097066496</c:v>
                </c:pt>
                <c:pt idx="95" formatCode="0.00">
                  <c:v>-131.05287097066497</c:v>
                </c:pt>
                <c:pt idx="96" formatCode="0.00">
                  <c:v>-122.67287097066497</c:v>
                </c:pt>
                <c:pt idx="97" formatCode="0.00">
                  <c:v>-114.29287097066498</c:v>
                </c:pt>
                <c:pt idx="98" formatCode="0.00">
                  <c:v>-105.91287097066498</c:v>
                </c:pt>
                <c:pt idx="99" formatCode="0.00">
                  <c:v>-97.532870970664987</c:v>
                </c:pt>
                <c:pt idx="100" formatCode="0.00">
                  <c:v>-89.152870970664992</c:v>
                </c:pt>
                <c:pt idx="101" formatCode="0.00">
                  <c:v>-80.772870970664997</c:v>
                </c:pt>
                <c:pt idx="102" formatCode="0.00">
                  <c:v>-72.392870970665001</c:v>
                </c:pt>
                <c:pt idx="103" formatCode="0.00">
                  <c:v>-64.012870970665006</c:v>
                </c:pt>
                <c:pt idx="104" formatCode="0.00">
                  <c:v>-58.578839373041802</c:v>
                </c:pt>
                <c:pt idx="105" formatCode="0.00">
                  <c:v>-53.631098457172534</c:v>
                </c:pt>
                <c:pt idx="106" formatCode="0.00">
                  <c:v>-49.227354384773854</c:v>
                </c:pt>
                <c:pt idx="107" formatCode="0.00">
                  <c:v>-44.810558732368463</c:v>
                </c:pt>
                <c:pt idx="108" formatCode="0.00">
                  <c:v>-41.026858074581114</c:v>
                </c:pt>
                <c:pt idx="109" formatCode="0.00">
                  <c:v>-37.585724210233955</c:v>
                </c:pt>
                <c:pt idx="110" formatCode="0.00">
                  <c:v>-34.144590345886797</c:v>
                </c:pt>
                <c:pt idx="111" formatCode="0.00">
                  <c:v>-30.703456481539636</c:v>
                </c:pt>
                <c:pt idx="112" formatCode="0.00">
                  <c:v>-27.262322617192474</c:v>
                </c:pt>
                <c:pt idx="113" formatCode="0.00">
                  <c:v>-23.821188752845313</c:v>
                </c:pt>
                <c:pt idx="114" formatCode="0.00">
                  <c:v>-20.380054888498151</c:v>
                </c:pt>
                <c:pt idx="115" formatCode="0.00">
                  <c:v>-16.938921024150989</c:v>
                </c:pt>
                <c:pt idx="116" formatCode="0.00">
                  <c:v>-13.497787159803828</c:v>
                </c:pt>
                <c:pt idx="117" formatCode="0.00">
                  <c:v>-10.056653295456666</c:v>
                </c:pt>
                <c:pt idx="118" formatCode="0.00">
                  <c:v>-6.6155194311095054</c:v>
                </c:pt>
                <c:pt idx="119" formatCode="0.00">
                  <c:v>-3.1743855667623446</c:v>
                </c:pt>
                <c:pt idx="120" formatCode="0.00">
                  <c:v>0.26674829758481611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E13-4311-BFBE-B6BE754C43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8975064"/>
        <c:axId val="518978672"/>
      </c:lineChart>
      <c:catAx>
        <c:axId val="5189750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978672"/>
        <c:crosses val="autoZero"/>
        <c:auto val="1"/>
        <c:lblAlgn val="ctr"/>
        <c:lblOffset val="100"/>
        <c:noMultiLvlLbl val="0"/>
      </c:catAx>
      <c:valAx>
        <c:axId val="518978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8975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63</xdr:col>
      <xdr:colOff>142875</xdr:colOff>
      <xdr:row>0</xdr:row>
      <xdr:rowOff>104775</xdr:rowOff>
    </xdr:from>
    <xdr:to>
      <xdr:col>76</xdr:col>
      <xdr:colOff>104775</xdr:colOff>
      <xdr:row>16</xdr:row>
      <xdr:rowOff>161925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2FEB497-8B0D-484C-AA46-6BD4B079D3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63</xdr:col>
      <xdr:colOff>76201</xdr:colOff>
      <xdr:row>18</xdr:row>
      <xdr:rowOff>142874</xdr:rowOff>
    </xdr:from>
    <xdr:to>
      <xdr:col>75</xdr:col>
      <xdr:colOff>571501</xdr:colOff>
      <xdr:row>32</xdr:row>
      <xdr:rowOff>190499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3216E712-49FA-4830-BFE7-0F9B151786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72</xdr:col>
      <xdr:colOff>514349</xdr:colOff>
      <xdr:row>19</xdr:row>
      <xdr:rowOff>66675</xdr:rowOff>
    </xdr:from>
    <xdr:to>
      <xdr:col>85</xdr:col>
      <xdr:colOff>9524</xdr:colOff>
      <xdr:row>35</xdr:row>
      <xdr:rowOff>28575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5901923-29D3-47D9-943D-A28CB57A8DC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72</xdr:col>
      <xdr:colOff>581025</xdr:colOff>
      <xdr:row>0</xdr:row>
      <xdr:rowOff>47625</xdr:rowOff>
    </xdr:from>
    <xdr:to>
      <xdr:col>86</xdr:col>
      <xdr:colOff>133350</xdr:colOff>
      <xdr:row>17</xdr:row>
      <xdr:rowOff>57150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E0836C6F-850D-428A-B1E6-A8A815A7AE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83</xdr:col>
      <xdr:colOff>552450</xdr:colOff>
      <xdr:row>19</xdr:row>
      <xdr:rowOff>57150</xdr:rowOff>
    </xdr:from>
    <xdr:to>
      <xdr:col>97</xdr:col>
      <xdr:colOff>57150</xdr:colOff>
      <xdr:row>34</xdr:row>
      <xdr:rowOff>85725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EFE4B230-309F-4E9C-9767-1350AAFCD7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83</xdr:col>
      <xdr:colOff>476250</xdr:colOff>
      <xdr:row>0</xdr:row>
      <xdr:rowOff>152399</xdr:rowOff>
    </xdr:from>
    <xdr:to>
      <xdr:col>97</xdr:col>
      <xdr:colOff>419100</xdr:colOff>
      <xdr:row>17</xdr:row>
      <xdr:rowOff>28574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A270D71C-FDC6-4F37-A423-3C0C93F47F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24</xdr:col>
      <xdr:colOff>257175</xdr:colOff>
      <xdr:row>9</xdr:row>
      <xdr:rowOff>123824</xdr:rowOff>
    </xdr:from>
    <xdr:to>
      <xdr:col>35</xdr:col>
      <xdr:colOff>352425</xdr:colOff>
      <xdr:row>25</xdr:row>
      <xdr:rowOff>57150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28"/>
  <sheetViews>
    <sheetView tabSelected="1" zoomScaleNormal="100" workbookViewId="0">
      <pane xSplit="1" ySplit="1" topLeftCell="F95" activePane="bottomRight" state="frozen"/>
      <selection pane="topRight" activeCell="B1" sqref="B1"/>
      <selection pane="bottomLeft" activeCell="A2" sqref="A2"/>
      <selection pane="bottomRight" activeCell="H122" sqref="H122"/>
    </sheetView>
  </sheetViews>
  <sheetFormatPr defaultRowHeight="15" x14ac:dyDescent="0.25"/>
  <cols>
    <col min="2" max="2" width="19" customWidth="1"/>
    <col min="3" max="5" width="19.7109375" customWidth="1"/>
    <col min="6" max="6" width="20.7109375" customWidth="1"/>
    <col min="7" max="7" width="22.5703125" customWidth="1"/>
    <col min="8" max="8" width="27.28515625" customWidth="1"/>
    <col min="9" max="9" width="26.85546875" customWidth="1"/>
    <col min="10" max="10" width="14.7109375" customWidth="1"/>
    <col min="11" max="11" width="20.85546875" customWidth="1"/>
    <col min="12" max="12" width="26.42578125" customWidth="1"/>
    <col min="13" max="13" width="21.42578125" customWidth="1"/>
    <col min="14" max="14" width="14.42578125" customWidth="1"/>
    <col min="15" max="15" width="13.5703125" customWidth="1"/>
    <col min="16" max="16" width="18.5703125" customWidth="1"/>
    <col min="17" max="17" width="23.140625" customWidth="1"/>
    <col min="18" max="19" width="21" customWidth="1"/>
    <col min="20" max="20" width="22.28515625" customWidth="1"/>
    <col min="21" max="21" width="25.42578125" customWidth="1"/>
  </cols>
  <sheetData>
    <row r="1" spans="1:44" x14ac:dyDescent="0.25">
      <c r="A1" s="4" t="s">
        <v>1</v>
      </c>
      <c r="B1" s="3" t="s">
        <v>26</v>
      </c>
      <c r="C1" s="3"/>
      <c r="D1" s="1" t="s">
        <v>27</v>
      </c>
      <c r="E1" s="4" t="s">
        <v>8</v>
      </c>
      <c r="F1" s="2" t="s">
        <v>4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0</v>
      </c>
      <c r="L1" s="2"/>
      <c r="M1" s="2" t="s">
        <v>13</v>
      </c>
      <c r="N1" s="2" t="s">
        <v>14</v>
      </c>
      <c r="O1" s="2" t="s">
        <v>15</v>
      </c>
      <c r="P1" s="2" t="s">
        <v>16</v>
      </c>
      <c r="Q1" s="2" t="s">
        <v>17</v>
      </c>
      <c r="R1" s="2" t="s">
        <v>31</v>
      </c>
      <c r="S1" s="2" t="s">
        <v>32</v>
      </c>
      <c r="T1" s="2" t="s">
        <v>28</v>
      </c>
      <c r="U1" s="2" t="s">
        <v>29</v>
      </c>
    </row>
    <row r="2" spans="1:44" x14ac:dyDescent="0.25">
      <c r="A2" s="4"/>
      <c r="B2" s="1" t="s">
        <v>2</v>
      </c>
      <c r="C2" s="1" t="s">
        <v>3</v>
      </c>
      <c r="D2" s="1"/>
      <c r="E2" s="4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AQ2" s="2" t="s">
        <v>18</v>
      </c>
    </row>
    <row r="3" spans="1:44" x14ac:dyDescent="0.25">
      <c r="A3" s="2">
        <v>0</v>
      </c>
      <c r="B3" s="2">
        <v>0</v>
      </c>
      <c r="C3" s="2">
        <f>B3*0.44704</f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f>$AR$3*9.81*SIN(0)</f>
        <v>0</v>
      </c>
      <c r="J3" s="2">
        <f t="shared" ref="J3:J34" si="0">0.5*$AR$11*$AR$9*$AR$8*(C3^2)</f>
        <v>0</v>
      </c>
      <c r="K3" s="2">
        <v>0</v>
      </c>
      <c r="L3" s="2"/>
      <c r="M3" s="2">
        <f>I3+J3+K3+L3</f>
        <v>0</v>
      </c>
      <c r="N3" s="2">
        <f>C3*M3</f>
        <v>0</v>
      </c>
      <c r="O3" s="2">
        <f>N3*0.001</f>
        <v>0</v>
      </c>
      <c r="P3" s="2">
        <v>0</v>
      </c>
      <c r="Q3" s="2">
        <f>P3*0.001</f>
        <v>0</v>
      </c>
      <c r="R3" s="2">
        <f>Q3-O3</f>
        <v>0</v>
      </c>
      <c r="S3">
        <v>0</v>
      </c>
      <c r="T3" s="2">
        <f>MIN(S:S)</f>
        <v>-200.56370013757265</v>
      </c>
      <c r="U3" s="2">
        <f>MAX(O3:O122)</f>
        <v>24.916592857802616</v>
      </c>
      <c r="AQ3" s="2" t="s">
        <v>20</v>
      </c>
      <c r="AR3">
        <v>630</v>
      </c>
    </row>
    <row r="4" spans="1:44" x14ac:dyDescent="0.25">
      <c r="A4" s="2">
        <v>1</v>
      </c>
      <c r="B4" s="2">
        <v>2</v>
      </c>
      <c r="C4" s="2">
        <f t="shared" ref="C4:C67" si="1">B4*0.44704</f>
        <v>0.89407999999999999</v>
      </c>
      <c r="D4" s="2">
        <v>0</v>
      </c>
      <c r="E4" s="2">
        <v>0</v>
      </c>
      <c r="F4" s="2">
        <f>(C4-C3)/1</f>
        <v>0.89407999999999999</v>
      </c>
      <c r="G4" s="2">
        <f>C4*1</f>
        <v>0.89407999999999999</v>
      </c>
      <c r="H4" s="2">
        <f>G4+H3</f>
        <v>0.89407999999999999</v>
      </c>
      <c r="I4" s="2">
        <f t="shared" ref="I4:I35" si="2">$AR$3*9.81*SIN(E4-E3)/G4</f>
        <v>0</v>
      </c>
      <c r="J4" s="2">
        <f t="shared" si="0"/>
        <v>0.76836313939967993</v>
      </c>
      <c r="K4" s="2">
        <f t="shared" ref="K4:K28" si="3">$AR$5*9.81*$AR$3</f>
        <v>80.343900000000005</v>
      </c>
      <c r="L4" s="2"/>
      <c r="M4" s="2">
        <f>I4+J4+K4+L4</f>
        <v>81.112263139399687</v>
      </c>
      <c r="N4" s="2">
        <f t="shared" ref="N4:N67" si="4">C4*M4</f>
        <v>72.520852227674467</v>
      </c>
      <c r="O4" s="2">
        <f>N4*0.001</f>
        <v>7.2520852227674473E-2</v>
      </c>
      <c r="P4">
        <v>8377.75</v>
      </c>
      <c r="Q4">
        <v>8.3800000000000008</v>
      </c>
      <c r="R4" s="2">
        <f t="shared" ref="R4:R67" si="5">Q4-O4</f>
        <v>8.3074791477723267</v>
      </c>
      <c r="S4" s="2">
        <f>S3+R4</f>
        <v>8.3074791477723267</v>
      </c>
      <c r="AQ4" s="2" t="s">
        <v>19</v>
      </c>
    </row>
    <row r="5" spans="1:44" x14ac:dyDescent="0.25">
      <c r="A5" s="2">
        <v>2</v>
      </c>
      <c r="B5" s="2">
        <v>4</v>
      </c>
      <c r="C5" s="2">
        <f t="shared" si="1"/>
        <v>1.78816</v>
      </c>
      <c r="D5" s="2">
        <v>0</v>
      </c>
      <c r="E5" s="2">
        <v>0</v>
      </c>
      <c r="F5" s="2">
        <f t="shared" ref="F5:F68" si="6">(C5-C4)/1</f>
        <v>0.89407999999999999</v>
      </c>
      <c r="G5" s="2">
        <f t="shared" ref="G5:G68" si="7">C5*1</f>
        <v>1.78816</v>
      </c>
      <c r="H5" s="2">
        <f t="shared" ref="H5:H68" si="8">G5+H4</f>
        <v>2.6822400000000002</v>
      </c>
      <c r="I5" s="2">
        <f t="shared" si="2"/>
        <v>0</v>
      </c>
      <c r="J5" s="2">
        <f t="shared" si="0"/>
        <v>3.0734525575987197</v>
      </c>
      <c r="K5" s="2">
        <f t="shared" si="3"/>
        <v>80.343900000000005</v>
      </c>
      <c r="L5" s="2"/>
      <c r="M5" s="2">
        <f t="shared" ref="M5:M68" si="9">I5+J5+K5+L5</f>
        <v>83.417352557598718</v>
      </c>
      <c r="N5" s="2">
        <f t="shared" si="4"/>
        <v>149.16357314939572</v>
      </c>
      <c r="O5" s="2">
        <f t="shared" ref="O5:O68" si="10">N5*0.001</f>
        <v>0.14916357314939571</v>
      </c>
      <c r="P5">
        <v>8377.75</v>
      </c>
      <c r="Q5">
        <v>8.3800000000000008</v>
      </c>
      <c r="R5" s="2">
        <f t="shared" si="5"/>
        <v>8.2308364268506047</v>
      </c>
      <c r="S5" s="2">
        <f t="shared" ref="S5:S68" si="11">S4+R5</f>
        <v>16.538315574622931</v>
      </c>
      <c r="T5" t="s">
        <v>30</v>
      </c>
      <c r="AQ5" s="2" t="s">
        <v>5</v>
      </c>
      <c r="AR5">
        <v>1.2999999999999999E-2</v>
      </c>
    </row>
    <row r="6" spans="1:44" x14ac:dyDescent="0.25">
      <c r="A6" s="2">
        <v>3</v>
      </c>
      <c r="B6" s="2">
        <v>6</v>
      </c>
      <c r="C6" s="2">
        <f t="shared" si="1"/>
        <v>2.6822400000000002</v>
      </c>
      <c r="D6" s="2">
        <v>0</v>
      </c>
      <c r="E6" s="2">
        <v>0</v>
      </c>
      <c r="F6" s="2">
        <f t="shared" si="6"/>
        <v>0.89408000000000021</v>
      </c>
      <c r="G6" s="2">
        <f t="shared" si="7"/>
        <v>2.6822400000000002</v>
      </c>
      <c r="H6" s="2">
        <f t="shared" si="8"/>
        <v>5.3644800000000004</v>
      </c>
      <c r="I6" s="2">
        <f t="shared" si="2"/>
        <v>0</v>
      </c>
      <c r="J6" s="2">
        <f t="shared" si="0"/>
        <v>6.9152682545971205</v>
      </c>
      <c r="K6" s="2">
        <f t="shared" si="3"/>
        <v>80.343900000000005</v>
      </c>
      <c r="L6" s="2"/>
      <c r="M6" s="2">
        <f t="shared" si="9"/>
        <v>87.259168254597128</v>
      </c>
      <c r="N6" s="2">
        <f t="shared" si="4"/>
        <v>234.05003145921063</v>
      </c>
      <c r="O6" s="2">
        <f t="shared" si="10"/>
        <v>0.23405003145921063</v>
      </c>
      <c r="P6">
        <v>8377.75</v>
      </c>
      <c r="Q6">
        <v>8.3800000000000008</v>
      </c>
      <c r="R6" s="2">
        <f t="shared" si="5"/>
        <v>8.1459499685407906</v>
      </c>
      <c r="S6" s="2">
        <f t="shared" si="11"/>
        <v>24.684265543163722</v>
      </c>
      <c r="T6" s="2">
        <f>MAX(S:S)</f>
        <v>170.08352457943849</v>
      </c>
      <c r="AQ6" s="2" t="s">
        <v>6</v>
      </c>
      <c r="AR6">
        <v>0.02</v>
      </c>
    </row>
    <row r="7" spans="1:44" x14ac:dyDescent="0.25">
      <c r="A7" s="2">
        <v>4</v>
      </c>
      <c r="B7" s="2">
        <v>8</v>
      </c>
      <c r="C7" s="2">
        <f t="shared" si="1"/>
        <v>3.5763199999999999</v>
      </c>
      <c r="D7" s="2">
        <v>0</v>
      </c>
      <c r="E7" s="2">
        <v>0</v>
      </c>
      <c r="F7" s="2">
        <f t="shared" si="6"/>
        <v>0.89407999999999976</v>
      </c>
      <c r="G7" s="2">
        <f t="shared" si="7"/>
        <v>3.5763199999999999</v>
      </c>
      <c r="H7" s="2">
        <f t="shared" si="8"/>
        <v>8.9407999999999994</v>
      </c>
      <c r="I7" s="2">
        <f t="shared" si="2"/>
        <v>0</v>
      </c>
      <c r="J7" s="2">
        <f t="shared" si="0"/>
        <v>12.293810230394879</v>
      </c>
      <c r="K7" s="2">
        <f t="shared" si="3"/>
        <v>80.343900000000005</v>
      </c>
      <c r="L7" s="2"/>
      <c r="M7" s="2">
        <f t="shared" si="9"/>
        <v>92.637710230394887</v>
      </c>
      <c r="N7" s="2">
        <f t="shared" si="4"/>
        <v>331.30209585116586</v>
      </c>
      <c r="O7" s="2">
        <f t="shared" si="10"/>
        <v>0.33130209585116588</v>
      </c>
      <c r="P7">
        <v>8377.75</v>
      </c>
      <c r="Q7">
        <v>8.3800000000000008</v>
      </c>
      <c r="R7" s="2">
        <f t="shared" si="5"/>
        <v>8.0486979041488347</v>
      </c>
      <c r="S7" s="2">
        <f t="shared" si="11"/>
        <v>32.732963447312557</v>
      </c>
      <c r="AQ7" s="2" t="s">
        <v>7</v>
      </c>
      <c r="AR7">
        <v>0.25</v>
      </c>
    </row>
    <row r="8" spans="1:44" x14ac:dyDescent="0.25">
      <c r="A8" s="2">
        <v>5</v>
      </c>
      <c r="B8" s="2">
        <v>10</v>
      </c>
      <c r="C8" s="2">
        <f t="shared" si="1"/>
        <v>4.4703999999999997</v>
      </c>
      <c r="D8" s="2">
        <v>0</v>
      </c>
      <c r="E8" s="2">
        <v>0</v>
      </c>
      <c r="F8" s="2">
        <f t="shared" si="6"/>
        <v>0.89407999999999976</v>
      </c>
      <c r="G8" s="2">
        <f t="shared" si="7"/>
        <v>4.4703999999999997</v>
      </c>
      <c r="H8" s="2">
        <f t="shared" si="8"/>
        <v>13.411199999999999</v>
      </c>
      <c r="I8" s="2">
        <f t="shared" si="2"/>
        <v>0</v>
      </c>
      <c r="J8" s="2">
        <f t="shared" si="0"/>
        <v>19.209078484991991</v>
      </c>
      <c r="K8" s="2">
        <f t="shared" si="3"/>
        <v>80.343900000000005</v>
      </c>
      <c r="L8" s="2"/>
      <c r="M8" s="2">
        <f t="shared" si="9"/>
        <v>99.552978484991996</v>
      </c>
      <c r="N8" s="2">
        <f t="shared" si="4"/>
        <v>445.04163501930822</v>
      </c>
      <c r="O8" s="2">
        <f t="shared" si="10"/>
        <v>0.44504163501930821</v>
      </c>
      <c r="P8">
        <v>8377.75</v>
      </c>
      <c r="Q8">
        <v>8.3800000000000008</v>
      </c>
      <c r="R8" s="2">
        <f t="shared" si="5"/>
        <v>7.9349583649806927</v>
      </c>
      <c r="S8" s="2">
        <f t="shared" si="11"/>
        <v>40.667921812293251</v>
      </c>
      <c r="AQ8" s="2" t="s">
        <v>21</v>
      </c>
      <c r="AR8">
        <v>0.6</v>
      </c>
    </row>
    <row r="9" spans="1:44" x14ac:dyDescent="0.25">
      <c r="A9" s="2">
        <v>6</v>
      </c>
      <c r="B9" s="2">
        <v>12</v>
      </c>
      <c r="C9" s="2">
        <f t="shared" si="1"/>
        <v>5.3644800000000004</v>
      </c>
      <c r="D9" s="2">
        <v>0</v>
      </c>
      <c r="E9" s="2">
        <v>0</v>
      </c>
      <c r="F9" s="2">
        <f t="shared" si="6"/>
        <v>0.89408000000000065</v>
      </c>
      <c r="G9" s="2">
        <f t="shared" si="7"/>
        <v>5.3644800000000004</v>
      </c>
      <c r="H9" s="2">
        <f t="shared" si="8"/>
        <v>18.775680000000001</v>
      </c>
      <c r="I9" s="2">
        <f t="shared" si="2"/>
        <v>0</v>
      </c>
      <c r="J9" s="2">
        <f t="shared" si="0"/>
        <v>27.661073018388482</v>
      </c>
      <c r="K9" s="2">
        <f t="shared" si="3"/>
        <v>80.343900000000005</v>
      </c>
      <c r="L9" s="2"/>
      <c r="M9" s="2">
        <f t="shared" si="9"/>
        <v>108.00497301838848</v>
      </c>
      <c r="N9" s="2">
        <f t="shared" si="4"/>
        <v>579.39051765768465</v>
      </c>
      <c r="O9" s="2">
        <f t="shared" si="10"/>
        <v>0.57939051765768468</v>
      </c>
      <c r="P9">
        <v>8377.75</v>
      </c>
      <c r="Q9">
        <v>8.3800000000000008</v>
      </c>
      <c r="R9" s="2">
        <f t="shared" si="5"/>
        <v>7.800609482342316</v>
      </c>
      <c r="S9" s="2">
        <f t="shared" si="11"/>
        <v>48.468531294635568</v>
      </c>
      <c r="AQ9" s="2" t="s">
        <v>22</v>
      </c>
      <c r="AR9">
        <v>2.67</v>
      </c>
    </row>
    <row r="10" spans="1:44" x14ac:dyDescent="0.25">
      <c r="A10" s="2">
        <v>7</v>
      </c>
      <c r="B10" s="2">
        <v>14</v>
      </c>
      <c r="C10" s="2">
        <f t="shared" si="1"/>
        <v>6.2585600000000001</v>
      </c>
      <c r="D10" s="2">
        <v>0</v>
      </c>
      <c r="E10" s="2">
        <v>0</v>
      </c>
      <c r="F10" s="2">
        <f t="shared" si="6"/>
        <v>0.89407999999999976</v>
      </c>
      <c r="G10" s="2">
        <f t="shared" si="7"/>
        <v>6.2585600000000001</v>
      </c>
      <c r="H10" s="2">
        <f t="shared" si="8"/>
        <v>25.03424</v>
      </c>
      <c r="I10" s="2">
        <f t="shared" si="2"/>
        <v>0</v>
      </c>
      <c r="J10" s="2">
        <f t="shared" si="0"/>
        <v>37.649793830584315</v>
      </c>
      <c r="K10" s="2">
        <f t="shared" si="3"/>
        <v>80.343900000000005</v>
      </c>
      <c r="L10" s="2"/>
      <c r="M10" s="2">
        <f t="shared" si="9"/>
        <v>117.99369383058432</v>
      </c>
      <c r="N10" s="2">
        <f t="shared" si="4"/>
        <v>738.47061246034184</v>
      </c>
      <c r="O10" s="2">
        <f t="shared" si="10"/>
        <v>0.73847061246034185</v>
      </c>
      <c r="P10">
        <v>8377.75</v>
      </c>
      <c r="Q10">
        <v>8.3800000000000008</v>
      </c>
      <c r="R10" s="2">
        <f t="shared" si="5"/>
        <v>7.6415293875396593</v>
      </c>
      <c r="S10" s="2">
        <f t="shared" si="11"/>
        <v>56.110060682175231</v>
      </c>
      <c r="AQ10" s="2" t="s">
        <v>25</v>
      </c>
      <c r="AR10">
        <v>0.3</v>
      </c>
    </row>
    <row r="11" spans="1:44" x14ac:dyDescent="0.25">
      <c r="A11" s="2">
        <v>8</v>
      </c>
      <c r="B11" s="2">
        <v>16</v>
      </c>
      <c r="C11" s="2">
        <f t="shared" si="1"/>
        <v>7.1526399999999999</v>
      </c>
      <c r="D11" s="2">
        <v>0</v>
      </c>
      <c r="E11" s="2">
        <v>0</v>
      </c>
      <c r="F11" s="2">
        <f t="shared" si="6"/>
        <v>0.89407999999999976</v>
      </c>
      <c r="G11" s="2">
        <f t="shared" si="7"/>
        <v>7.1526399999999999</v>
      </c>
      <c r="H11" s="2">
        <f t="shared" si="8"/>
        <v>32.186880000000002</v>
      </c>
      <c r="I11" s="2">
        <f t="shared" si="2"/>
        <v>0</v>
      </c>
      <c r="J11" s="2">
        <f t="shared" si="0"/>
        <v>49.175240921579515</v>
      </c>
      <c r="K11" s="2">
        <f t="shared" si="3"/>
        <v>80.343900000000005</v>
      </c>
      <c r="L11" s="2"/>
      <c r="M11" s="2">
        <f t="shared" si="9"/>
        <v>129.51914092157952</v>
      </c>
      <c r="N11" s="2">
        <f t="shared" si="4"/>
        <v>926.40378812132656</v>
      </c>
      <c r="O11" s="2">
        <f t="shared" si="10"/>
        <v>0.92640378812132662</v>
      </c>
      <c r="P11">
        <v>8377.75</v>
      </c>
      <c r="Q11">
        <v>8.3800000000000008</v>
      </c>
      <c r="R11" s="2">
        <f t="shared" si="5"/>
        <v>7.4535962118786738</v>
      </c>
      <c r="S11" s="2">
        <f t="shared" si="11"/>
        <v>63.563656894053906</v>
      </c>
      <c r="AQ11" s="2" t="s">
        <v>23</v>
      </c>
      <c r="AR11">
        <v>1.2</v>
      </c>
    </row>
    <row r="12" spans="1:44" x14ac:dyDescent="0.25">
      <c r="A12" s="2">
        <v>9</v>
      </c>
      <c r="B12" s="2">
        <v>18</v>
      </c>
      <c r="C12" s="2">
        <f t="shared" si="1"/>
        <v>8.0467200000000005</v>
      </c>
      <c r="D12" s="2">
        <v>0</v>
      </c>
      <c r="E12" s="2">
        <v>0</v>
      </c>
      <c r="F12" s="2">
        <f t="shared" si="6"/>
        <v>0.89408000000000065</v>
      </c>
      <c r="G12" s="2">
        <f t="shared" si="7"/>
        <v>8.0467200000000005</v>
      </c>
      <c r="H12" s="2">
        <f t="shared" si="8"/>
        <v>40.233600000000003</v>
      </c>
      <c r="I12" s="2">
        <f t="shared" si="2"/>
        <v>0</v>
      </c>
      <c r="J12" s="2">
        <f t="shared" si="0"/>
        <v>62.237414291374073</v>
      </c>
      <c r="K12" s="2">
        <f t="shared" si="3"/>
        <v>80.343900000000005</v>
      </c>
      <c r="L12" s="2"/>
      <c r="M12" s="2">
        <f t="shared" si="9"/>
        <v>142.58131429137407</v>
      </c>
      <c r="N12" s="2">
        <f t="shared" si="4"/>
        <v>1147.3119133346856</v>
      </c>
      <c r="O12" s="2">
        <f t="shared" si="10"/>
        <v>1.1473119133346856</v>
      </c>
      <c r="P12">
        <v>8377.75</v>
      </c>
      <c r="Q12">
        <v>8.3800000000000008</v>
      </c>
      <c r="R12" s="2">
        <f t="shared" si="5"/>
        <v>7.2326880866653154</v>
      </c>
      <c r="S12" s="2">
        <f t="shared" si="11"/>
        <v>70.796344980719226</v>
      </c>
    </row>
    <row r="13" spans="1:44" x14ac:dyDescent="0.25">
      <c r="A13" s="2">
        <v>10</v>
      </c>
      <c r="B13" s="2">
        <v>20</v>
      </c>
      <c r="C13" s="2">
        <f t="shared" si="1"/>
        <v>8.9407999999999994</v>
      </c>
      <c r="D13" s="2">
        <v>0</v>
      </c>
      <c r="E13" s="2">
        <v>0</v>
      </c>
      <c r="F13" s="2">
        <f t="shared" si="6"/>
        <v>0.89407999999999888</v>
      </c>
      <c r="G13" s="2">
        <f t="shared" si="7"/>
        <v>8.9407999999999994</v>
      </c>
      <c r="H13" s="2">
        <f t="shared" si="8"/>
        <v>49.174400000000006</v>
      </c>
      <c r="I13" s="2">
        <f t="shared" si="2"/>
        <v>0</v>
      </c>
      <c r="J13" s="2">
        <f t="shared" si="0"/>
        <v>76.836313939967965</v>
      </c>
      <c r="K13" s="2">
        <f t="shared" si="3"/>
        <v>80.343900000000005</v>
      </c>
      <c r="L13" s="2"/>
      <c r="M13" s="2">
        <f t="shared" si="9"/>
        <v>157.18021393996798</v>
      </c>
      <c r="N13" s="2">
        <f t="shared" si="4"/>
        <v>1405.3168567944656</v>
      </c>
      <c r="O13" s="2">
        <f t="shared" si="10"/>
        <v>1.4053168567944656</v>
      </c>
      <c r="P13">
        <v>8377.75</v>
      </c>
      <c r="Q13">
        <v>8.3800000000000008</v>
      </c>
      <c r="R13" s="2">
        <f t="shared" si="5"/>
        <v>6.9746831432055352</v>
      </c>
      <c r="S13" s="2">
        <f t="shared" si="11"/>
        <v>77.771028123924765</v>
      </c>
    </row>
    <row r="14" spans="1:44" x14ac:dyDescent="0.25">
      <c r="A14" s="2">
        <v>11</v>
      </c>
      <c r="B14" s="2">
        <v>18</v>
      </c>
      <c r="C14" s="2">
        <f t="shared" si="1"/>
        <v>8.0467200000000005</v>
      </c>
      <c r="D14" s="2">
        <v>0</v>
      </c>
      <c r="E14" s="2">
        <v>0</v>
      </c>
      <c r="F14" s="2">
        <f t="shared" si="6"/>
        <v>-0.89407999999999888</v>
      </c>
      <c r="G14" s="2">
        <f t="shared" si="7"/>
        <v>8.0467200000000005</v>
      </c>
      <c r="H14" s="2">
        <f t="shared" si="8"/>
        <v>57.221120000000006</v>
      </c>
      <c r="I14" s="2">
        <f t="shared" si="2"/>
        <v>0</v>
      </c>
      <c r="J14" s="2">
        <f t="shared" si="0"/>
        <v>62.237414291374073</v>
      </c>
      <c r="K14" s="2">
        <f t="shared" si="3"/>
        <v>80.343900000000005</v>
      </c>
      <c r="L14" s="2"/>
      <c r="M14" s="2">
        <f t="shared" si="9"/>
        <v>142.58131429137407</v>
      </c>
      <c r="N14" s="2">
        <f t="shared" si="4"/>
        <v>1147.3119133346856</v>
      </c>
      <c r="O14" s="2">
        <f t="shared" si="10"/>
        <v>1.1473119133346856</v>
      </c>
      <c r="P14">
        <v>8377.75</v>
      </c>
      <c r="Q14">
        <v>8.3800000000000008</v>
      </c>
      <c r="R14" s="2">
        <f t="shared" si="5"/>
        <v>7.2326880866653154</v>
      </c>
      <c r="S14" s="2">
        <f t="shared" si="11"/>
        <v>85.003716210590085</v>
      </c>
    </row>
    <row r="15" spans="1:44" x14ac:dyDescent="0.25">
      <c r="A15" s="2">
        <v>12</v>
      </c>
      <c r="B15" s="2">
        <v>16</v>
      </c>
      <c r="C15" s="2">
        <f t="shared" si="1"/>
        <v>7.1526399999999999</v>
      </c>
      <c r="D15" s="2">
        <v>0</v>
      </c>
      <c r="E15" s="2">
        <v>0</v>
      </c>
      <c r="F15" s="2">
        <f t="shared" si="6"/>
        <v>-0.89408000000000065</v>
      </c>
      <c r="G15" s="2">
        <f t="shared" si="7"/>
        <v>7.1526399999999999</v>
      </c>
      <c r="H15" s="2">
        <f t="shared" si="8"/>
        <v>64.373760000000004</v>
      </c>
      <c r="I15" s="2">
        <f t="shared" si="2"/>
        <v>0</v>
      </c>
      <c r="J15" s="2">
        <f t="shared" si="0"/>
        <v>49.175240921579515</v>
      </c>
      <c r="K15" s="2">
        <f t="shared" si="3"/>
        <v>80.343900000000005</v>
      </c>
      <c r="L15" s="2"/>
      <c r="M15" s="2">
        <f t="shared" si="9"/>
        <v>129.51914092157952</v>
      </c>
      <c r="N15" s="2">
        <f t="shared" si="4"/>
        <v>926.40378812132656</v>
      </c>
      <c r="O15" s="2">
        <f t="shared" si="10"/>
        <v>0.92640378812132662</v>
      </c>
      <c r="P15">
        <v>8377.75</v>
      </c>
      <c r="Q15">
        <v>8.3800000000000008</v>
      </c>
      <c r="R15" s="2">
        <f t="shared" si="5"/>
        <v>7.4535962118786738</v>
      </c>
      <c r="S15" s="2">
        <f t="shared" si="11"/>
        <v>92.45731242246876</v>
      </c>
    </row>
    <row r="16" spans="1:44" x14ac:dyDescent="0.25">
      <c r="A16" s="2">
        <v>13</v>
      </c>
      <c r="B16" s="2">
        <v>16</v>
      </c>
      <c r="C16" s="2">
        <f t="shared" si="1"/>
        <v>7.1526399999999999</v>
      </c>
      <c r="D16" s="2">
        <v>0</v>
      </c>
      <c r="E16" s="2">
        <v>0</v>
      </c>
      <c r="F16" s="2">
        <f t="shared" si="6"/>
        <v>0</v>
      </c>
      <c r="G16" s="2">
        <f t="shared" si="7"/>
        <v>7.1526399999999999</v>
      </c>
      <c r="H16" s="2">
        <f t="shared" si="8"/>
        <v>71.52640000000001</v>
      </c>
      <c r="I16" s="2">
        <f t="shared" si="2"/>
        <v>0</v>
      </c>
      <c r="J16" s="2">
        <f t="shared" si="0"/>
        <v>49.175240921579515</v>
      </c>
      <c r="K16" s="2">
        <f t="shared" si="3"/>
        <v>80.343900000000005</v>
      </c>
      <c r="L16" s="2"/>
      <c r="M16" s="2">
        <f t="shared" si="9"/>
        <v>129.51914092157952</v>
      </c>
      <c r="N16" s="2">
        <f t="shared" si="4"/>
        <v>926.40378812132656</v>
      </c>
      <c r="O16" s="2">
        <f t="shared" si="10"/>
        <v>0.92640378812132662</v>
      </c>
      <c r="P16">
        <v>8377.75</v>
      </c>
      <c r="Q16">
        <v>8.3800000000000008</v>
      </c>
      <c r="R16" s="2">
        <f t="shared" si="5"/>
        <v>7.4535962118786738</v>
      </c>
      <c r="S16" s="2">
        <f t="shared" si="11"/>
        <v>99.910908634347436</v>
      </c>
    </row>
    <row r="17" spans="1:19" x14ac:dyDescent="0.25">
      <c r="A17" s="2">
        <v>14</v>
      </c>
      <c r="B17" s="2">
        <v>16</v>
      </c>
      <c r="C17" s="2">
        <f t="shared" si="1"/>
        <v>7.1526399999999999</v>
      </c>
      <c r="D17" s="2">
        <v>0</v>
      </c>
      <c r="E17" s="2">
        <v>0</v>
      </c>
      <c r="F17" s="2">
        <f t="shared" si="6"/>
        <v>0</v>
      </c>
      <c r="G17" s="2">
        <f t="shared" si="7"/>
        <v>7.1526399999999999</v>
      </c>
      <c r="H17" s="2">
        <f t="shared" si="8"/>
        <v>78.679040000000015</v>
      </c>
      <c r="I17" s="2">
        <f t="shared" si="2"/>
        <v>0</v>
      </c>
      <c r="J17" s="2">
        <f t="shared" si="0"/>
        <v>49.175240921579515</v>
      </c>
      <c r="K17" s="2">
        <f t="shared" si="3"/>
        <v>80.343900000000005</v>
      </c>
      <c r="L17" s="2"/>
      <c r="M17" s="2">
        <f t="shared" si="9"/>
        <v>129.51914092157952</v>
      </c>
      <c r="N17" s="2">
        <f t="shared" si="4"/>
        <v>926.40378812132656</v>
      </c>
      <c r="O17" s="2">
        <f t="shared" si="10"/>
        <v>0.92640378812132662</v>
      </c>
      <c r="P17">
        <v>8377.75</v>
      </c>
      <c r="Q17">
        <v>8.3800000000000008</v>
      </c>
      <c r="R17" s="2">
        <f t="shared" si="5"/>
        <v>7.4535962118786738</v>
      </c>
      <c r="S17" s="2">
        <f t="shared" si="11"/>
        <v>107.36450484622611</v>
      </c>
    </row>
    <row r="18" spans="1:19" x14ac:dyDescent="0.25">
      <c r="A18" s="2">
        <v>15</v>
      </c>
      <c r="B18" s="2">
        <v>16</v>
      </c>
      <c r="C18" s="2">
        <f t="shared" si="1"/>
        <v>7.1526399999999999</v>
      </c>
      <c r="D18" s="2">
        <v>0</v>
      </c>
      <c r="E18" s="2">
        <v>0</v>
      </c>
      <c r="F18" s="2">
        <f t="shared" si="6"/>
        <v>0</v>
      </c>
      <c r="G18" s="2">
        <f t="shared" si="7"/>
        <v>7.1526399999999999</v>
      </c>
      <c r="H18" s="2">
        <f t="shared" si="8"/>
        <v>85.83168000000002</v>
      </c>
      <c r="I18" s="2">
        <f t="shared" si="2"/>
        <v>0</v>
      </c>
      <c r="J18" s="2">
        <f t="shared" si="0"/>
        <v>49.175240921579515</v>
      </c>
      <c r="K18" s="2">
        <f t="shared" si="3"/>
        <v>80.343900000000005</v>
      </c>
      <c r="L18" s="2"/>
      <c r="M18" s="2">
        <f t="shared" si="9"/>
        <v>129.51914092157952</v>
      </c>
      <c r="N18" s="2">
        <f t="shared" si="4"/>
        <v>926.40378812132656</v>
      </c>
      <c r="O18" s="2">
        <f t="shared" si="10"/>
        <v>0.92640378812132662</v>
      </c>
      <c r="P18">
        <v>8377.75</v>
      </c>
      <c r="Q18">
        <v>8.3800000000000008</v>
      </c>
      <c r="R18" s="2">
        <f t="shared" si="5"/>
        <v>7.4535962118786738</v>
      </c>
      <c r="S18" s="2">
        <f t="shared" si="11"/>
        <v>114.81810105810479</v>
      </c>
    </row>
    <row r="19" spans="1:19" x14ac:dyDescent="0.25">
      <c r="A19" s="2">
        <v>16</v>
      </c>
      <c r="B19" s="2">
        <v>18</v>
      </c>
      <c r="C19" s="2">
        <f t="shared" si="1"/>
        <v>8.0467200000000005</v>
      </c>
      <c r="D19" s="2">
        <v>0</v>
      </c>
      <c r="E19" s="2">
        <v>0</v>
      </c>
      <c r="F19" s="2">
        <f t="shared" si="6"/>
        <v>0.89408000000000065</v>
      </c>
      <c r="G19" s="2">
        <f t="shared" si="7"/>
        <v>8.0467200000000005</v>
      </c>
      <c r="H19" s="2">
        <f t="shared" si="8"/>
        <v>93.878400000000028</v>
      </c>
      <c r="I19" s="2">
        <f t="shared" si="2"/>
        <v>0</v>
      </c>
      <c r="J19" s="2">
        <f t="shared" si="0"/>
        <v>62.237414291374073</v>
      </c>
      <c r="K19" s="2">
        <f t="shared" si="3"/>
        <v>80.343900000000005</v>
      </c>
      <c r="L19" s="2"/>
      <c r="M19" s="2">
        <f t="shared" si="9"/>
        <v>142.58131429137407</v>
      </c>
      <c r="N19" s="2">
        <f t="shared" si="4"/>
        <v>1147.3119133346856</v>
      </c>
      <c r="O19" s="2">
        <f t="shared" si="10"/>
        <v>1.1473119133346856</v>
      </c>
      <c r="P19">
        <v>8377.75</v>
      </c>
      <c r="Q19">
        <v>8.3800000000000008</v>
      </c>
      <c r="R19" s="2">
        <f t="shared" si="5"/>
        <v>7.2326880866653154</v>
      </c>
      <c r="S19" s="2">
        <f t="shared" si="11"/>
        <v>122.05078914477011</v>
      </c>
    </row>
    <row r="20" spans="1:19" x14ac:dyDescent="0.25">
      <c r="A20" s="2">
        <v>17</v>
      </c>
      <c r="B20" s="2">
        <v>20</v>
      </c>
      <c r="C20" s="2">
        <f t="shared" si="1"/>
        <v>8.9407999999999994</v>
      </c>
      <c r="D20" s="2">
        <v>0</v>
      </c>
      <c r="E20" s="2">
        <v>0</v>
      </c>
      <c r="F20" s="2">
        <f t="shared" si="6"/>
        <v>0.89407999999999888</v>
      </c>
      <c r="G20" s="2">
        <f t="shared" si="7"/>
        <v>8.9407999999999994</v>
      </c>
      <c r="H20" s="2">
        <f t="shared" si="8"/>
        <v>102.81920000000002</v>
      </c>
      <c r="I20" s="2">
        <f t="shared" si="2"/>
        <v>0</v>
      </c>
      <c r="J20" s="2">
        <f t="shared" si="0"/>
        <v>76.836313939967965</v>
      </c>
      <c r="K20" s="2">
        <f t="shared" si="3"/>
        <v>80.343900000000005</v>
      </c>
      <c r="L20" s="2"/>
      <c r="M20" s="2">
        <f t="shared" si="9"/>
        <v>157.18021393996798</v>
      </c>
      <c r="N20" s="2">
        <f t="shared" si="4"/>
        <v>1405.3168567944656</v>
      </c>
      <c r="O20" s="2">
        <f t="shared" si="10"/>
        <v>1.4053168567944656</v>
      </c>
      <c r="P20">
        <v>8377.75</v>
      </c>
      <c r="Q20">
        <v>8.3800000000000008</v>
      </c>
      <c r="R20" s="2">
        <f t="shared" si="5"/>
        <v>6.9746831432055352</v>
      </c>
      <c r="S20" s="2">
        <f t="shared" si="11"/>
        <v>129.02547228797565</v>
      </c>
    </row>
    <row r="21" spans="1:19" x14ac:dyDescent="0.25">
      <c r="A21" s="2">
        <v>18</v>
      </c>
      <c r="B21" s="2">
        <v>22</v>
      </c>
      <c r="C21" s="2">
        <f t="shared" si="1"/>
        <v>9.8348800000000001</v>
      </c>
      <c r="D21" s="2">
        <v>0</v>
      </c>
      <c r="E21" s="2">
        <v>0</v>
      </c>
      <c r="F21" s="2">
        <f t="shared" si="6"/>
        <v>0.89408000000000065</v>
      </c>
      <c r="G21" s="2">
        <f t="shared" si="7"/>
        <v>9.8348800000000001</v>
      </c>
      <c r="H21" s="2">
        <f t="shared" si="8"/>
        <v>112.65408000000002</v>
      </c>
      <c r="I21" s="2">
        <f t="shared" si="2"/>
        <v>0</v>
      </c>
      <c r="J21" s="2">
        <f t="shared" si="0"/>
        <v>92.971939867361272</v>
      </c>
      <c r="K21" s="2">
        <f t="shared" si="3"/>
        <v>80.343900000000005</v>
      </c>
      <c r="L21" s="2"/>
      <c r="M21" s="2">
        <f t="shared" si="9"/>
        <v>173.31583986736126</v>
      </c>
      <c r="N21" s="2">
        <f t="shared" si="4"/>
        <v>1704.5404871947139</v>
      </c>
      <c r="O21" s="2">
        <f t="shared" si="10"/>
        <v>1.7045404871947141</v>
      </c>
      <c r="P21">
        <v>8377.75</v>
      </c>
      <c r="Q21">
        <v>8.3800000000000008</v>
      </c>
      <c r="R21" s="2">
        <f t="shared" si="5"/>
        <v>6.6754595128052863</v>
      </c>
      <c r="S21" s="2">
        <f t="shared" si="11"/>
        <v>135.70093180078092</v>
      </c>
    </row>
    <row r="22" spans="1:19" x14ac:dyDescent="0.25">
      <c r="A22" s="2">
        <v>19</v>
      </c>
      <c r="B22" s="2">
        <v>24</v>
      </c>
      <c r="C22" s="2">
        <f t="shared" si="1"/>
        <v>10.728960000000001</v>
      </c>
      <c r="D22" s="2">
        <v>0</v>
      </c>
      <c r="E22" s="2">
        <v>0</v>
      </c>
      <c r="F22" s="2">
        <f t="shared" si="6"/>
        <v>0.89408000000000065</v>
      </c>
      <c r="G22" s="2">
        <f t="shared" si="7"/>
        <v>10.728960000000001</v>
      </c>
      <c r="H22" s="2">
        <f t="shared" si="8"/>
        <v>123.38304000000002</v>
      </c>
      <c r="I22" s="2">
        <f t="shared" si="2"/>
        <v>0</v>
      </c>
      <c r="J22" s="2">
        <f t="shared" si="0"/>
        <v>110.64429207355393</v>
      </c>
      <c r="K22" s="2">
        <f t="shared" si="3"/>
        <v>80.343900000000005</v>
      </c>
      <c r="L22" s="2"/>
      <c r="M22" s="2">
        <f t="shared" si="9"/>
        <v>190.98819207355393</v>
      </c>
      <c r="N22" s="2">
        <f t="shared" si="4"/>
        <v>2049.1046732294772</v>
      </c>
      <c r="O22" s="2">
        <f t="shared" si="10"/>
        <v>2.0491046732294773</v>
      </c>
      <c r="P22">
        <v>8377.75</v>
      </c>
      <c r="Q22">
        <v>8.3800000000000008</v>
      </c>
      <c r="R22" s="2">
        <f t="shared" si="5"/>
        <v>6.3308953267705235</v>
      </c>
      <c r="S22" s="2">
        <f t="shared" si="11"/>
        <v>142.03182712755145</v>
      </c>
    </row>
    <row r="23" spans="1:19" x14ac:dyDescent="0.25">
      <c r="A23" s="2">
        <v>20</v>
      </c>
      <c r="B23" s="2">
        <v>26</v>
      </c>
      <c r="C23" s="2">
        <f t="shared" si="1"/>
        <v>11.62304</v>
      </c>
      <c r="D23" s="2">
        <v>0</v>
      </c>
      <c r="E23" s="2">
        <v>0</v>
      </c>
      <c r="F23" s="2">
        <f t="shared" si="6"/>
        <v>0.89407999999999888</v>
      </c>
      <c r="G23" s="2">
        <f t="shared" si="7"/>
        <v>11.62304</v>
      </c>
      <c r="H23" s="2">
        <f t="shared" si="8"/>
        <v>135.00608000000003</v>
      </c>
      <c r="I23" s="2">
        <f t="shared" si="2"/>
        <v>0</v>
      </c>
      <c r="J23" s="2">
        <f t="shared" si="0"/>
        <v>129.85337055854589</v>
      </c>
      <c r="K23" s="2">
        <f t="shared" si="3"/>
        <v>80.343900000000005</v>
      </c>
      <c r="L23" s="2"/>
      <c r="M23" s="2">
        <f t="shared" si="9"/>
        <v>210.19727055854588</v>
      </c>
      <c r="N23" s="2">
        <f t="shared" si="4"/>
        <v>2443.1312835928011</v>
      </c>
      <c r="O23" s="2">
        <f t="shared" si="10"/>
        <v>2.443131283592801</v>
      </c>
      <c r="P23">
        <v>8377.75</v>
      </c>
      <c r="Q23">
        <v>8.3800000000000008</v>
      </c>
      <c r="R23" s="2">
        <f t="shared" si="5"/>
        <v>5.9368687164071998</v>
      </c>
      <c r="S23" s="2">
        <f t="shared" si="11"/>
        <v>147.96869584395864</v>
      </c>
    </row>
    <row r="24" spans="1:19" x14ac:dyDescent="0.25">
      <c r="A24" s="2">
        <v>21</v>
      </c>
      <c r="B24" s="2">
        <v>28</v>
      </c>
      <c r="C24" s="2">
        <f t="shared" si="1"/>
        <v>12.51712</v>
      </c>
      <c r="D24" s="2">
        <v>0</v>
      </c>
      <c r="E24" s="2">
        <v>0</v>
      </c>
      <c r="F24" s="2">
        <f t="shared" si="6"/>
        <v>0.89408000000000065</v>
      </c>
      <c r="G24" s="2">
        <f t="shared" si="7"/>
        <v>12.51712</v>
      </c>
      <c r="H24" s="2">
        <f t="shared" si="8"/>
        <v>147.52320000000003</v>
      </c>
      <c r="I24" s="2">
        <f t="shared" si="2"/>
        <v>0</v>
      </c>
      <c r="J24" s="2">
        <f t="shared" si="0"/>
        <v>150.59917532233726</v>
      </c>
      <c r="K24" s="2">
        <f t="shared" si="3"/>
        <v>80.343900000000005</v>
      </c>
      <c r="L24" s="2"/>
      <c r="M24" s="2">
        <f t="shared" si="9"/>
        <v>230.94307532233728</v>
      </c>
      <c r="N24" s="2">
        <f t="shared" si="4"/>
        <v>2890.7421869787345</v>
      </c>
      <c r="O24" s="2">
        <f t="shared" si="10"/>
        <v>2.8907421869787346</v>
      </c>
      <c r="P24">
        <v>8377.75</v>
      </c>
      <c r="Q24">
        <v>8.3800000000000008</v>
      </c>
      <c r="R24" s="2">
        <f t="shared" si="5"/>
        <v>5.4892578130212666</v>
      </c>
      <c r="S24" s="2">
        <f t="shared" si="11"/>
        <v>153.4579536569799</v>
      </c>
    </row>
    <row r="25" spans="1:19" x14ac:dyDescent="0.25">
      <c r="A25" s="2">
        <v>22</v>
      </c>
      <c r="B25" s="2">
        <v>30</v>
      </c>
      <c r="C25" s="2">
        <f t="shared" si="1"/>
        <v>13.411199999999999</v>
      </c>
      <c r="D25" s="2">
        <v>0</v>
      </c>
      <c r="E25" s="2">
        <v>0</v>
      </c>
      <c r="F25" s="2">
        <f t="shared" si="6"/>
        <v>0.89407999999999888</v>
      </c>
      <c r="G25" s="2">
        <f t="shared" si="7"/>
        <v>13.411199999999999</v>
      </c>
      <c r="H25" s="2">
        <f t="shared" si="8"/>
        <v>160.93440000000004</v>
      </c>
      <c r="I25" s="2">
        <f t="shared" si="2"/>
        <v>0</v>
      </c>
      <c r="J25" s="2">
        <f t="shared" si="0"/>
        <v>172.88170636492796</v>
      </c>
      <c r="K25" s="2">
        <f t="shared" si="3"/>
        <v>80.343900000000005</v>
      </c>
      <c r="L25" s="2"/>
      <c r="M25" s="2">
        <f t="shared" si="9"/>
        <v>253.22560636492796</v>
      </c>
      <c r="N25" s="2">
        <f t="shared" si="4"/>
        <v>3396.0592520813216</v>
      </c>
      <c r="O25" s="2">
        <f t="shared" si="10"/>
        <v>3.3960592520813218</v>
      </c>
      <c r="P25">
        <v>8377.75</v>
      </c>
      <c r="Q25">
        <v>8.3800000000000008</v>
      </c>
      <c r="R25" s="2">
        <f t="shared" si="5"/>
        <v>4.9839407479186786</v>
      </c>
      <c r="S25" s="2">
        <f t="shared" si="11"/>
        <v>158.44189440489856</v>
      </c>
    </row>
    <row r="26" spans="1:19" x14ac:dyDescent="0.25">
      <c r="A26" s="2">
        <v>23</v>
      </c>
      <c r="B26" s="2">
        <v>32</v>
      </c>
      <c r="C26" s="2">
        <f t="shared" si="1"/>
        <v>14.30528</v>
      </c>
      <c r="D26" s="2">
        <v>0</v>
      </c>
      <c r="E26" s="2">
        <v>0</v>
      </c>
      <c r="F26" s="2">
        <f t="shared" si="6"/>
        <v>0.89408000000000065</v>
      </c>
      <c r="G26" s="2">
        <f t="shared" si="7"/>
        <v>14.30528</v>
      </c>
      <c r="H26" s="2">
        <f t="shared" si="8"/>
        <v>175.23968000000005</v>
      </c>
      <c r="I26" s="2">
        <f t="shared" si="2"/>
        <v>0</v>
      </c>
      <c r="J26" s="2">
        <f t="shared" si="0"/>
        <v>196.70096368631806</v>
      </c>
      <c r="K26" s="2">
        <f t="shared" si="3"/>
        <v>80.343900000000005</v>
      </c>
      <c r="L26" s="2"/>
      <c r="M26" s="2">
        <f t="shared" si="9"/>
        <v>277.04486368631808</v>
      </c>
      <c r="N26" s="2">
        <f t="shared" si="4"/>
        <v>3963.204347594612</v>
      </c>
      <c r="O26" s="2">
        <f t="shared" si="10"/>
        <v>3.9632043475946119</v>
      </c>
      <c r="P26">
        <v>8377.75</v>
      </c>
      <c r="Q26">
        <v>8.3800000000000008</v>
      </c>
      <c r="R26" s="2">
        <f t="shared" si="5"/>
        <v>4.4167956524053889</v>
      </c>
      <c r="S26" s="2">
        <f t="shared" si="11"/>
        <v>162.85869005730396</v>
      </c>
    </row>
    <row r="27" spans="1:19" x14ac:dyDescent="0.25">
      <c r="A27" s="2">
        <v>24</v>
      </c>
      <c r="B27" s="2">
        <v>34</v>
      </c>
      <c r="C27" s="2">
        <f t="shared" si="1"/>
        <v>15.19936</v>
      </c>
      <c r="D27" s="2">
        <v>0</v>
      </c>
      <c r="E27" s="2">
        <v>0</v>
      </c>
      <c r="F27" s="2">
        <f t="shared" si="6"/>
        <v>0.89408000000000065</v>
      </c>
      <c r="G27" s="2">
        <f t="shared" si="7"/>
        <v>15.19936</v>
      </c>
      <c r="H27" s="2">
        <f t="shared" si="8"/>
        <v>190.43904000000006</v>
      </c>
      <c r="I27" s="2">
        <f t="shared" si="2"/>
        <v>0</v>
      </c>
      <c r="J27" s="2">
        <f t="shared" si="0"/>
        <v>222.05694728650749</v>
      </c>
      <c r="K27" s="2">
        <f t="shared" si="3"/>
        <v>80.343900000000005</v>
      </c>
      <c r="L27" s="2"/>
      <c r="M27" s="2">
        <f t="shared" si="9"/>
        <v>302.40084728650749</v>
      </c>
      <c r="N27" s="2">
        <f t="shared" si="4"/>
        <v>4596.2993422126501</v>
      </c>
      <c r="O27" s="2">
        <f t="shared" si="10"/>
        <v>4.5962993422126504</v>
      </c>
      <c r="P27">
        <v>8377.75</v>
      </c>
      <c r="Q27">
        <v>8.3800000000000008</v>
      </c>
      <c r="R27" s="2">
        <f t="shared" si="5"/>
        <v>3.7837006577873504</v>
      </c>
      <c r="S27" s="2">
        <f t="shared" si="11"/>
        <v>166.64239071509132</v>
      </c>
    </row>
    <row r="28" spans="1:19" x14ac:dyDescent="0.25">
      <c r="A28" s="2">
        <v>25</v>
      </c>
      <c r="B28" s="2">
        <v>35</v>
      </c>
      <c r="C28" s="2">
        <f t="shared" si="1"/>
        <v>15.6464</v>
      </c>
      <c r="D28" s="2">
        <v>0</v>
      </c>
      <c r="E28" s="2">
        <v>0</v>
      </c>
      <c r="F28" s="2">
        <f t="shared" si="6"/>
        <v>0.44703999999999944</v>
      </c>
      <c r="G28" s="2">
        <f t="shared" si="7"/>
        <v>15.6464</v>
      </c>
      <c r="H28" s="2">
        <f t="shared" si="8"/>
        <v>206.08544000000006</v>
      </c>
      <c r="I28" s="2">
        <f t="shared" si="2"/>
        <v>0</v>
      </c>
      <c r="J28" s="2">
        <f t="shared" si="0"/>
        <v>235.31121144115195</v>
      </c>
      <c r="K28" s="2">
        <f t="shared" si="3"/>
        <v>80.343900000000005</v>
      </c>
      <c r="L28" s="2"/>
      <c r="M28" s="2">
        <f t="shared" si="9"/>
        <v>315.65511144115197</v>
      </c>
      <c r="N28" s="2">
        <f t="shared" si="4"/>
        <v>4938.8661356528401</v>
      </c>
      <c r="O28" s="2">
        <f t="shared" si="10"/>
        <v>4.9388661356528401</v>
      </c>
      <c r="P28">
        <v>8377.75</v>
      </c>
      <c r="Q28">
        <v>8.3800000000000008</v>
      </c>
      <c r="R28" s="2">
        <f t="shared" si="5"/>
        <v>3.4411338643471607</v>
      </c>
      <c r="S28" s="2">
        <f t="shared" si="11"/>
        <v>170.08352457943849</v>
      </c>
    </row>
    <row r="29" spans="1:19" x14ac:dyDescent="0.25">
      <c r="A29" s="2">
        <v>26</v>
      </c>
      <c r="B29" s="2">
        <v>32</v>
      </c>
      <c r="C29" s="2">
        <f t="shared" si="1"/>
        <v>14.30528</v>
      </c>
      <c r="D29" s="2">
        <v>0</v>
      </c>
      <c r="E29" s="2">
        <v>0</v>
      </c>
      <c r="F29" s="2">
        <f t="shared" si="6"/>
        <v>-1.3411200000000001</v>
      </c>
      <c r="G29" s="2">
        <f t="shared" si="7"/>
        <v>14.30528</v>
      </c>
      <c r="H29" s="2">
        <f t="shared" si="8"/>
        <v>220.39072000000007</v>
      </c>
      <c r="I29" s="2">
        <f t="shared" si="2"/>
        <v>0</v>
      </c>
      <c r="J29" s="2">
        <f t="shared" si="0"/>
        <v>196.70096368631806</v>
      </c>
      <c r="K29" s="2">
        <f t="shared" ref="K29:K63" si="12">$AR$7*9.81*$AR$3</f>
        <v>1545.075</v>
      </c>
      <c r="L29" s="2"/>
      <c r="M29" s="2">
        <f t="shared" si="9"/>
        <v>1741.7759636863182</v>
      </c>
      <c r="N29" s="2">
        <f t="shared" si="4"/>
        <v>24916.592857802614</v>
      </c>
      <c r="O29" s="2">
        <f t="shared" si="10"/>
        <v>24.916592857802616</v>
      </c>
      <c r="P29">
        <v>8377.75</v>
      </c>
      <c r="Q29">
        <v>8.3800000000000008</v>
      </c>
      <c r="R29" s="2">
        <f t="shared" si="5"/>
        <v>-16.536592857802617</v>
      </c>
      <c r="S29" s="2">
        <f t="shared" si="11"/>
        <v>153.54693172163587</v>
      </c>
    </row>
    <row r="30" spans="1:19" x14ac:dyDescent="0.25">
      <c r="A30" s="2">
        <v>27</v>
      </c>
      <c r="B30" s="2">
        <v>30</v>
      </c>
      <c r="C30" s="2">
        <f t="shared" si="1"/>
        <v>13.411199999999999</v>
      </c>
      <c r="D30" s="2">
        <v>0</v>
      </c>
      <c r="E30" s="2">
        <v>0</v>
      </c>
      <c r="F30" s="2">
        <f t="shared" si="6"/>
        <v>-0.89408000000000065</v>
      </c>
      <c r="G30" s="2">
        <f t="shared" si="7"/>
        <v>13.411199999999999</v>
      </c>
      <c r="H30" s="2">
        <f t="shared" si="8"/>
        <v>233.80192000000008</v>
      </c>
      <c r="I30" s="2">
        <f t="shared" si="2"/>
        <v>0</v>
      </c>
      <c r="J30" s="2">
        <f t="shared" si="0"/>
        <v>172.88170636492796</v>
      </c>
      <c r="K30" s="2">
        <f t="shared" si="12"/>
        <v>1545.075</v>
      </c>
      <c r="L30" s="2"/>
      <c r="M30" s="2">
        <f t="shared" si="9"/>
        <v>1717.9567063649281</v>
      </c>
      <c r="N30" s="2">
        <f t="shared" si="4"/>
        <v>23039.860980401321</v>
      </c>
      <c r="O30" s="2">
        <f t="shared" si="10"/>
        <v>23.039860980401322</v>
      </c>
      <c r="P30">
        <v>8377.75</v>
      </c>
      <c r="Q30">
        <v>8.3800000000000008</v>
      </c>
      <c r="R30" s="2">
        <f t="shared" si="5"/>
        <v>-14.659860980401321</v>
      </c>
      <c r="S30" s="2">
        <f t="shared" si="11"/>
        <v>138.88707074123454</v>
      </c>
    </row>
    <row r="31" spans="1:19" x14ac:dyDescent="0.25">
      <c r="A31" s="2">
        <v>28</v>
      </c>
      <c r="B31" s="2">
        <v>28</v>
      </c>
      <c r="C31" s="2">
        <f t="shared" si="1"/>
        <v>12.51712</v>
      </c>
      <c r="D31" s="2">
        <v>0</v>
      </c>
      <c r="E31" s="2">
        <v>0</v>
      </c>
      <c r="F31" s="2">
        <f t="shared" si="6"/>
        <v>-0.89407999999999888</v>
      </c>
      <c r="G31" s="2">
        <f t="shared" si="7"/>
        <v>12.51712</v>
      </c>
      <c r="H31" s="2">
        <f t="shared" si="8"/>
        <v>246.31904000000009</v>
      </c>
      <c r="I31" s="2">
        <f t="shared" si="2"/>
        <v>0</v>
      </c>
      <c r="J31" s="2">
        <f t="shared" si="0"/>
        <v>150.59917532233726</v>
      </c>
      <c r="K31" s="2">
        <f t="shared" si="12"/>
        <v>1545.075</v>
      </c>
      <c r="L31" s="2"/>
      <c r="M31" s="2">
        <f t="shared" si="9"/>
        <v>1695.6741753223373</v>
      </c>
      <c r="N31" s="2">
        <f t="shared" si="4"/>
        <v>21224.957133410735</v>
      </c>
      <c r="O31" s="2">
        <f t="shared" si="10"/>
        <v>21.224957133410737</v>
      </c>
      <c r="P31">
        <v>8377.75</v>
      </c>
      <c r="Q31">
        <v>8.3800000000000008</v>
      </c>
      <c r="R31" s="2">
        <f t="shared" si="5"/>
        <v>-12.844957133410736</v>
      </c>
      <c r="S31" s="2">
        <f t="shared" si="11"/>
        <v>126.04211360782381</v>
      </c>
    </row>
    <row r="32" spans="1:19" x14ac:dyDescent="0.25">
      <c r="A32" s="2">
        <v>29</v>
      </c>
      <c r="B32" s="2">
        <v>28</v>
      </c>
      <c r="C32" s="2">
        <f t="shared" si="1"/>
        <v>12.51712</v>
      </c>
      <c r="D32" s="2">
        <v>0</v>
      </c>
      <c r="E32" s="2">
        <v>0</v>
      </c>
      <c r="F32" s="2">
        <f t="shared" si="6"/>
        <v>0</v>
      </c>
      <c r="G32" s="2">
        <f t="shared" si="7"/>
        <v>12.51712</v>
      </c>
      <c r="H32" s="2">
        <f t="shared" si="8"/>
        <v>258.83616000000006</v>
      </c>
      <c r="I32" s="2">
        <f t="shared" si="2"/>
        <v>0</v>
      </c>
      <c r="J32" s="2">
        <f t="shared" si="0"/>
        <v>150.59917532233726</v>
      </c>
      <c r="K32" s="2">
        <f t="shared" si="12"/>
        <v>1545.075</v>
      </c>
      <c r="L32" s="2"/>
      <c r="M32" s="2">
        <f t="shared" si="9"/>
        <v>1695.6741753223373</v>
      </c>
      <c r="N32" s="2">
        <f t="shared" si="4"/>
        <v>21224.957133410735</v>
      </c>
      <c r="O32" s="2">
        <f t="shared" si="10"/>
        <v>21.224957133410737</v>
      </c>
      <c r="P32">
        <v>8377.75</v>
      </c>
      <c r="Q32">
        <v>8.3800000000000008</v>
      </c>
      <c r="R32" s="2">
        <f t="shared" si="5"/>
        <v>-12.844957133410736</v>
      </c>
      <c r="S32" s="2">
        <f t="shared" si="11"/>
        <v>113.19715647441308</v>
      </c>
    </row>
    <row r="33" spans="1:19" x14ac:dyDescent="0.25">
      <c r="A33" s="2">
        <v>30</v>
      </c>
      <c r="B33" s="2">
        <v>28</v>
      </c>
      <c r="C33" s="2">
        <f t="shared" si="1"/>
        <v>12.51712</v>
      </c>
      <c r="D33" s="2">
        <v>0</v>
      </c>
      <c r="E33" s="2">
        <v>0</v>
      </c>
      <c r="F33" s="2">
        <f t="shared" si="6"/>
        <v>0</v>
      </c>
      <c r="G33" s="2">
        <f t="shared" si="7"/>
        <v>12.51712</v>
      </c>
      <c r="H33" s="2">
        <f t="shared" si="8"/>
        <v>271.35328000000004</v>
      </c>
      <c r="I33" s="2">
        <f t="shared" si="2"/>
        <v>0</v>
      </c>
      <c r="J33" s="2">
        <f t="shared" si="0"/>
        <v>150.59917532233726</v>
      </c>
      <c r="K33" s="2">
        <f t="shared" si="12"/>
        <v>1545.075</v>
      </c>
      <c r="L33" s="2"/>
      <c r="M33" s="2">
        <f t="shared" si="9"/>
        <v>1695.6741753223373</v>
      </c>
      <c r="N33" s="2">
        <f t="shared" si="4"/>
        <v>21224.957133410735</v>
      </c>
      <c r="O33" s="2">
        <f t="shared" si="10"/>
        <v>21.224957133410737</v>
      </c>
      <c r="P33">
        <v>8377.75</v>
      </c>
      <c r="Q33">
        <v>8.3800000000000008</v>
      </c>
      <c r="R33" s="2">
        <f t="shared" si="5"/>
        <v>-12.844957133410736</v>
      </c>
      <c r="S33" s="2">
        <f t="shared" si="11"/>
        <v>100.35219934100235</v>
      </c>
    </row>
    <row r="34" spans="1:19" x14ac:dyDescent="0.25">
      <c r="A34" s="2">
        <v>31</v>
      </c>
      <c r="B34" s="2">
        <v>25</v>
      </c>
      <c r="C34" s="2">
        <f t="shared" si="1"/>
        <v>11.176</v>
      </c>
      <c r="D34" s="2">
        <v>4.1849999999999996</v>
      </c>
      <c r="E34" s="2">
        <v>1</v>
      </c>
      <c r="F34" s="2">
        <f t="shared" si="6"/>
        <v>-1.3411200000000001</v>
      </c>
      <c r="G34" s="2">
        <f t="shared" si="7"/>
        <v>11.176</v>
      </c>
      <c r="H34" s="2">
        <f t="shared" si="8"/>
        <v>282.52928000000003</v>
      </c>
      <c r="I34" s="2">
        <f t="shared" si="2"/>
        <v>465.33134640374402</v>
      </c>
      <c r="J34" s="2">
        <f t="shared" si="0"/>
        <v>120.05674053119999</v>
      </c>
      <c r="K34" s="2">
        <f t="shared" si="12"/>
        <v>1545.075</v>
      </c>
      <c r="L34" s="2"/>
      <c r="M34" s="2">
        <f t="shared" si="9"/>
        <v>2130.4630869349439</v>
      </c>
      <c r="N34" s="2">
        <f t="shared" si="4"/>
        <v>23810.055459584935</v>
      </c>
      <c r="O34" s="2">
        <f t="shared" si="10"/>
        <v>23.810055459584937</v>
      </c>
      <c r="P34">
        <v>8377.75</v>
      </c>
      <c r="Q34">
        <v>8.3800000000000008</v>
      </c>
      <c r="R34" s="2">
        <f t="shared" si="5"/>
        <v>-15.430055459584937</v>
      </c>
      <c r="S34" s="2">
        <f t="shared" si="11"/>
        <v>84.922143881417412</v>
      </c>
    </row>
    <row r="35" spans="1:19" x14ac:dyDescent="0.25">
      <c r="A35" s="2">
        <v>32</v>
      </c>
      <c r="B35" s="2">
        <v>24</v>
      </c>
      <c r="C35" s="2">
        <f t="shared" si="1"/>
        <v>10.728960000000001</v>
      </c>
      <c r="D35" s="2">
        <v>4.1849999999999996</v>
      </c>
      <c r="E35" s="2">
        <v>2</v>
      </c>
      <c r="F35" s="2">
        <f t="shared" si="6"/>
        <v>-0.44703999999999944</v>
      </c>
      <c r="G35" s="2">
        <f t="shared" si="7"/>
        <v>10.728960000000001</v>
      </c>
      <c r="H35" s="2">
        <f t="shared" si="8"/>
        <v>293.25824</v>
      </c>
      <c r="I35" s="2">
        <f t="shared" si="2"/>
        <v>484.72015250389995</v>
      </c>
      <c r="J35" s="2">
        <f t="shared" ref="J35:J66" si="13">0.5*$AR$11*$AR$9*$AR$8*(C35^2)</f>
        <v>110.64429207355393</v>
      </c>
      <c r="K35" s="2">
        <f t="shared" si="12"/>
        <v>1545.075</v>
      </c>
      <c r="L35" s="2"/>
      <c r="M35" s="2">
        <f t="shared" si="9"/>
        <v>2140.4394445774542</v>
      </c>
      <c r="N35" s="2">
        <f t="shared" si="4"/>
        <v>22964.689183293725</v>
      </c>
      <c r="O35" s="2">
        <f t="shared" si="10"/>
        <v>22.964689183293725</v>
      </c>
      <c r="P35">
        <v>8377.75</v>
      </c>
      <c r="Q35">
        <v>8.3800000000000008</v>
      </c>
      <c r="R35" s="2">
        <f t="shared" si="5"/>
        <v>-14.584689183293724</v>
      </c>
      <c r="S35" s="2">
        <f t="shared" si="11"/>
        <v>70.337454698123693</v>
      </c>
    </row>
    <row r="36" spans="1:19" x14ac:dyDescent="0.25">
      <c r="A36" s="2">
        <v>33</v>
      </c>
      <c r="B36" s="2">
        <v>23</v>
      </c>
      <c r="C36" s="2">
        <f t="shared" si="1"/>
        <v>10.28192</v>
      </c>
      <c r="D36" s="2">
        <v>4.1849999999999996</v>
      </c>
      <c r="E36" s="2">
        <v>3</v>
      </c>
      <c r="F36" s="2">
        <f t="shared" si="6"/>
        <v>-0.44704000000000121</v>
      </c>
      <c r="G36" s="2">
        <f t="shared" si="7"/>
        <v>10.28192</v>
      </c>
      <c r="H36" s="2">
        <f t="shared" si="8"/>
        <v>303.54016000000001</v>
      </c>
      <c r="I36" s="2">
        <f t="shared" ref="I36:I67" si="14">$AR$3*9.81*SIN(E36-E35)/G36</f>
        <v>505.79494174320001</v>
      </c>
      <c r="J36" s="2">
        <f t="shared" si="13"/>
        <v>101.61602518560765</v>
      </c>
      <c r="K36" s="2">
        <f t="shared" si="12"/>
        <v>1545.075</v>
      </c>
      <c r="L36" s="2"/>
      <c r="M36" s="2">
        <f t="shared" si="9"/>
        <v>2152.4859669288076</v>
      </c>
      <c r="N36" s="2">
        <f t="shared" si="4"/>
        <v>22131.688513084642</v>
      </c>
      <c r="O36" s="2">
        <f t="shared" si="10"/>
        <v>22.131688513084644</v>
      </c>
      <c r="P36">
        <v>8377.75</v>
      </c>
      <c r="Q36">
        <v>8.3800000000000008</v>
      </c>
      <c r="R36" s="2">
        <f t="shared" si="5"/>
        <v>-13.751688513084643</v>
      </c>
      <c r="S36" s="2">
        <f t="shared" si="11"/>
        <v>56.585766185039049</v>
      </c>
    </row>
    <row r="37" spans="1:19" x14ac:dyDescent="0.25">
      <c r="A37" s="2">
        <v>34</v>
      </c>
      <c r="B37" s="2">
        <v>22</v>
      </c>
      <c r="C37" s="2">
        <f t="shared" si="1"/>
        <v>9.8348800000000001</v>
      </c>
      <c r="D37" s="2">
        <v>4.1849999999999996</v>
      </c>
      <c r="E37" s="2">
        <v>4</v>
      </c>
      <c r="F37" s="2">
        <f t="shared" si="6"/>
        <v>-0.44703999999999944</v>
      </c>
      <c r="G37" s="2">
        <f t="shared" si="7"/>
        <v>9.8348800000000001</v>
      </c>
      <c r="H37" s="2">
        <f t="shared" si="8"/>
        <v>313.37504000000001</v>
      </c>
      <c r="I37" s="2">
        <f t="shared" si="14"/>
        <v>528.7856209133455</v>
      </c>
      <c r="J37" s="2">
        <f t="shared" si="13"/>
        <v>92.971939867361272</v>
      </c>
      <c r="K37" s="2">
        <f t="shared" si="12"/>
        <v>1545.075</v>
      </c>
      <c r="L37" s="2"/>
      <c r="M37" s="2">
        <f t="shared" si="9"/>
        <v>2166.8325607807069</v>
      </c>
      <c r="N37" s="2">
        <f t="shared" si="4"/>
        <v>21310.538215370958</v>
      </c>
      <c r="O37" s="2">
        <f t="shared" si="10"/>
        <v>21.310538215370958</v>
      </c>
      <c r="P37">
        <v>8377.75</v>
      </c>
      <c r="Q37">
        <v>8.3800000000000008</v>
      </c>
      <c r="R37" s="2">
        <f t="shared" si="5"/>
        <v>-12.930538215370957</v>
      </c>
      <c r="S37" s="2">
        <f t="shared" si="11"/>
        <v>43.65522796966809</v>
      </c>
    </row>
    <row r="38" spans="1:19" x14ac:dyDescent="0.25">
      <c r="A38" s="2">
        <v>35</v>
      </c>
      <c r="B38" s="2">
        <v>22</v>
      </c>
      <c r="C38" s="2">
        <f t="shared" si="1"/>
        <v>9.8348800000000001</v>
      </c>
      <c r="D38" s="2">
        <v>4.1849999999999996</v>
      </c>
      <c r="E38" s="2">
        <v>5</v>
      </c>
      <c r="F38" s="2">
        <f t="shared" si="6"/>
        <v>0</v>
      </c>
      <c r="G38" s="2">
        <f t="shared" si="7"/>
        <v>9.8348800000000001</v>
      </c>
      <c r="H38" s="2">
        <f t="shared" si="8"/>
        <v>323.20992000000001</v>
      </c>
      <c r="I38" s="2">
        <f t="shared" si="14"/>
        <v>528.7856209133455</v>
      </c>
      <c r="J38" s="2">
        <f t="shared" si="13"/>
        <v>92.971939867361272</v>
      </c>
      <c r="K38" s="2">
        <f t="shared" si="12"/>
        <v>1545.075</v>
      </c>
      <c r="L38" s="2"/>
      <c r="M38" s="2">
        <f t="shared" si="9"/>
        <v>2166.8325607807069</v>
      </c>
      <c r="N38" s="2">
        <f t="shared" si="4"/>
        <v>21310.538215370958</v>
      </c>
      <c r="O38" s="2">
        <f t="shared" si="10"/>
        <v>21.310538215370958</v>
      </c>
      <c r="P38">
        <v>8377.75</v>
      </c>
      <c r="Q38">
        <v>8.3800000000000008</v>
      </c>
      <c r="R38" s="2">
        <f t="shared" si="5"/>
        <v>-12.930538215370957</v>
      </c>
      <c r="S38" s="2">
        <f t="shared" si="11"/>
        <v>30.724689754297131</v>
      </c>
    </row>
    <row r="39" spans="1:19" x14ac:dyDescent="0.25">
      <c r="A39" s="2">
        <v>36</v>
      </c>
      <c r="B39" s="2">
        <v>22</v>
      </c>
      <c r="C39" s="2">
        <f t="shared" si="1"/>
        <v>9.8348800000000001</v>
      </c>
      <c r="D39" s="2">
        <v>4.1849999999999996</v>
      </c>
      <c r="E39" s="2">
        <v>6</v>
      </c>
      <c r="F39" s="2">
        <f t="shared" si="6"/>
        <v>0</v>
      </c>
      <c r="G39" s="2">
        <f t="shared" si="7"/>
        <v>9.8348800000000001</v>
      </c>
      <c r="H39" s="2">
        <f t="shared" si="8"/>
        <v>333.04480000000001</v>
      </c>
      <c r="I39" s="2">
        <f t="shared" si="14"/>
        <v>528.7856209133455</v>
      </c>
      <c r="J39" s="2">
        <f t="shared" si="13"/>
        <v>92.971939867361272</v>
      </c>
      <c r="K39" s="2">
        <f t="shared" si="12"/>
        <v>1545.075</v>
      </c>
      <c r="L39" s="2"/>
      <c r="M39" s="2">
        <f t="shared" si="9"/>
        <v>2166.8325607807069</v>
      </c>
      <c r="N39" s="2">
        <f t="shared" si="4"/>
        <v>21310.538215370958</v>
      </c>
      <c r="O39" s="2">
        <f t="shared" si="10"/>
        <v>21.310538215370958</v>
      </c>
      <c r="P39">
        <v>8377.75</v>
      </c>
      <c r="Q39">
        <v>8.3800000000000008</v>
      </c>
      <c r="R39" s="2">
        <f t="shared" si="5"/>
        <v>-12.930538215370957</v>
      </c>
      <c r="S39" s="2">
        <f t="shared" si="11"/>
        <v>17.794151538926172</v>
      </c>
    </row>
    <row r="40" spans="1:19" x14ac:dyDescent="0.25">
      <c r="A40" s="2">
        <v>37</v>
      </c>
      <c r="B40" s="2">
        <v>22</v>
      </c>
      <c r="C40" s="2">
        <f t="shared" si="1"/>
        <v>9.8348800000000001</v>
      </c>
      <c r="D40" s="2">
        <v>4.1849999999999996</v>
      </c>
      <c r="E40" s="2">
        <v>7</v>
      </c>
      <c r="F40" s="2">
        <f t="shared" si="6"/>
        <v>0</v>
      </c>
      <c r="G40" s="2">
        <f t="shared" si="7"/>
        <v>9.8348800000000001</v>
      </c>
      <c r="H40" s="2">
        <f t="shared" si="8"/>
        <v>342.87968000000001</v>
      </c>
      <c r="I40" s="2">
        <f t="shared" si="14"/>
        <v>528.7856209133455</v>
      </c>
      <c r="J40" s="2">
        <f t="shared" si="13"/>
        <v>92.971939867361272</v>
      </c>
      <c r="K40" s="2">
        <f t="shared" si="12"/>
        <v>1545.075</v>
      </c>
      <c r="L40" s="2"/>
      <c r="M40" s="2">
        <f t="shared" si="9"/>
        <v>2166.8325607807069</v>
      </c>
      <c r="N40" s="2">
        <f t="shared" si="4"/>
        <v>21310.538215370958</v>
      </c>
      <c r="O40" s="2">
        <f t="shared" si="10"/>
        <v>21.310538215370958</v>
      </c>
      <c r="P40">
        <v>8377.75</v>
      </c>
      <c r="Q40">
        <v>8.3800000000000008</v>
      </c>
      <c r="R40" s="2">
        <f t="shared" si="5"/>
        <v>-12.930538215370957</v>
      </c>
      <c r="S40" s="2">
        <f t="shared" si="11"/>
        <v>4.8636133235552155</v>
      </c>
    </row>
    <row r="41" spans="1:19" x14ac:dyDescent="0.25">
      <c r="A41" s="2">
        <v>38</v>
      </c>
      <c r="B41" s="2">
        <v>22</v>
      </c>
      <c r="C41" s="2">
        <f t="shared" si="1"/>
        <v>9.8348800000000001</v>
      </c>
      <c r="D41" s="2">
        <v>4.1849999999999996</v>
      </c>
      <c r="E41" s="2">
        <v>8</v>
      </c>
      <c r="F41" s="2">
        <f t="shared" si="6"/>
        <v>0</v>
      </c>
      <c r="G41" s="2">
        <f t="shared" si="7"/>
        <v>9.8348800000000001</v>
      </c>
      <c r="H41" s="2">
        <f t="shared" si="8"/>
        <v>352.71456000000001</v>
      </c>
      <c r="I41" s="2">
        <f t="shared" si="14"/>
        <v>528.7856209133455</v>
      </c>
      <c r="J41" s="2">
        <f t="shared" si="13"/>
        <v>92.971939867361272</v>
      </c>
      <c r="K41" s="2">
        <f t="shared" si="12"/>
        <v>1545.075</v>
      </c>
      <c r="L41" s="2"/>
      <c r="M41" s="2">
        <f t="shared" si="9"/>
        <v>2166.8325607807069</v>
      </c>
      <c r="N41" s="2">
        <f t="shared" si="4"/>
        <v>21310.538215370958</v>
      </c>
      <c r="O41" s="2">
        <f t="shared" si="10"/>
        <v>21.310538215370958</v>
      </c>
      <c r="P41">
        <v>8377.75</v>
      </c>
      <c r="Q41">
        <v>8.3800000000000008</v>
      </c>
      <c r="R41" s="2">
        <f t="shared" si="5"/>
        <v>-12.930538215370957</v>
      </c>
      <c r="S41" s="2">
        <f t="shared" si="11"/>
        <v>-8.0669248918157415</v>
      </c>
    </row>
    <row r="42" spans="1:19" x14ac:dyDescent="0.25">
      <c r="A42" s="2">
        <v>39</v>
      </c>
      <c r="B42" s="2">
        <v>22</v>
      </c>
      <c r="C42" s="2">
        <f t="shared" si="1"/>
        <v>9.8348800000000001</v>
      </c>
      <c r="D42" s="2">
        <v>4.1849999999999996</v>
      </c>
      <c r="E42" s="2">
        <v>9</v>
      </c>
      <c r="F42" s="2">
        <f t="shared" si="6"/>
        <v>0</v>
      </c>
      <c r="G42" s="2">
        <f t="shared" si="7"/>
        <v>9.8348800000000001</v>
      </c>
      <c r="H42" s="2">
        <f t="shared" si="8"/>
        <v>362.54944</v>
      </c>
      <c r="I42" s="2">
        <f t="shared" si="14"/>
        <v>528.7856209133455</v>
      </c>
      <c r="J42" s="2">
        <f t="shared" si="13"/>
        <v>92.971939867361272</v>
      </c>
      <c r="K42" s="2">
        <f t="shared" si="12"/>
        <v>1545.075</v>
      </c>
      <c r="L42" s="2"/>
      <c r="M42" s="2">
        <f t="shared" si="9"/>
        <v>2166.8325607807069</v>
      </c>
      <c r="N42" s="2">
        <f t="shared" si="4"/>
        <v>21310.538215370958</v>
      </c>
      <c r="O42" s="2">
        <f t="shared" si="10"/>
        <v>21.310538215370958</v>
      </c>
      <c r="P42">
        <v>8377.75</v>
      </c>
      <c r="Q42">
        <v>8.3800000000000008</v>
      </c>
      <c r="R42" s="2">
        <f t="shared" si="5"/>
        <v>-12.930538215370957</v>
      </c>
      <c r="S42" s="2">
        <f t="shared" si="11"/>
        <v>-20.997463107186697</v>
      </c>
    </row>
    <row r="43" spans="1:19" x14ac:dyDescent="0.25">
      <c r="A43" s="2">
        <v>40</v>
      </c>
      <c r="B43" s="2">
        <v>22</v>
      </c>
      <c r="C43" s="2">
        <f t="shared" si="1"/>
        <v>9.8348800000000001</v>
      </c>
      <c r="D43" s="2">
        <v>4.1849999999999996</v>
      </c>
      <c r="E43" s="2">
        <v>10</v>
      </c>
      <c r="F43" s="2">
        <f t="shared" si="6"/>
        <v>0</v>
      </c>
      <c r="G43" s="2">
        <f t="shared" si="7"/>
        <v>9.8348800000000001</v>
      </c>
      <c r="H43" s="2">
        <f t="shared" si="8"/>
        <v>372.38432</v>
      </c>
      <c r="I43" s="2">
        <f t="shared" si="14"/>
        <v>528.7856209133455</v>
      </c>
      <c r="J43" s="2">
        <f t="shared" si="13"/>
        <v>92.971939867361272</v>
      </c>
      <c r="K43" s="2">
        <f t="shared" si="12"/>
        <v>1545.075</v>
      </c>
      <c r="L43" s="2"/>
      <c r="M43" s="2">
        <f t="shared" si="9"/>
        <v>2166.8325607807069</v>
      </c>
      <c r="N43" s="2">
        <f t="shared" si="4"/>
        <v>21310.538215370958</v>
      </c>
      <c r="O43" s="2">
        <f t="shared" si="10"/>
        <v>21.310538215370958</v>
      </c>
      <c r="P43">
        <v>8377.75</v>
      </c>
      <c r="Q43">
        <v>8.3800000000000008</v>
      </c>
      <c r="R43" s="2">
        <f t="shared" si="5"/>
        <v>-12.930538215370957</v>
      </c>
      <c r="S43" s="2">
        <f t="shared" si="11"/>
        <v>-33.928001322557655</v>
      </c>
    </row>
    <row r="44" spans="1:19" x14ac:dyDescent="0.25">
      <c r="A44" s="2">
        <v>41</v>
      </c>
      <c r="B44" s="2">
        <v>23</v>
      </c>
      <c r="C44" s="2">
        <f t="shared" si="1"/>
        <v>10.28192</v>
      </c>
      <c r="D44" s="2">
        <v>0</v>
      </c>
      <c r="E44" s="2">
        <v>10</v>
      </c>
      <c r="F44" s="2">
        <f t="shared" si="6"/>
        <v>0.44703999999999944</v>
      </c>
      <c r="G44" s="2">
        <f t="shared" si="7"/>
        <v>10.28192</v>
      </c>
      <c r="H44" s="2">
        <f t="shared" si="8"/>
        <v>382.66624000000002</v>
      </c>
      <c r="I44" s="2">
        <f t="shared" si="14"/>
        <v>0</v>
      </c>
      <c r="J44" s="2">
        <f t="shared" si="13"/>
        <v>101.61602518560765</v>
      </c>
      <c r="K44" s="2">
        <f t="shared" si="12"/>
        <v>1545.075</v>
      </c>
      <c r="L44" s="2"/>
      <c r="M44" s="2">
        <f t="shared" si="9"/>
        <v>1646.6910251856077</v>
      </c>
      <c r="N44" s="2">
        <f t="shared" si="4"/>
        <v>16931.145385676402</v>
      </c>
      <c r="O44" s="2">
        <f t="shared" si="10"/>
        <v>16.931145385676402</v>
      </c>
      <c r="P44">
        <v>8377.75</v>
      </c>
      <c r="Q44">
        <v>8.3800000000000008</v>
      </c>
      <c r="R44" s="2">
        <f t="shared" si="5"/>
        <v>-8.551145385676401</v>
      </c>
      <c r="S44" s="2">
        <f t="shared" si="11"/>
        <v>-42.479146708234055</v>
      </c>
    </row>
    <row r="45" spans="1:19" x14ac:dyDescent="0.25">
      <c r="A45" s="2">
        <v>42</v>
      </c>
      <c r="B45" s="2">
        <v>24</v>
      </c>
      <c r="C45" s="2">
        <f t="shared" si="1"/>
        <v>10.728960000000001</v>
      </c>
      <c r="D45" s="2">
        <v>0</v>
      </c>
      <c r="E45" s="2">
        <v>10</v>
      </c>
      <c r="F45" s="2">
        <f t="shared" si="6"/>
        <v>0.44704000000000121</v>
      </c>
      <c r="G45" s="2">
        <f t="shared" si="7"/>
        <v>10.728960000000001</v>
      </c>
      <c r="H45" s="2">
        <f t="shared" si="8"/>
        <v>393.39520000000005</v>
      </c>
      <c r="I45" s="2">
        <f t="shared" si="14"/>
        <v>0</v>
      </c>
      <c r="J45" s="2">
        <f t="shared" si="13"/>
        <v>110.64429207355393</v>
      </c>
      <c r="K45" s="2">
        <f t="shared" si="12"/>
        <v>1545.075</v>
      </c>
      <c r="L45" s="2"/>
      <c r="M45" s="2">
        <f t="shared" si="9"/>
        <v>1655.719292073554</v>
      </c>
      <c r="N45" s="2">
        <f t="shared" si="4"/>
        <v>17764.146055885478</v>
      </c>
      <c r="O45" s="2">
        <f t="shared" si="10"/>
        <v>17.76414605588548</v>
      </c>
      <c r="P45">
        <v>8377.75</v>
      </c>
      <c r="Q45">
        <v>8.3800000000000008</v>
      </c>
      <c r="R45" s="2">
        <f t="shared" si="5"/>
        <v>-9.3841460558854788</v>
      </c>
      <c r="S45" s="2">
        <f t="shared" si="11"/>
        <v>-51.863292764119535</v>
      </c>
    </row>
    <row r="46" spans="1:19" x14ac:dyDescent="0.25">
      <c r="A46" s="2">
        <v>43</v>
      </c>
      <c r="B46" s="2">
        <v>25</v>
      </c>
      <c r="C46" s="2">
        <f t="shared" si="1"/>
        <v>11.176</v>
      </c>
      <c r="D46" s="2">
        <v>0</v>
      </c>
      <c r="E46" s="2">
        <v>10</v>
      </c>
      <c r="F46" s="2">
        <f t="shared" si="6"/>
        <v>0.44703999999999944</v>
      </c>
      <c r="G46" s="2">
        <f t="shared" si="7"/>
        <v>11.176</v>
      </c>
      <c r="H46" s="2">
        <f t="shared" si="8"/>
        <v>404.57120000000003</v>
      </c>
      <c r="I46" s="2">
        <f t="shared" si="14"/>
        <v>0</v>
      </c>
      <c r="J46" s="2">
        <f t="shared" si="13"/>
        <v>120.05674053119999</v>
      </c>
      <c r="K46" s="2">
        <f t="shared" si="12"/>
        <v>1545.075</v>
      </c>
      <c r="L46" s="2"/>
      <c r="M46" s="2">
        <f t="shared" si="9"/>
        <v>1665.1317405312</v>
      </c>
      <c r="N46" s="2">
        <f t="shared" si="4"/>
        <v>18609.512332176691</v>
      </c>
      <c r="O46" s="2">
        <f t="shared" si="10"/>
        <v>18.609512332176692</v>
      </c>
      <c r="P46">
        <v>8377.75</v>
      </c>
      <c r="Q46">
        <v>8.3800000000000008</v>
      </c>
      <c r="R46" s="2">
        <f t="shared" si="5"/>
        <v>-10.229512332176691</v>
      </c>
      <c r="S46" s="2">
        <f t="shared" si="11"/>
        <v>-62.092805096296225</v>
      </c>
    </row>
    <row r="47" spans="1:19" x14ac:dyDescent="0.25">
      <c r="A47" s="2">
        <v>44</v>
      </c>
      <c r="B47" s="2">
        <v>26</v>
      </c>
      <c r="C47" s="2">
        <f t="shared" si="1"/>
        <v>11.62304</v>
      </c>
      <c r="D47" s="2">
        <v>0</v>
      </c>
      <c r="E47" s="2">
        <v>10</v>
      </c>
      <c r="F47" s="2">
        <f t="shared" si="6"/>
        <v>0.44703999999999944</v>
      </c>
      <c r="G47" s="2">
        <f t="shared" si="7"/>
        <v>11.62304</v>
      </c>
      <c r="H47" s="2">
        <f t="shared" si="8"/>
        <v>416.19424000000004</v>
      </c>
      <c r="I47" s="2">
        <f t="shared" si="14"/>
        <v>0</v>
      </c>
      <c r="J47" s="2">
        <f t="shared" si="13"/>
        <v>129.85337055854589</v>
      </c>
      <c r="K47" s="2">
        <f t="shared" si="12"/>
        <v>1545.075</v>
      </c>
      <c r="L47" s="2"/>
      <c r="M47" s="2">
        <f t="shared" si="9"/>
        <v>1674.928370558546</v>
      </c>
      <c r="N47" s="2">
        <f t="shared" si="4"/>
        <v>19467.759448136803</v>
      </c>
      <c r="O47" s="2">
        <f t="shared" si="10"/>
        <v>19.467759448136803</v>
      </c>
      <c r="P47">
        <v>8377.75</v>
      </c>
      <c r="Q47">
        <v>8.3800000000000008</v>
      </c>
      <c r="R47" s="2">
        <f t="shared" si="5"/>
        <v>-11.087759448136802</v>
      </c>
      <c r="S47" s="2">
        <f t="shared" si="11"/>
        <v>-73.180564544433025</v>
      </c>
    </row>
    <row r="48" spans="1:19" x14ac:dyDescent="0.25">
      <c r="A48" s="2">
        <v>45</v>
      </c>
      <c r="B48" s="2">
        <v>27</v>
      </c>
      <c r="C48" s="2">
        <f t="shared" si="1"/>
        <v>12.070079999999999</v>
      </c>
      <c r="D48" s="2">
        <v>0</v>
      </c>
      <c r="E48" s="2">
        <v>10</v>
      </c>
      <c r="F48" s="2">
        <f t="shared" si="6"/>
        <v>0.44703999999999944</v>
      </c>
      <c r="G48" s="2">
        <f t="shared" si="7"/>
        <v>12.070079999999999</v>
      </c>
      <c r="H48" s="2">
        <f t="shared" si="8"/>
        <v>428.26432000000005</v>
      </c>
      <c r="I48" s="2">
        <f t="shared" si="14"/>
        <v>0</v>
      </c>
      <c r="J48" s="2">
        <f t="shared" si="13"/>
        <v>140.03418215559162</v>
      </c>
      <c r="K48" s="2">
        <f t="shared" si="12"/>
        <v>1545.075</v>
      </c>
      <c r="L48" s="2"/>
      <c r="M48" s="2">
        <f t="shared" si="9"/>
        <v>1685.1091821555917</v>
      </c>
      <c r="N48" s="2">
        <f t="shared" si="4"/>
        <v>20339.402637352563</v>
      </c>
      <c r="O48" s="2">
        <f t="shared" si="10"/>
        <v>20.339402637352563</v>
      </c>
      <c r="P48">
        <v>8377.75</v>
      </c>
      <c r="Q48">
        <v>8.3800000000000008</v>
      </c>
      <c r="R48" s="2">
        <f t="shared" si="5"/>
        <v>-11.959402637352563</v>
      </c>
      <c r="S48" s="2">
        <f t="shared" si="11"/>
        <v>-85.139967181785593</v>
      </c>
    </row>
    <row r="49" spans="1:19" x14ac:dyDescent="0.25">
      <c r="A49" s="2">
        <v>46</v>
      </c>
      <c r="B49" s="2">
        <v>27</v>
      </c>
      <c r="C49" s="2">
        <f t="shared" si="1"/>
        <v>12.070079999999999</v>
      </c>
      <c r="D49" s="2">
        <v>-5.46</v>
      </c>
      <c r="E49" s="2">
        <v>9</v>
      </c>
      <c r="F49" s="2">
        <f t="shared" si="6"/>
        <v>0</v>
      </c>
      <c r="G49" s="2">
        <f t="shared" si="7"/>
        <v>12.070079999999999</v>
      </c>
      <c r="H49" s="2">
        <f t="shared" si="8"/>
        <v>440.33440000000007</v>
      </c>
      <c r="I49" s="2">
        <f t="shared" si="14"/>
        <v>-430.8623577812445</v>
      </c>
      <c r="J49" s="2">
        <f t="shared" si="13"/>
        <v>140.03418215559162</v>
      </c>
      <c r="K49" s="2">
        <f t="shared" si="12"/>
        <v>1545.075</v>
      </c>
      <c r="L49" s="2"/>
      <c r="M49" s="2">
        <f t="shared" si="9"/>
        <v>1254.2468243743472</v>
      </c>
      <c r="N49" s="2">
        <f t="shared" si="4"/>
        <v>15138.859509944319</v>
      </c>
      <c r="O49" s="2">
        <f t="shared" si="10"/>
        <v>15.13885950994432</v>
      </c>
      <c r="P49">
        <v>8377.75</v>
      </c>
      <c r="Q49">
        <v>8.3800000000000008</v>
      </c>
      <c r="R49" s="2">
        <f t="shared" si="5"/>
        <v>-6.7588595099443189</v>
      </c>
      <c r="S49" s="2">
        <f t="shared" si="11"/>
        <v>-91.898826691729909</v>
      </c>
    </row>
    <row r="50" spans="1:19" x14ac:dyDescent="0.25">
      <c r="A50" s="2">
        <v>47</v>
      </c>
      <c r="B50" s="2">
        <v>27</v>
      </c>
      <c r="C50" s="2">
        <f t="shared" si="1"/>
        <v>12.070079999999999</v>
      </c>
      <c r="D50" s="2">
        <v>-5.46</v>
      </c>
      <c r="E50" s="2">
        <v>8</v>
      </c>
      <c r="F50" s="2">
        <f t="shared" si="6"/>
        <v>0</v>
      </c>
      <c r="G50" s="2">
        <f t="shared" si="7"/>
        <v>12.070079999999999</v>
      </c>
      <c r="H50" s="2">
        <f t="shared" si="8"/>
        <v>452.40448000000009</v>
      </c>
      <c r="I50" s="2">
        <f t="shared" si="14"/>
        <v>-430.8623577812445</v>
      </c>
      <c r="J50" s="2">
        <f t="shared" si="13"/>
        <v>140.03418215559162</v>
      </c>
      <c r="K50" s="2">
        <f t="shared" si="12"/>
        <v>1545.075</v>
      </c>
      <c r="L50" s="2"/>
      <c r="M50" s="2">
        <f t="shared" si="9"/>
        <v>1254.2468243743472</v>
      </c>
      <c r="N50" s="2">
        <f t="shared" si="4"/>
        <v>15138.859509944319</v>
      </c>
      <c r="O50" s="2">
        <f t="shared" si="10"/>
        <v>15.13885950994432</v>
      </c>
      <c r="P50">
        <v>8377.75</v>
      </c>
      <c r="Q50">
        <v>8.3800000000000008</v>
      </c>
      <c r="R50" s="2">
        <f t="shared" si="5"/>
        <v>-6.7588595099443189</v>
      </c>
      <c r="S50" s="2">
        <f t="shared" si="11"/>
        <v>-98.657686201674224</v>
      </c>
    </row>
    <row r="51" spans="1:19" x14ac:dyDescent="0.25">
      <c r="A51" s="2">
        <v>48</v>
      </c>
      <c r="B51" s="2">
        <v>27</v>
      </c>
      <c r="C51" s="2">
        <f t="shared" si="1"/>
        <v>12.070079999999999</v>
      </c>
      <c r="D51" s="2">
        <v>-5.46</v>
      </c>
      <c r="E51" s="2">
        <v>7</v>
      </c>
      <c r="F51" s="2">
        <f t="shared" si="6"/>
        <v>0</v>
      </c>
      <c r="G51" s="2">
        <f t="shared" si="7"/>
        <v>12.070079999999999</v>
      </c>
      <c r="H51" s="2">
        <f t="shared" si="8"/>
        <v>464.47456000000011</v>
      </c>
      <c r="I51" s="2">
        <f t="shared" si="14"/>
        <v>-430.8623577812445</v>
      </c>
      <c r="J51" s="2">
        <f t="shared" si="13"/>
        <v>140.03418215559162</v>
      </c>
      <c r="K51" s="2">
        <f t="shared" si="12"/>
        <v>1545.075</v>
      </c>
      <c r="L51" s="2"/>
      <c r="M51" s="2">
        <f t="shared" si="9"/>
        <v>1254.2468243743472</v>
      </c>
      <c r="N51" s="2">
        <f t="shared" si="4"/>
        <v>15138.859509944319</v>
      </c>
      <c r="O51" s="2">
        <f t="shared" si="10"/>
        <v>15.13885950994432</v>
      </c>
      <c r="P51">
        <v>8377.75</v>
      </c>
      <c r="Q51">
        <v>8.3800000000000008</v>
      </c>
      <c r="R51" s="2">
        <f t="shared" si="5"/>
        <v>-6.7588595099443189</v>
      </c>
      <c r="S51" s="2">
        <f t="shared" si="11"/>
        <v>-105.41654571161854</v>
      </c>
    </row>
    <row r="52" spans="1:19" x14ac:dyDescent="0.25">
      <c r="A52" s="2">
        <v>49</v>
      </c>
      <c r="B52" s="2">
        <v>26</v>
      </c>
      <c r="C52" s="2">
        <f t="shared" si="1"/>
        <v>11.62304</v>
      </c>
      <c r="D52" s="2">
        <v>-5.46</v>
      </c>
      <c r="E52" s="2">
        <v>6</v>
      </c>
      <c r="F52" s="2">
        <f t="shared" si="6"/>
        <v>-0.44703999999999944</v>
      </c>
      <c r="G52" s="2">
        <f t="shared" si="7"/>
        <v>11.62304</v>
      </c>
      <c r="H52" s="2">
        <f t="shared" si="8"/>
        <v>476.09760000000011</v>
      </c>
      <c r="I52" s="2">
        <f t="shared" si="14"/>
        <v>-447.43398692667694</v>
      </c>
      <c r="J52" s="2">
        <f t="shared" si="13"/>
        <v>129.85337055854589</v>
      </c>
      <c r="K52" s="2">
        <f t="shared" si="12"/>
        <v>1545.075</v>
      </c>
      <c r="L52" s="2"/>
      <c r="M52" s="2">
        <f t="shared" si="9"/>
        <v>1227.4943836318689</v>
      </c>
      <c r="N52" s="2">
        <f t="shared" si="4"/>
        <v>14267.216320728558</v>
      </c>
      <c r="O52" s="2">
        <f t="shared" si="10"/>
        <v>14.267216320728558</v>
      </c>
      <c r="P52">
        <v>8377.75</v>
      </c>
      <c r="Q52">
        <v>8.3800000000000008</v>
      </c>
      <c r="R52" s="2">
        <f t="shared" si="5"/>
        <v>-5.8872163207285571</v>
      </c>
      <c r="S52" s="2">
        <f t="shared" si="11"/>
        <v>-111.30376203234709</v>
      </c>
    </row>
    <row r="53" spans="1:19" x14ac:dyDescent="0.25">
      <c r="A53" s="2">
        <v>50</v>
      </c>
      <c r="B53" s="2">
        <v>25</v>
      </c>
      <c r="C53" s="2">
        <f t="shared" si="1"/>
        <v>11.176</v>
      </c>
      <c r="D53" s="2">
        <v>-5.46</v>
      </c>
      <c r="E53" s="2">
        <v>5</v>
      </c>
      <c r="F53" s="2">
        <f t="shared" si="6"/>
        <v>-0.44703999999999944</v>
      </c>
      <c r="G53" s="2">
        <f t="shared" si="7"/>
        <v>11.176</v>
      </c>
      <c r="H53" s="2">
        <f t="shared" si="8"/>
        <v>487.2736000000001</v>
      </c>
      <c r="I53" s="2">
        <f t="shared" si="14"/>
        <v>-465.33134640374402</v>
      </c>
      <c r="J53" s="2">
        <f t="shared" si="13"/>
        <v>120.05674053119999</v>
      </c>
      <c r="K53" s="2">
        <f t="shared" si="12"/>
        <v>1545.075</v>
      </c>
      <c r="L53" s="2"/>
      <c r="M53" s="2">
        <f t="shared" si="9"/>
        <v>1199.800394127456</v>
      </c>
      <c r="N53" s="2">
        <f t="shared" si="4"/>
        <v>13408.969204768449</v>
      </c>
      <c r="O53" s="2">
        <f t="shared" si="10"/>
        <v>13.40896920476845</v>
      </c>
      <c r="P53">
        <v>8377.75</v>
      </c>
      <c r="Q53">
        <v>8.3800000000000008</v>
      </c>
      <c r="R53" s="2">
        <f t="shared" si="5"/>
        <v>-5.0289692047684493</v>
      </c>
      <c r="S53" s="2">
        <f t="shared" si="11"/>
        <v>-116.33273123711554</v>
      </c>
    </row>
    <row r="54" spans="1:19" x14ac:dyDescent="0.25">
      <c r="A54" s="2">
        <v>51</v>
      </c>
      <c r="B54" s="2">
        <v>24</v>
      </c>
      <c r="C54" s="2">
        <f t="shared" si="1"/>
        <v>10.728960000000001</v>
      </c>
      <c r="D54" s="2">
        <v>-5.46</v>
      </c>
      <c r="E54" s="2">
        <v>4</v>
      </c>
      <c r="F54" s="2">
        <f t="shared" si="6"/>
        <v>-0.44703999999999944</v>
      </c>
      <c r="G54" s="2">
        <f t="shared" si="7"/>
        <v>10.728960000000001</v>
      </c>
      <c r="H54" s="2">
        <f t="shared" si="8"/>
        <v>498.00256000000013</v>
      </c>
      <c r="I54" s="2">
        <f t="shared" si="14"/>
        <v>-484.72015250389995</v>
      </c>
      <c r="J54" s="2">
        <f t="shared" si="13"/>
        <v>110.64429207355393</v>
      </c>
      <c r="K54" s="2">
        <f t="shared" si="12"/>
        <v>1545.075</v>
      </c>
      <c r="L54" s="2"/>
      <c r="M54" s="2">
        <f t="shared" si="9"/>
        <v>1170.9991395696541</v>
      </c>
      <c r="N54" s="2">
        <f t="shared" si="4"/>
        <v>12563.602928477236</v>
      </c>
      <c r="O54" s="2">
        <f t="shared" si="10"/>
        <v>12.563602928477236</v>
      </c>
      <c r="P54">
        <v>8377.75</v>
      </c>
      <c r="Q54">
        <v>8.3800000000000008</v>
      </c>
      <c r="R54" s="2">
        <f t="shared" si="5"/>
        <v>-4.1836029284772351</v>
      </c>
      <c r="S54" s="2">
        <f t="shared" si="11"/>
        <v>-120.51633416559278</v>
      </c>
    </row>
    <row r="55" spans="1:19" x14ac:dyDescent="0.25">
      <c r="A55" s="2">
        <v>52</v>
      </c>
      <c r="B55" s="2">
        <v>24</v>
      </c>
      <c r="C55" s="2">
        <f t="shared" si="1"/>
        <v>10.728960000000001</v>
      </c>
      <c r="D55" s="2">
        <v>-5.46</v>
      </c>
      <c r="E55" s="2">
        <v>3</v>
      </c>
      <c r="F55" s="2">
        <f t="shared" si="6"/>
        <v>0</v>
      </c>
      <c r="G55" s="2">
        <f t="shared" si="7"/>
        <v>10.728960000000001</v>
      </c>
      <c r="H55" s="2">
        <f t="shared" si="8"/>
        <v>508.73152000000016</v>
      </c>
      <c r="I55" s="2">
        <f t="shared" si="14"/>
        <v>-484.72015250389995</v>
      </c>
      <c r="J55" s="2">
        <f t="shared" si="13"/>
        <v>110.64429207355393</v>
      </c>
      <c r="K55" s="2">
        <f t="shared" si="12"/>
        <v>1545.075</v>
      </c>
      <c r="L55" s="2"/>
      <c r="M55" s="2">
        <f t="shared" si="9"/>
        <v>1170.9991395696541</v>
      </c>
      <c r="N55" s="2">
        <f t="shared" si="4"/>
        <v>12563.602928477236</v>
      </c>
      <c r="O55" s="2">
        <f t="shared" si="10"/>
        <v>12.563602928477236</v>
      </c>
      <c r="P55">
        <v>8377.75</v>
      </c>
      <c r="Q55">
        <v>8.3800000000000008</v>
      </c>
      <c r="R55" s="2">
        <f t="shared" si="5"/>
        <v>-4.1836029284772351</v>
      </c>
      <c r="S55" s="2">
        <f t="shared" si="11"/>
        <v>-124.69993709407001</v>
      </c>
    </row>
    <row r="56" spans="1:19" x14ac:dyDescent="0.25">
      <c r="A56" s="2">
        <v>53</v>
      </c>
      <c r="B56" s="2">
        <v>24</v>
      </c>
      <c r="C56" s="2">
        <f t="shared" si="1"/>
        <v>10.728960000000001</v>
      </c>
      <c r="D56" s="2">
        <v>-5.46</v>
      </c>
      <c r="E56" s="2">
        <v>2</v>
      </c>
      <c r="F56" s="2">
        <f t="shared" si="6"/>
        <v>0</v>
      </c>
      <c r="G56" s="2">
        <f t="shared" si="7"/>
        <v>10.728960000000001</v>
      </c>
      <c r="H56" s="2">
        <f t="shared" si="8"/>
        <v>519.46048000000019</v>
      </c>
      <c r="I56" s="2">
        <f t="shared" si="14"/>
        <v>-484.72015250389995</v>
      </c>
      <c r="J56" s="2">
        <f t="shared" si="13"/>
        <v>110.64429207355393</v>
      </c>
      <c r="K56" s="2">
        <f t="shared" si="12"/>
        <v>1545.075</v>
      </c>
      <c r="L56" s="2"/>
      <c r="M56" s="2">
        <f t="shared" si="9"/>
        <v>1170.9991395696541</v>
      </c>
      <c r="N56" s="2">
        <f t="shared" si="4"/>
        <v>12563.602928477236</v>
      </c>
      <c r="O56" s="2">
        <f t="shared" si="10"/>
        <v>12.563602928477236</v>
      </c>
      <c r="P56">
        <v>8377.75</v>
      </c>
      <c r="Q56">
        <v>8.3800000000000008</v>
      </c>
      <c r="R56" s="2">
        <f t="shared" si="5"/>
        <v>-4.1836029284772351</v>
      </c>
      <c r="S56" s="2">
        <f t="shared" si="11"/>
        <v>-128.88354002254724</v>
      </c>
    </row>
    <row r="57" spans="1:19" x14ac:dyDescent="0.25">
      <c r="A57" s="2">
        <v>54</v>
      </c>
      <c r="B57" s="2">
        <v>24</v>
      </c>
      <c r="C57" s="2">
        <f t="shared" si="1"/>
        <v>10.728960000000001</v>
      </c>
      <c r="D57" s="2">
        <v>-5.46</v>
      </c>
      <c r="E57" s="2">
        <v>1</v>
      </c>
      <c r="F57" s="2">
        <f t="shared" si="6"/>
        <v>0</v>
      </c>
      <c r="G57" s="2">
        <f t="shared" si="7"/>
        <v>10.728960000000001</v>
      </c>
      <c r="H57" s="2">
        <f t="shared" si="8"/>
        <v>530.18944000000022</v>
      </c>
      <c r="I57" s="2">
        <f t="shared" si="14"/>
        <v>-484.72015250389995</v>
      </c>
      <c r="J57" s="2">
        <f t="shared" si="13"/>
        <v>110.64429207355393</v>
      </c>
      <c r="K57" s="2">
        <f t="shared" si="12"/>
        <v>1545.075</v>
      </c>
      <c r="L57" s="2"/>
      <c r="M57" s="2">
        <f t="shared" si="9"/>
        <v>1170.9991395696541</v>
      </c>
      <c r="N57" s="2">
        <f t="shared" si="4"/>
        <v>12563.602928477236</v>
      </c>
      <c r="O57" s="2">
        <f t="shared" si="10"/>
        <v>12.563602928477236</v>
      </c>
      <c r="P57">
        <v>8377.75</v>
      </c>
      <c r="Q57">
        <v>8.3800000000000008</v>
      </c>
      <c r="R57" s="2">
        <f t="shared" si="5"/>
        <v>-4.1836029284772351</v>
      </c>
      <c r="S57" s="2">
        <f t="shared" si="11"/>
        <v>-133.06714295102446</v>
      </c>
    </row>
    <row r="58" spans="1:19" x14ac:dyDescent="0.25">
      <c r="A58" s="2">
        <v>55</v>
      </c>
      <c r="B58" s="2">
        <v>25</v>
      </c>
      <c r="C58" s="2">
        <f t="shared" si="1"/>
        <v>11.176</v>
      </c>
      <c r="D58" s="2">
        <v>0</v>
      </c>
      <c r="E58" s="2">
        <v>0</v>
      </c>
      <c r="F58" s="2">
        <f t="shared" si="6"/>
        <v>0.44703999999999944</v>
      </c>
      <c r="G58" s="2">
        <f t="shared" si="7"/>
        <v>11.176</v>
      </c>
      <c r="H58" s="2">
        <f t="shared" si="8"/>
        <v>541.36544000000026</v>
      </c>
      <c r="I58" s="2">
        <f t="shared" si="14"/>
        <v>-465.33134640374402</v>
      </c>
      <c r="J58" s="2">
        <f t="shared" si="13"/>
        <v>120.05674053119999</v>
      </c>
      <c r="K58" s="2">
        <f t="shared" si="12"/>
        <v>1545.075</v>
      </c>
      <c r="L58" s="2"/>
      <c r="M58" s="2">
        <f t="shared" si="9"/>
        <v>1199.800394127456</v>
      </c>
      <c r="N58" s="2">
        <f t="shared" si="4"/>
        <v>13408.969204768449</v>
      </c>
      <c r="O58" s="2">
        <f t="shared" si="10"/>
        <v>13.40896920476845</v>
      </c>
      <c r="P58">
        <v>8377.75</v>
      </c>
      <c r="Q58">
        <v>8.3800000000000008</v>
      </c>
      <c r="R58" s="2">
        <f t="shared" si="5"/>
        <v>-5.0289692047684493</v>
      </c>
      <c r="S58" s="2">
        <f t="shared" si="11"/>
        <v>-138.09611215579292</v>
      </c>
    </row>
    <row r="59" spans="1:19" x14ac:dyDescent="0.25">
      <c r="A59" s="2">
        <v>56</v>
      </c>
      <c r="B59" s="2">
        <v>26</v>
      </c>
      <c r="C59" s="2">
        <f t="shared" si="1"/>
        <v>11.62304</v>
      </c>
      <c r="D59" s="2">
        <v>0</v>
      </c>
      <c r="E59" s="2">
        <v>0</v>
      </c>
      <c r="F59" s="2">
        <f t="shared" si="6"/>
        <v>0.44703999999999944</v>
      </c>
      <c r="G59" s="2">
        <f t="shared" si="7"/>
        <v>11.62304</v>
      </c>
      <c r="H59" s="2">
        <f t="shared" si="8"/>
        <v>552.98848000000021</v>
      </c>
      <c r="I59" s="2">
        <f t="shared" si="14"/>
        <v>0</v>
      </c>
      <c r="J59" s="2">
        <f t="shared" si="13"/>
        <v>129.85337055854589</v>
      </c>
      <c r="K59" s="2">
        <f t="shared" si="12"/>
        <v>1545.075</v>
      </c>
      <c r="L59" s="2"/>
      <c r="M59" s="2">
        <f t="shared" si="9"/>
        <v>1674.928370558546</v>
      </c>
      <c r="N59" s="2">
        <f t="shared" si="4"/>
        <v>19467.759448136803</v>
      </c>
      <c r="O59" s="2">
        <f t="shared" si="10"/>
        <v>19.467759448136803</v>
      </c>
      <c r="P59">
        <v>8377.75</v>
      </c>
      <c r="Q59">
        <v>8.3800000000000008</v>
      </c>
      <c r="R59" s="2">
        <f t="shared" si="5"/>
        <v>-11.087759448136802</v>
      </c>
      <c r="S59" s="2">
        <f t="shared" si="11"/>
        <v>-149.18387160392973</v>
      </c>
    </row>
    <row r="60" spans="1:19" x14ac:dyDescent="0.25">
      <c r="A60" s="2">
        <v>57</v>
      </c>
      <c r="B60" s="2">
        <v>28</v>
      </c>
      <c r="C60" s="2">
        <f t="shared" si="1"/>
        <v>12.51712</v>
      </c>
      <c r="D60" s="2">
        <v>0</v>
      </c>
      <c r="E60" s="2">
        <v>0</v>
      </c>
      <c r="F60" s="2">
        <f t="shared" si="6"/>
        <v>0.89408000000000065</v>
      </c>
      <c r="G60" s="2">
        <f t="shared" si="7"/>
        <v>12.51712</v>
      </c>
      <c r="H60" s="2">
        <f t="shared" si="8"/>
        <v>565.50560000000019</v>
      </c>
      <c r="I60" s="2">
        <f t="shared" si="14"/>
        <v>0</v>
      </c>
      <c r="J60" s="2">
        <f t="shared" si="13"/>
        <v>150.59917532233726</v>
      </c>
      <c r="K60" s="2">
        <f t="shared" si="12"/>
        <v>1545.075</v>
      </c>
      <c r="L60" s="2"/>
      <c r="M60" s="2">
        <f t="shared" si="9"/>
        <v>1695.6741753223373</v>
      </c>
      <c r="N60" s="2">
        <f t="shared" si="4"/>
        <v>21224.957133410735</v>
      </c>
      <c r="O60" s="2">
        <f t="shared" si="10"/>
        <v>21.224957133410737</v>
      </c>
      <c r="P60">
        <v>8377.75</v>
      </c>
      <c r="Q60">
        <v>8.3800000000000008</v>
      </c>
      <c r="R60" s="2">
        <f t="shared" si="5"/>
        <v>-12.844957133410736</v>
      </c>
      <c r="S60" s="2">
        <f t="shared" si="11"/>
        <v>-162.02882873734046</v>
      </c>
    </row>
    <row r="61" spans="1:19" x14ac:dyDescent="0.25">
      <c r="A61" s="2">
        <v>58</v>
      </c>
      <c r="B61" s="2">
        <v>28</v>
      </c>
      <c r="C61" s="2">
        <f t="shared" si="1"/>
        <v>12.51712</v>
      </c>
      <c r="D61" s="2">
        <v>0</v>
      </c>
      <c r="E61" s="2">
        <v>0</v>
      </c>
      <c r="F61" s="2">
        <f t="shared" si="6"/>
        <v>0</v>
      </c>
      <c r="G61" s="2">
        <f t="shared" si="7"/>
        <v>12.51712</v>
      </c>
      <c r="H61" s="2">
        <f t="shared" si="8"/>
        <v>578.02272000000016</v>
      </c>
      <c r="I61" s="2">
        <f t="shared" si="14"/>
        <v>0</v>
      </c>
      <c r="J61" s="2">
        <f t="shared" si="13"/>
        <v>150.59917532233726</v>
      </c>
      <c r="K61" s="2">
        <f t="shared" si="12"/>
        <v>1545.075</v>
      </c>
      <c r="L61" s="2"/>
      <c r="M61" s="2">
        <f t="shared" si="9"/>
        <v>1695.6741753223373</v>
      </c>
      <c r="N61" s="2">
        <f t="shared" si="4"/>
        <v>21224.957133410735</v>
      </c>
      <c r="O61" s="2">
        <f t="shared" si="10"/>
        <v>21.224957133410737</v>
      </c>
      <c r="P61">
        <v>8377.75</v>
      </c>
      <c r="Q61">
        <v>8.3800000000000008</v>
      </c>
      <c r="R61" s="2">
        <f t="shared" si="5"/>
        <v>-12.844957133410736</v>
      </c>
      <c r="S61" s="2">
        <f t="shared" si="11"/>
        <v>-174.87378587075119</v>
      </c>
    </row>
    <row r="62" spans="1:19" x14ac:dyDescent="0.25">
      <c r="A62" s="2">
        <v>59</v>
      </c>
      <c r="B62" s="2">
        <v>28</v>
      </c>
      <c r="C62" s="2">
        <f t="shared" si="1"/>
        <v>12.51712</v>
      </c>
      <c r="D62" s="2">
        <v>0</v>
      </c>
      <c r="E62" s="2">
        <v>0</v>
      </c>
      <c r="F62" s="2">
        <f t="shared" si="6"/>
        <v>0</v>
      </c>
      <c r="G62" s="2">
        <f t="shared" si="7"/>
        <v>12.51712</v>
      </c>
      <c r="H62" s="2">
        <f t="shared" si="8"/>
        <v>590.53984000000014</v>
      </c>
      <c r="I62" s="2">
        <f t="shared" si="14"/>
        <v>0</v>
      </c>
      <c r="J62" s="2">
        <f t="shared" si="13"/>
        <v>150.59917532233726</v>
      </c>
      <c r="K62" s="2">
        <f t="shared" si="12"/>
        <v>1545.075</v>
      </c>
      <c r="L62" s="2"/>
      <c r="M62" s="2">
        <f t="shared" si="9"/>
        <v>1695.6741753223373</v>
      </c>
      <c r="N62" s="2">
        <f t="shared" si="4"/>
        <v>21224.957133410735</v>
      </c>
      <c r="O62" s="2">
        <f t="shared" si="10"/>
        <v>21.224957133410737</v>
      </c>
      <c r="P62">
        <v>8377.75</v>
      </c>
      <c r="Q62">
        <v>8.3800000000000008</v>
      </c>
      <c r="R62" s="2">
        <f t="shared" si="5"/>
        <v>-12.844957133410736</v>
      </c>
      <c r="S62" s="2">
        <f t="shared" si="11"/>
        <v>-187.71874300416192</v>
      </c>
    </row>
    <row r="63" spans="1:19" x14ac:dyDescent="0.25">
      <c r="A63" s="2">
        <v>60</v>
      </c>
      <c r="B63" s="2">
        <v>28</v>
      </c>
      <c r="C63" s="2">
        <f t="shared" si="1"/>
        <v>12.51712</v>
      </c>
      <c r="D63" s="2">
        <v>0</v>
      </c>
      <c r="E63" s="2">
        <v>0</v>
      </c>
      <c r="F63" s="2">
        <f t="shared" si="6"/>
        <v>0</v>
      </c>
      <c r="G63" s="2">
        <f t="shared" si="7"/>
        <v>12.51712</v>
      </c>
      <c r="H63" s="2">
        <f t="shared" si="8"/>
        <v>603.05696000000012</v>
      </c>
      <c r="I63" s="2">
        <f t="shared" si="14"/>
        <v>0</v>
      </c>
      <c r="J63" s="2">
        <f t="shared" si="13"/>
        <v>150.59917532233726</v>
      </c>
      <c r="K63" s="2">
        <f t="shared" si="12"/>
        <v>1545.075</v>
      </c>
      <c r="L63" s="2"/>
      <c r="M63" s="2">
        <f t="shared" si="9"/>
        <v>1695.6741753223373</v>
      </c>
      <c r="N63" s="2">
        <f t="shared" si="4"/>
        <v>21224.957133410735</v>
      </c>
      <c r="O63" s="2">
        <f t="shared" si="10"/>
        <v>21.224957133410737</v>
      </c>
      <c r="P63">
        <v>8377.75</v>
      </c>
      <c r="Q63">
        <v>8.3800000000000008</v>
      </c>
      <c r="R63" s="2">
        <f t="shared" si="5"/>
        <v>-12.844957133410736</v>
      </c>
      <c r="S63" s="2">
        <f t="shared" si="11"/>
        <v>-200.56370013757265</v>
      </c>
    </row>
    <row r="64" spans="1:19" x14ac:dyDescent="0.25">
      <c r="A64" s="2">
        <v>61</v>
      </c>
      <c r="B64" s="2">
        <v>30</v>
      </c>
      <c r="C64" s="2">
        <f t="shared" si="1"/>
        <v>13.411199999999999</v>
      </c>
      <c r="D64" s="2">
        <v>0</v>
      </c>
      <c r="E64" s="2">
        <v>0</v>
      </c>
      <c r="F64" s="2">
        <f t="shared" si="6"/>
        <v>0.89407999999999888</v>
      </c>
      <c r="G64" s="2">
        <f t="shared" si="7"/>
        <v>13.411199999999999</v>
      </c>
      <c r="H64" s="2">
        <f t="shared" si="8"/>
        <v>616.46816000000013</v>
      </c>
      <c r="I64" s="2">
        <f t="shared" si="14"/>
        <v>0</v>
      </c>
      <c r="J64" s="2">
        <f t="shared" si="13"/>
        <v>172.88170636492796</v>
      </c>
      <c r="K64" s="2">
        <f t="shared" ref="K64:K108" si="15">$AR$6*9.81*$AR$3</f>
        <v>123.60600000000001</v>
      </c>
      <c r="L64" s="2"/>
      <c r="M64" s="2">
        <f t="shared" si="9"/>
        <v>296.48770636492799</v>
      </c>
      <c r="N64" s="2">
        <f t="shared" si="4"/>
        <v>3976.2559276013221</v>
      </c>
      <c r="O64" s="2">
        <f t="shared" si="10"/>
        <v>3.9762559276013221</v>
      </c>
      <c r="P64">
        <v>8377.75</v>
      </c>
      <c r="Q64">
        <v>8.3800000000000008</v>
      </c>
      <c r="R64" s="2">
        <f t="shared" si="5"/>
        <v>4.4037440723986787</v>
      </c>
      <c r="S64" s="2">
        <f t="shared" si="11"/>
        <v>-196.15995606517399</v>
      </c>
    </row>
    <row r="65" spans="1:19" x14ac:dyDescent="0.25">
      <c r="A65" s="2">
        <v>62</v>
      </c>
      <c r="B65" s="2">
        <v>32</v>
      </c>
      <c r="C65" s="2">
        <f t="shared" si="1"/>
        <v>14.30528</v>
      </c>
      <c r="D65" s="2">
        <v>0</v>
      </c>
      <c r="E65" s="2">
        <v>0</v>
      </c>
      <c r="F65" s="2">
        <f t="shared" si="6"/>
        <v>0.89408000000000065</v>
      </c>
      <c r="G65" s="2">
        <f t="shared" si="7"/>
        <v>14.30528</v>
      </c>
      <c r="H65" s="2">
        <f t="shared" si="8"/>
        <v>630.77344000000016</v>
      </c>
      <c r="I65" s="2">
        <f t="shared" si="14"/>
        <v>0</v>
      </c>
      <c r="J65" s="2">
        <f t="shared" si="13"/>
        <v>196.70096368631806</v>
      </c>
      <c r="K65" s="2">
        <f t="shared" si="15"/>
        <v>123.60600000000001</v>
      </c>
      <c r="L65" s="2"/>
      <c r="M65" s="2">
        <f t="shared" si="9"/>
        <v>320.30696368631806</v>
      </c>
      <c r="N65" s="2">
        <f t="shared" si="4"/>
        <v>4582.0808014826116</v>
      </c>
      <c r="O65" s="2">
        <f t="shared" si="10"/>
        <v>4.5820808014826113</v>
      </c>
      <c r="P65">
        <v>8377.75</v>
      </c>
      <c r="Q65">
        <v>8.3800000000000008</v>
      </c>
      <c r="R65" s="2">
        <f t="shared" si="5"/>
        <v>3.7979191985173895</v>
      </c>
      <c r="S65" s="2">
        <f t="shared" si="11"/>
        <v>-192.36203686665661</v>
      </c>
    </row>
    <row r="66" spans="1:19" x14ac:dyDescent="0.25">
      <c r="A66" s="2">
        <v>63</v>
      </c>
      <c r="B66" s="2">
        <v>34</v>
      </c>
      <c r="C66" s="2">
        <f t="shared" si="1"/>
        <v>15.19936</v>
      </c>
      <c r="D66" s="2">
        <v>0</v>
      </c>
      <c r="E66" s="2">
        <v>0</v>
      </c>
      <c r="F66" s="2">
        <f t="shared" si="6"/>
        <v>0.89408000000000065</v>
      </c>
      <c r="G66" s="2">
        <f t="shared" si="7"/>
        <v>15.19936</v>
      </c>
      <c r="H66" s="2">
        <f t="shared" si="8"/>
        <v>645.97280000000012</v>
      </c>
      <c r="I66" s="2">
        <f t="shared" si="14"/>
        <v>0</v>
      </c>
      <c r="J66" s="2">
        <f t="shared" si="13"/>
        <v>222.05694728650749</v>
      </c>
      <c r="K66" s="2">
        <f t="shared" si="15"/>
        <v>123.60600000000001</v>
      </c>
      <c r="L66" s="2"/>
      <c r="M66" s="2">
        <f t="shared" si="9"/>
        <v>345.66294728650752</v>
      </c>
      <c r="N66" s="2">
        <f t="shared" si="4"/>
        <v>5253.855574468651</v>
      </c>
      <c r="O66" s="2">
        <f t="shared" si="10"/>
        <v>5.253855574468651</v>
      </c>
      <c r="P66">
        <v>8377.75</v>
      </c>
      <c r="Q66">
        <v>8.3800000000000008</v>
      </c>
      <c r="R66" s="2">
        <f t="shared" si="5"/>
        <v>3.1261444255313497</v>
      </c>
      <c r="S66" s="2">
        <f t="shared" si="11"/>
        <v>-189.23589244112526</v>
      </c>
    </row>
    <row r="67" spans="1:19" x14ac:dyDescent="0.25">
      <c r="A67" s="2">
        <v>64</v>
      </c>
      <c r="B67" s="2">
        <v>35</v>
      </c>
      <c r="C67" s="2">
        <f t="shared" si="1"/>
        <v>15.6464</v>
      </c>
      <c r="D67" s="2">
        <v>0</v>
      </c>
      <c r="E67" s="2">
        <v>0</v>
      </c>
      <c r="F67" s="2">
        <f t="shared" si="6"/>
        <v>0.44703999999999944</v>
      </c>
      <c r="G67" s="2">
        <f t="shared" si="7"/>
        <v>15.6464</v>
      </c>
      <c r="H67" s="2">
        <f t="shared" si="8"/>
        <v>661.61920000000009</v>
      </c>
      <c r="I67" s="2">
        <f t="shared" si="14"/>
        <v>0</v>
      </c>
      <c r="J67" s="2">
        <f t="shared" ref="J67:J98" si="16">0.5*$AR$11*$AR$9*$AR$8*(C67^2)</f>
        <v>235.31121144115195</v>
      </c>
      <c r="K67" s="2">
        <f t="shared" si="15"/>
        <v>123.60600000000001</v>
      </c>
      <c r="L67" s="2"/>
      <c r="M67" s="2">
        <f t="shared" si="9"/>
        <v>358.91721144115195</v>
      </c>
      <c r="N67" s="2">
        <f t="shared" si="4"/>
        <v>5615.7622570928397</v>
      </c>
      <c r="O67" s="2">
        <f t="shared" si="10"/>
        <v>5.6157622570928396</v>
      </c>
      <c r="P67">
        <v>8377.75</v>
      </c>
      <c r="Q67">
        <v>8.3800000000000008</v>
      </c>
      <c r="R67" s="2">
        <f t="shared" si="5"/>
        <v>2.7642377429071612</v>
      </c>
      <c r="S67" s="2">
        <f t="shared" si="11"/>
        <v>-186.47165469821809</v>
      </c>
    </row>
    <row r="68" spans="1:19" x14ac:dyDescent="0.25">
      <c r="A68" s="2">
        <v>65</v>
      </c>
      <c r="B68" s="2">
        <v>35</v>
      </c>
      <c r="C68" s="2">
        <f t="shared" ref="C68:C122" si="17">B68*0.44704</f>
        <v>15.6464</v>
      </c>
      <c r="D68" s="2">
        <v>0</v>
      </c>
      <c r="E68" s="2">
        <v>0</v>
      </c>
      <c r="F68" s="2">
        <f t="shared" si="6"/>
        <v>0</v>
      </c>
      <c r="G68" s="2">
        <f t="shared" si="7"/>
        <v>15.6464</v>
      </c>
      <c r="H68" s="2">
        <f t="shared" si="8"/>
        <v>677.26560000000006</v>
      </c>
      <c r="I68" s="2">
        <f t="shared" ref="I68:I99" si="18">$AR$3*9.81*SIN(E68-E67)/G68</f>
        <v>0</v>
      </c>
      <c r="J68" s="2">
        <f t="shared" si="16"/>
        <v>235.31121144115195</v>
      </c>
      <c r="K68" s="2">
        <f t="shared" si="15"/>
        <v>123.60600000000001</v>
      </c>
      <c r="L68" s="2"/>
      <c r="M68" s="2">
        <f t="shared" si="9"/>
        <v>358.91721144115195</v>
      </c>
      <c r="N68" s="2">
        <f t="shared" ref="N68:N122" si="19">C68*M68</f>
        <v>5615.7622570928397</v>
      </c>
      <c r="O68" s="2">
        <f t="shared" si="10"/>
        <v>5.6157622570928396</v>
      </c>
      <c r="P68">
        <v>8377.75</v>
      </c>
      <c r="Q68">
        <v>8.3800000000000008</v>
      </c>
      <c r="R68" s="2">
        <f t="shared" ref="R68:R122" si="20">Q68-O68</f>
        <v>2.7642377429071612</v>
      </c>
      <c r="S68" s="2">
        <f t="shared" si="11"/>
        <v>-183.70741695531092</v>
      </c>
    </row>
    <row r="69" spans="1:19" x14ac:dyDescent="0.25">
      <c r="A69" s="2">
        <v>66</v>
      </c>
      <c r="B69" s="2">
        <v>35</v>
      </c>
      <c r="C69" s="2">
        <f t="shared" si="17"/>
        <v>15.6464</v>
      </c>
      <c r="D69" s="2">
        <v>0</v>
      </c>
      <c r="E69" s="2">
        <v>0</v>
      </c>
      <c r="F69" s="2">
        <f t="shared" ref="F69:F122" si="21">(C69-C68)/1</f>
        <v>0</v>
      </c>
      <c r="G69" s="2">
        <f t="shared" ref="G69:G122" si="22">C69*1</f>
        <v>15.6464</v>
      </c>
      <c r="H69" s="2">
        <f t="shared" ref="H69:H122" si="23">G69+H68</f>
        <v>692.91200000000003</v>
      </c>
      <c r="I69" s="2">
        <f t="shared" si="18"/>
        <v>0</v>
      </c>
      <c r="J69" s="2">
        <f t="shared" si="16"/>
        <v>235.31121144115195</v>
      </c>
      <c r="K69" s="2">
        <f t="shared" si="15"/>
        <v>123.60600000000001</v>
      </c>
      <c r="L69" s="2"/>
      <c r="M69" s="2">
        <f t="shared" ref="M69:M122" si="24">I69+J69+K69+L69</f>
        <v>358.91721144115195</v>
      </c>
      <c r="N69" s="2">
        <f t="shared" si="19"/>
        <v>5615.7622570928397</v>
      </c>
      <c r="O69" s="2">
        <f t="shared" ref="O69:O122" si="25">N69*0.001</f>
        <v>5.6157622570928396</v>
      </c>
      <c r="P69">
        <v>8377.75</v>
      </c>
      <c r="Q69">
        <v>8.3800000000000008</v>
      </c>
      <c r="R69" s="2">
        <f t="shared" si="20"/>
        <v>2.7642377429071612</v>
      </c>
      <c r="S69" s="2">
        <f t="shared" ref="S69:S122" si="26">S68+R69</f>
        <v>-180.94317921240375</v>
      </c>
    </row>
    <row r="70" spans="1:19" x14ac:dyDescent="0.25">
      <c r="A70" s="2">
        <v>67</v>
      </c>
      <c r="B70" s="2">
        <v>35</v>
      </c>
      <c r="C70" s="2">
        <f t="shared" si="17"/>
        <v>15.6464</v>
      </c>
      <c r="D70" s="2">
        <v>0</v>
      </c>
      <c r="E70" s="2">
        <v>0</v>
      </c>
      <c r="F70" s="2">
        <f t="shared" si="21"/>
        <v>0</v>
      </c>
      <c r="G70" s="2">
        <f t="shared" si="22"/>
        <v>15.6464</v>
      </c>
      <c r="H70" s="2">
        <f t="shared" si="23"/>
        <v>708.55840000000001</v>
      </c>
      <c r="I70" s="2">
        <f t="shared" si="18"/>
        <v>0</v>
      </c>
      <c r="J70" s="2">
        <f t="shared" si="16"/>
        <v>235.31121144115195</v>
      </c>
      <c r="K70" s="2">
        <f t="shared" si="15"/>
        <v>123.60600000000001</v>
      </c>
      <c r="L70" s="2"/>
      <c r="M70" s="2">
        <f t="shared" si="24"/>
        <v>358.91721144115195</v>
      </c>
      <c r="N70" s="2">
        <f t="shared" si="19"/>
        <v>5615.7622570928397</v>
      </c>
      <c r="O70" s="2">
        <f t="shared" si="25"/>
        <v>5.6157622570928396</v>
      </c>
      <c r="P70">
        <v>8377.75</v>
      </c>
      <c r="Q70">
        <v>8.3800000000000008</v>
      </c>
      <c r="R70" s="2">
        <f t="shared" si="20"/>
        <v>2.7642377429071612</v>
      </c>
      <c r="S70" s="2">
        <f t="shared" si="26"/>
        <v>-178.17894146949658</v>
      </c>
    </row>
    <row r="71" spans="1:19" x14ac:dyDescent="0.25">
      <c r="A71" s="2">
        <v>68</v>
      </c>
      <c r="B71" s="2">
        <v>35</v>
      </c>
      <c r="C71" s="2">
        <f t="shared" si="17"/>
        <v>15.6464</v>
      </c>
      <c r="D71" s="2">
        <v>0</v>
      </c>
      <c r="E71" s="2">
        <v>0</v>
      </c>
      <c r="F71" s="2">
        <f t="shared" si="21"/>
        <v>0</v>
      </c>
      <c r="G71" s="2">
        <f t="shared" si="22"/>
        <v>15.6464</v>
      </c>
      <c r="H71" s="2">
        <f t="shared" si="23"/>
        <v>724.20479999999998</v>
      </c>
      <c r="I71" s="2">
        <f t="shared" si="18"/>
        <v>0</v>
      </c>
      <c r="J71" s="2">
        <f t="shared" si="16"/>
        <v>235.31121144115195</v>
      </c>
      <c r="K71" s="2">
        <f t="shared" si="15"/>
        <v>123.60600000000001</v>
      </c>
      <c r="L71" s="2"/>
      <c r="M71" s="2">
        <f t="shared" si="24"/>
        <v>358.91721144115195</v>
      </c>
      <c r="N71" s="2">
        <f t="shared" si="19"/>
        <v>5615.7622570928397</v>
      </c>
      <c r="O71" s="2">
        <f t="shared" si="25"/>
        <v>5.6157622570928396</v>
      </c>
      <c r="P71">
        <v>8377.75</v>
      </c>
      <c r="Q71">
        <v>8.3800000000000008</v>
      </c>
      <c r="R71" s="2">
        <f t="shared" si="20"/>
        <v>2.7642377429071612</v>
      </c>
      <c r="S71" s="2">
        <f t="shared" si="26"/>
        <v>-175.41470372658941</v>
      </c>
    </row>
    <row r="72" spans="1:19" x14ac:dyDescent="0.25">
      <c r="A72" s="2">
        <v>69</v>
      </c>
      <c r="B72" s="2">
        <v>35</v>
      </c>
      <c r="C72" s="2">
        <f t="shared" si="17"/>
        <v>15.6464</v>
      </c>
      <c r="D72" s="2">
        <v>0</v>
      </c>
      <c r="E72" s="2">
        <v>0</v>
      </c>
      <c r="F72" s="2">
        <f t="shared" si="21"/>
        <v>0</v>
      </c>
      <c r="G72" s="2">
        <f t="shared" si="22"/>
        <v>15.6464</v>
      </c>
      <c r="H72" s="2">
        <f t="shared" si="23"/>
        <v>739.85119999999995</v>
      </c>
      <c r="I72" s="2">
        <f t="shared" si="18"/>
        <v>0</v>
      </c>
      <c r="J72" s="2">
        <f t="shared" si="16"/>
        <v>235.31121144115195</v>
      </c>
      <c r="K72" s="2">
        <f t="shared" si="15"/>
        <v>123.60600000000001</v>
      </c>
      <c r="L72" s="2"/>
      <c r="M72" s="2">
        <f t="shared" si="24"/>
        <v>358.91721144115195</v>
      </c>
      <c r="N72" s="2">
        <f t="shared" si="19"/>
        <v>5615.7622570928397</v>
      </c>
      <c r="O72" s="2">
        <f t="shared" si="25"/>
        <v>5.6157622570928396</v>
      </c>
      <c r="P72">
        <v>8377.75</v>
      </c>
      <c r="Q72">
        <v>8.3800000000000008</v>
      </c>
      <c r="R72" s="2">
        <f t="shared" si="20"/>
        <v>2.7642377429071612</v>
      </c>
      <c r="S72" s="2">
        <f t="shared" si="26"/>
        <v>-172.65046598368224</v>
      </c>
    </row>
    <row r="73" spans="1:19" x14ac:dyDescent="0.25">
      <c r="A73" s="2">
        <v>70</v>
      </c>
      <c r="B73" s="2">
        <v>35</v>
      </c>
      <c r="C73" s="2">
        <f t="shared" si="17"/>
        <v>15.6464</v>
      </c>
      <c r="D73" s="2">
        <v>0</v>
      </c>
      <c r="E73" s="2">
        <v>0</v>
      </c>
      <c r="F73" s="2">
        <f t="shared" si="21"/>
        <v>0</v>
      </c>
      <c r="G73" s="2">
        <f t="shared" si="22"/>
        <v>15.6464</v>
      </c>
      <c r="H73" s="2">
        <f t="shared" si="23"/>
        <v>755.49759999999992</v>
      </c>
      <c r="I73" s="2">
        <f t="shared" si="18"/>
        <v>0</v>
      </c>
      <c r="J73" s="2">
        <f t="shared" si="16"/>
        <v>235.31121144115195</v>
      </c>
      <c r="K73" s="2">
        <f t="shared" si="15"/>
        <v>123.60600000000001</v>
      </c>
      <c r="L73" s="2"/>
      <c r="M73" s="2">
        <f t="shared" si="24"/>
        <v>358.91721144115195</v>
      </c>
      <c r="N73" s="2">
        <f t="shared" si="19"/>
        <v>5615.7622570928397</v>
      </c>
      <c r="O73" s="2">
        <f t="shared" si="25"/>
        <v>5.6157622570928396</v>
      </c>
      <c r="P73">
        <v>8377.75</v>
      </c>
      <c r="Q73">
        <v>8.3800000000000008</v>
      </c>
      <c r="R73" s="2">
        <f t="shared" si="20"/>
        <v>2.7642377429071612</v>
      </c>
      <c r="S73" s="2">
        <f t="shared" si="26"/>
        <v>-169.88622824077507</v>
      </c>
    </row>
    <row r="74" spans="1:19" x14ac:dyDescent="0.25">
      <c r="A74" s="2">
        <v>71</v>
      </c>
      <c r="B74" s="2">
        <v>35</v>
      </c>
      <c r="C74" s="2">
        <f t="shared" si="17"/>
        <v>15.6464</v>
      </c>
      <c r="D74" s="2">
        <v>0</v>
      </c>
      <c r="E74" s="2">
        <v>0</v>
      </c>
      <c r="F74" s="2">
        <f t="shared" si="21"/>
        <v>0</v>
      </c>
      <c r="G74" s="2">
        <f t="shared" si="22"/>
        <v>15.6464</v>
      </c>
      <c r="H74" s="2">
        <f t="shared" si="23"/>
        <v>771.14399999999989</v>
      </c>
      <c r="I74" s="2">
        <f t="shared" si="18"/>
        <v>0</v>
      </c>
      <c r="J74" s="2">
        <f t="shared" si="16"/>
        <v>235.31121144115195</v>
      </c>
      <c r="K74" s="2">
        <f t="shared" si="15"/>
        <v>123.60600000000001</v>
      </c>
      <c r="L74" s="2"/>
      <c r="M74" s="2">
        <f t="shared" si="24"/>
        <v>358.91721144115195</v>
      </c>
      <c r="N74" s="2">
        <f t="shared" si="19"/>
        <v>5615.7622570928397</v>
      </c>
      <c r="O74" s="2">
        <f t="shared" si="25"/>
        <v>5.6157622570928396</v>
      </c>
      <c r="P74">
        <v>8377.75</v>
      </c>
      <c r="Q74">
        <v>8.3800000000000008</v>
      </c>
      <c r="R74" s="2">
        <f t="shared" si="20"/>
        <v>2.7642377429071612</v>
      </c>
      <c r="S74" s="2">
        <f t="shared" si="26"/>
        <v>-167.1219904978679</v>
      </c>
    </row>
    <row r="75" spans="1:19" x14ac:dyDescent="0.25">
      <c r="A75" s="2">
        <v>72</v>
      </c>
      <c r="B75" s="2">
        <v>35</v>
      </c>
      <c r="C75" s="2">
        <f t="shared" si="17"/>
        <v>15.6464</v>
      </c>
      <c r="D75" s="2">
        <v>0</v>
      </c>
      <c r="E75" s="2">
        <v>0</v>
      </c>
      <c r="F75" s="2">
        <f t="shared" si="21"/>
        <v>0</v>
      </c>
      <c r="G75" s="2">
        <f t="shared" si="22"/>
        <v>15.6464</v>
      </c>
      <c r="H75" s="2">
        <f t="shared" si="23"/>
        <v>786.79039999999986</v>
      </c>
      <c r="I75" s="2">
        <f t="shared" si="18"/>
        <v>0</v>
      </c>
      <c r="J75" s="2">
        <f t="shared" si="16"/>
        <v>235.31121144115195</v>
      </c>
      <c r="K75" s="2">
        <f t="shared" si="15"/>
        <v>123.60600000000001</v>
      </c>
      <c r="L75" s="2"/>
      <c r="M75" s="2">
        <f t="shared" si="24"/>
        <v>358.91721144115195</v>
      </c>
      <c r="N75" s="2">
        <f t="shared" si="19"/>
        <v>5615.7622570928397</v>
      </c>
      <c r="O75" s="2">
        <f t="shared" si="25"/>
        <v>5.6157622570928396</v>
      </c>
      <c r="P75">
        <v>8377.75</v>
      </c>
      <c r="Q75">
        <v>8.3800000000000008</v>
      </c>
      <c r="R75" s="2">
        <f t="shared" si="20"/>
        <v>2.7642377429071612</v>
      </c>
      <c r="S75" s="2">
        <f t="shared" si="26"/>
        <v>-164.35775275496073</v>
      </c>
    </row>
    <row r="76" spans="1:19" x14ac:dyDescent="0.25">
      <c r="A76" s="2">
        <v>73</v>
      </c>
      <c r="B76" s="2">
        <v>35</v>
      </c>
      <c r="C76" s="2">
        <f t="shared" si="17"/>
        <v>15.6464</v>
      </c>
      <c r="D76" s="2">
        <v>0</v>
      </c>
      <c r="E76" s="2">
        <v>0</v>
      </c>
      <c r="F76" s="2">
        <f t="shared" si="21"/>
        <v>0</v>
      </c>
      <c r="G76" s="2">
        <f t="shared" si="22"/>
        <v>15.6464</v>
      </c>
      <c r="H76" s="2">
        <f t="shared" si="23"/>
        <v>802.43679999999983</v>
      </c>
      <c r="I76" s="2">
        <f t="shared" si="18"/>
        <v>0</v>
      </c>
      <c r="J76" s="2">
        <f t="shared" si="16"/>
        <v>235.31121144115195</v>
      </c>
      <c r="K76" s="2">
        <f t="shared" si="15"/>
        <v>123.60600000000001</v>
      </c>
      <c r="L76" s="2"/>
      <c r="M76" s="2">
        <f t="shared" si="24"/>
        <v>358.91721144115195</v>
      </c>
      <c r="N76" s="2">
        <f t="shared" si="19"/>
        <v>5615.7622570928397</v>
      </c>
      <c r="O76" s="2">
        <f t="shared" si="25"/>
        <v>5.6157622570928396</v>
      </c>
      <c r="P76">
        <v>8377.75</v>
      </c>
      <c r="Q76">
        <v>8.3800000000000008</v>
      </c>
      <c r="R76" s="2">
        <f t="shared" si="20"/>
        <v>2.7642377429071612</v>
      </c>
      <c r="S76" s="2">
        <f t="shared" si="26"/>
        <v>-161.59351501205356</v>
      </c>
    </row>
    <row r="77" spans="1:19" x14ac:dyDescent="0.25">
      <c r="A77" s="2">
        <v>74</v>
      </c>
      <c r="B77" s="2">
        <v>35</v>
      </c>
      <c r="C77" s="2">
        <f t="shared" si="17"/>
        <v>15.6464</v>
      </c>
      <c r="D77" s="2">
        <v>0</v>
      </c>
      <c r="E77" s="2">
        <v>0</v>
      </c>
      <c r="F77" s="2">
        <f t="shared" si="21"/>
        <v>0</v>
      </c>
      <c r="G77" s="2">
        <f t="shared" si="22"/>
        <v>15.6464</v>
      </c>
      <c r="H77" s="2">
        <f t="shared" si="23"/>
        <v>818.08319999999981</v>
      </c>
      <c r="I77" s="2">
        <f t="shared" si="18"/>
        <v>0</v>
      </c>
      <c r="J77" s="2">
        <f t="shared" si="16"/>
        <v>235.31121144115195</v>
      </c>
      <c r="K77" s="2">
        <f t="shared" si="15"/>
        <v>123.60600000000001</v>
      </c>
      <c r="L77" s="2"/>
      <c r="M77" s="2">
        <f t="shared" si="24"/>
        <v>358.91721144115195</v>
      </c>
      <c r="N77" s="2">
        <f t="shared" si="19"/>
        <v>5615.7622570928397</v>
      </c>
      <c r="O77" s="2">
        <f t="shared" si="25"/>
        <v>5.6157622570928396</v>
      </c>
      <c r="P77">
        <v>8377.75</v>
      </c>
      <c r="Q77">
        <v>8.3800000000000008</v>
      </c>
      <c r="R77" s="2">
        <f t="shared" si="20"/>
        <v>2.7642377429071612</v>
      </c>
      <c r="S77" s="2">
        <f t="shared" si="26"/>
        <v>-158.82927726914639</v>
      </c>
    </row>
    <row r="78" spans="1:19" x14ac:dyDescent="0.25">
      <c r="A78" s="2">
        <v>75</v>
      </c>
      <c r="B78" s="2">
        <v>35</v>
      </c>
      <c r="C78" s="2">
        <f t="shared" si="17"/>
        <v>15.6464</v>
      </c>
      <c r="D78" s="2">
        <v>3.82</v>
      </c>
      <c r="E78" s="2">
        <v>1</v>
      </c>
      <c r="F78" s="2">
        <f t="shared" si="21"/>
        <v>0</v>
      </c>
      <c r="G78" s="2">
        <f t="shared" si="22"/>
        <v>15.6464</v>
      </c>
      <c r="H78" s="2">
        <f t="shared" si="23"/>
        <v>833.72959999999978</v>
      </c>
      <c r="I78" s="2">
        <f t="shared" si="18"/>
        <v>332.37953314553141</v>
      </c>
      <c r="J78" s="2">
        <f t="shared" si="16"/>
        <v>235.31121144115195</v>
      </c>
      <c r="K78" s="2">
        <f t="shared" si="15"/>
        <v>123.60600000000001</v>
      </c>
      <c r="L78" s="2"/>
      <c r="M78" s="2">
        <f t="shared" si="24"/>
        <v>691.29674458668342</v>
      </c>
      <c r="N78" s="2">
        <f t="shared" si="19"/>
        <v>10816.305384501084</v>
      </c>
      <c r="O78" s="2">
        <f t="shared" si="25"/>
        <v>10.816305384501083</v>
      </c>
      <c r="P78">
        <v>8377.75</v>
      </c>
      <c r="Q78">
        <v>8.3800000000000008</v>
      </c>
      <c r="R78" s="2">
        <f t="shared" si="20"/>
        <v>-2.4363053845010825</v>
      </c>
      <c r="S78" s="2">
        <f t="shared" si="26"/>
        <v>-161.26558265364747</v>
      </c>
    </row>
    <row r="79" spans="1:19" x14ac:dyDescent="0.25">
      <c r="A79" s="2">
        <v>76</v>
      </c>
      <c r="B79" s="2">
        <v>34</v>
      </c>
      <c r="C79" s="2">
        <f t="shared" si="17"/>
        <v>15.19936</v>
      </c>
      <c r="D79" s="2">
        <v>3.82</v>
      </c>
      <c r="E79" s="2">
        <v>2</v>
      </c>
      <c r="F79" s="2">
        <f t="shared" si="21"/>
        <v>-0.44703999999999944</v>
      </c>
      <c r="G79" s="2">
        <f t="shared" si="22"/>
        <v>15.19936</v>
      </c>
      <c r="H79" s="2">
        <f t="shared" si="23"/>
        <v>848.92895999999973</v>
      </c>
      <c r="I79" s="2">
        <f t="shared" si="18"/>
        <v>342.15540176745884</v>
      </c>
      <c r="J79" s="2">
        <f t="shared" si="16"/>
        <v>222.05694728650749</v>
      </c>
      <c r="K79" s="2">
        <f t="shared" si="15"/>
        <v>123.60600000000001</v>
      </c>
      <c r="L79" s="2"/>
      <c r="M79" s="2">
        <f t="shared" si="24"/>
        <v>687.81834905396636</v>
      </c>
      <c r="N79" s="2">
        <f t="shared" si="19"/>
        <v>10454.398701876895</v>
      </c>
      <c r="O79" s="2">
        <f t="shared" si="25"/>
        <v>10.454398701876896</v>
      </c>
      <c r="P79">
        <v>8377.75</v>
      </c>
      <c r="Q79">
        <v>8.3800000000000008</v>
      </c>
      <c r="R79" s="2">
        <f t="shared" si="20"/>
        <v>-2.0743987018768948</v>
      </c>
      <c r="S79" s="2">
        <f t="shared" si="26"/>
        <v>-163.33998135552437</v>
      </c>
    </row>
    <row r="80" spans="1:19" x14ac:dyDescent="0.25">
      <c r="A80" s="2">
        <v>77</v>
      </c>
      <c r="B80" s="2">
        <v>33</v>
      </c>
      <c r="C80" s="2">
        <f t="shared" si="17"/>
        <v>14.752319999999999</v>
      </c>
      <c r="D80" s="2">
        <v>3.82</v>
      </c>
      <c r="E80" s="2">
        <v>3</v>
      </c>
      <c r="F80" s="2">
        <f t="shared" si="21"/>
        <v>-0.44704000000000121</v>
      </c>
      <c r="G80" s="2">
        <f t="shared" si="22"/>
        <v>14.752319999999999</v>
      </c>
      <c r="H80" s="2">
        <f t="shared" si="23"/>
        <v>863.68127999999979</v>
      </c>
      <c r="I80" s="2">
        <f t="shared" si="18"/>
        <v>352.52374727556366</v>
      </c>
      <c r="J80" s="2">
        <f t="shared" si="16"/>
        <v>209.18686470156283</v>
      </c>
      <c r="K80" s="2">
        <f t="shared" si="15"/>
        <v>123.60600000000001</v>
      </c>
      <c r="L80" s="2"/>
      <c r="M80" s="2">
        <f t="shared" si="24"/>
        <v>685.31661197712651</v>
      </c>
      <c r="N80" s="2">
        <f t="shared" si="19"/>
        <v>10110.009961202402</v>
      </c>
      <c r="O80" s="2">
        <f t="shared" si="25"/>
        <v>10.110009961202403</v>
      </c>
      <c r="P80">
        <v>8377.75</v>
      </c>
      <c r="Q80">
        <v>8.3800000000000008</v>
      </c>
      <c r="R80" s="2">
        <f t="shared" si="20"/>
        <v>-1.730009961202402</v>
      </c>
      <c r="S80" s="2">
        <f t="shared" si="26"/>
        <v>-165.06999131672677</v>
      </c>
    </row>
    <row r="81" spans="1:19" x14ac:dyDescent="0.25">
      <c r="A81" s="2">
        <v>78</v>
      </c>
      <c r="B81" s="2">
        <v>33</v>
      </c>
      <c r="C81" s="2">
        <f t="shared" si="17"/>
        <v>14.752319999999999</v>
      </c>
      <c r="D81" s="2">
        <v>3.82</v>
      </c>
      <c r="E81" s="2">
        <v>4</v>
      </c>
      <c r="F81" s="2">
        <f t="shared" si="21"/>
        <v>0</v>
      </c>
      <c r="G81" s="2">
        <f t="shared" si="22"/>
        <v>14.752319999999999</v>
      </c>
      <c r="H81" s="2">
        <f t="shared" si="23"/>
        <v>878.43359999999984</v>
      </c>
      <c r="I81" s="2">
        <f t="shared" si="18"/>
        <v>352.52374727556366</v>
      </c>
      <c r="J81" s="2">
        <f t="shared" si="16"/>
        <v>209.18686470156283</v>
      </c>
      <c r="K81" s="2">
        <f t="shared" si="15"/>
        <v>123.60600000000001</v>
      </c>
      <c r="L81" s="2"/>
      <c r="M81" s="2">
        <f t="shared" si="24"/>
        <v>685.31661197712651</v>
      </c>
      <c r="N81" s="2">
        <f t="shared" si="19"/>
        <v>10110.009961202402</v>
      </c>
      <c r="O81" s="2">
        <f t="shared" si="25"/>
        <v>10.110009961202403</v>
      </c>
      <c r="P81">
        <v>8377.75</v>
      </c>
      <c r="Q81">
        <v>8.3800000000000008</v>
      </c>
      <c r="R81" s="2">
        <f t="shared" si="20"/>
        <v>-1.730009961202402</v>
      </c>
      <c r="S81" s="2">
        <f t="shared" si="26"/>
        <v>-166.80000127792917</v>
      </c>
    </row>
    <row r="82" spans="1:19" x14ac:dyDescent="0.25">
      <c r="A82" s="2">
        <v>79</v>
      </c>
      <c r="B82" s="2">
        <v>33</v>
      </c>
      <c r="C82" s="2">
        <f t="shared" si="17"/>
        <v>14.752319999999999</v>
      </c>
      <c r="D82" s="2">
        <v>3.82</v>
      </c>
      <c r="E82" s="2">
        <v>5</v>
      </c>
      <c r="F82" s="2">
        <f t="shared" si="21"/>
        <v>0</v>
      </c>
      <c r="G82" s="2">
        <f t="shared" si="22"/>
        <v>14.752319999999999</v>
      </c>
      <c r="H82" s="2">
        <f t="shared" si="23"/>
        <v>893.1859199999999</v>
      </c>
      <c r="I82" s="2">
        <f t="shared" si="18"/>
        <v>352.52374727556366</v>
      </c>
      <c r="J82" s="2">
        <f t="shared" si="16"/>
        <v>209.18686470156283</v>
      </c>
      <c r="K82" s="2">
        <f t="shared" si="15"/>
        <v>123.60600000000001</v>
      </c>
      <c r="L82" s="2"/>
      <c r="M82" s="2">
        <f t="shared" si="24"/>
        <v>685.31661197712651</v>
      </c>
      <c r="N82" s="2">
        <f t="shared" si="19"/>
        <v>10110.009961202402</v>
      </c>
      <c r="O82" s="2">
        <f t="shared" si="25"/>
        <v>10.110009961202403</v>
      </c>
      <c r="P82">
        <v>8377.75</v>
      </c>
      <c r="Q82">
        <v>8.3800000000000008</v>
      </c>
      <c r="R82" s="2">
        <f t="shared" si="20"/>
        <v>-1.730009961202402</v>
      </c>
      <c r="S82" s="2">
        <f t="shared" si="26"/>
        <v>-168.53001123913157</v>
      </c>
    </row>
    <row r="83" spans="1:19" x14ac:dyDescent="0.25">
      <c r="A83" s="2">
        <v>80</v>
      </c>
      <c r="B83" s="2">
        <v>33</v>
      </c>
      <c r="C83" s="2">
        <f t="shared" si="17"/>
        <v>14.752319999999999</v>
      </c>
      <c r="D83" s="2">
        <v>0</v>
      </c>
      <c r="E83" s="2">
        <v>5</v>
      </c>
      <c r="F83" s="2">
        <f t="shared" si="21"/>
        <v>0</v>
      </c>
      <c r="G83" s="2">
        <f t="shared" si="22"/>
        <v>14.752319999999999</v>
      </c>
      <c r="H83" s="2">
        <f t="shared" si="23"/>
        <v>907.93823999999995</v>
      </c>
      <c r="I83" s="2">
        <f t="shared" si="18"/>
        <v>0</v>
      </c>
      <c r="J83" s="2">
        <f t="shared" si="16"/>
        <v>209.18686470156283</v>
      </c>
      <c r="K83" s="2">
        <f t="shared" si="15"/>
        <v>123.60600000000001</v>
      </c>
      <c r="L83" s="2"/>
      <c r="M83" s="2">
        <f t="shared" si="24"/>
        <v>332.79286470156285</v>
      </c>
      <c r="N83" s="2">
        <f t="shared" si="19"/>
        <v>4909.4668337941594</v>
      </c>
      <c r="O83" s="2">
        <f t="shared" si="25"/>
        <v>4.9094668337941592</v>
      </c>
      <c r="P83">
        <v>8377.75</v>
      </c>
      <c r="Q83">
        <v>8.3800000000000008</v>
      </c>
      <c r="R83" s="2">
        <f t="shared" si="20"/>
        <v>3.4705331662058416</v>
      </c>
      <c r="S83" s="2">
        <f t="shared" si="26"/>
        <v>-165.05947807292571</v>
      </c>
    </row>
    <row r="84" spans="1:19" x14ac:dyDescent="0.25">
      <c r="A84" s="2">
        <v>81</v>
      </c>
      <c r="B84" s="2">
        <v>33</v>
      </c>
      <c r="C84" s="2">
        <f t="shared" si="17"/>
        <v>14.752319999999999</v>
      </c>
      <c r="D84" s="2">
        <v>0</v>
      </c>
      <c r="E84" s="2">
        <v>5</v>
      </c>
      <c r="F84" s="2">
        <f t="shared" si="21"/>
        <v>0</v>
      </c>
      <c r="G84" s="2">
        <f t="shared" si="22"/>
        <v>14.752319999999999</v>
      </c>
      <c r="H84" s="2">
        <f t="shared" si="23"/>
        <v>922.69056</v>
      </c>
      <c r="I84" s="2">
        <f t="shared" si="18"/>
        <v>0</v>
      </c>
      <c r="J84" s="2">
        <f t="shared" si="16"/>
        <v>209.18686470156283</v>
      </c>
      <c r="K84" s="2">
        <f t="shared" si="15"/>
        <v>123.60600000000001</v>
      </c>
      <c r="L84" s="2"/>
      <c r="M84" s="2">
        <f t="shared" si="24"/>
        <v>332.79286470156285</v>
      </c>
      <c r="N84" s="2">
        <f t="shared" si="19"/>
        <v>4909.4668337941594</v>
      </c>
      <c r="O84" s="2">
        <f t="shared" si="25"/>
        <v>4.9094668337941592</v>
      </c>
      <c r="P84">
        <v>8377.75</v>
      </c>
      <c r="Q84">
        <v>8.3800000000000008</v>
      </c>
      <c r="R84" s="2">
        <f t="shared" si="20"/>
        <v>3.4705331662058416</v>
      </c>
      <c r="S84" s="2">
        <f t="shared" si="26"/>
        <v>-161.58894490671986</v>
      </c>
    </row>
    <row r="85" spans="1:19" x14ac:dyDescent="0.25">
      <c r="A85" s="2">
        <v>82</v>
      </c>
      <c r="B85" s="2">
        <v>34</v>
      </c>
      <c r="C85" s="2">
        <f t="shared" si="17"/>
        <v>15.19936</v>
      </c>
      <c r="D85" s="2">
        <v>0</v>
      </c>
      <c r="E85" s="2">
        <v>5</v>
      </c>
      <c r="F85" s="2">
        <f t="shared" si="21"/>
        <v>0.44704000000000121</v>
      </c>
      <c r="G85" s="2">
        <f t="shared" si="22"/>
        <v>15.19936</v>
      </c>
      <c r="H85" s="2">
        <f t="shared" si="23"/>
        <v>937.88991999999996</v>
      </c>
      <c r="I85" s="2">
        <f t="shared" si="18"/>
        <v>0</v>
      </c>
      <c r="J85" s="2">
        <f t="shared" si="16"/>
        <v>222.05694728650749</v>
      </c>
      <c r="K85" s="2">
        <f t="shared" si="15"/>
        <v>123.60600000000001</v>
      </c>
      <c r="L85" s="2"/>
      <c r="M85" s="2">
        <f t="shared" si="24"/>
        <v>345.66294728650752</v>
      </c>
      <c r="N85" s="2">
        <f t="shared" si="19"/>
        <v>5253.855574468651</v>
      </c>
      <c r="O85" s="2">
        <f t="shared" si="25"/>
        <v>5.253855574468651</v>
      </c>
      <c r="P85">
        <v>8377.75</v>
      </c>
      <c r="Q85">
        <v>8.3800000000000008</v>
      </c>
      <c r="R85" s="2">
        <f t="shared" si="20"/>
        <v>3.1261444255313497</v>
      </c>
      <c r="S85" s="2">
        <f t="shared" si="26"/>
        <v>-158.46280048118851</v>
      </c>
    </row>
    <row r="86" spans="1:19" x14ac:dyDescent="0.25">
      <c r="A86" s="2">
        <v>83</v>
      </c>
      <c r="B86" s="2">
        <v>34</v>
      </c>
      <c r="C86" s="2">
        <f t="shared" si="17"/>
        <v>15.19936</v>
      </c>
      <c r="D86" s="2">
        <v>0</v>
      </c>
      <c r="E86" s="2">
        <v>5</v>
      </c>
      <c r="F86" s="2">
        <f t="shared" si="21"/>
        <v>0</v>
      </c>
      <c r="G86" s="2">
        <f t="shared" si="22"/>
        <v>15.19936</v>
      </c>
      <c r="H86" s="2">
        <f t="shared" si="23"/>
        <v>953.08927999999992</v>
      </c>
      <c r="I86" s="2">
        <f t="shared" si="18"/>
        <v>0</v>
      </c>
      <c r="J86" s="2">
        <f t="shared" si="16"/>
        <v>222.05694728650749</v>
      </c>
      <c r="K86" s="2">
        <f t="shared" si="15"/>
        <v>123.60600000000001</v>
      </c>
      <c r="L86" s="2"/>
      <c r="M86" s="2">
        <f t="shared" si="24"/>
        <v>345.66294728650752</v>
      </c>
      <c r="N86" s="2">
        <f t="shared" si="19"/>
        <v>5253.855574468651</v>
      </c>
      <c r="O86" s="2">
        <f t="shared" si="25"/>
        <v>5.253855574468651</v>
      </c>
      <c r="P86">
        <v>8377.75</v>
      </c>
      <c r="Q86">
        <v>8.3800000000000008</v>
      </c>
      <c r="R86" s="2">
        <f t="shared" si="20"/>
        <v>3.1261444255313497</v>
      </c>
      <c r="S86" s="2">
        <f t="shared" si="26"/>
        <v>-155.33665605565716</v>
      </c>
    </row>
    <row r="87" spans="1:19" x14ac:dyDescent="0.25">
      <c r="A87" s="2">
        <v>84</v>
      </c>
      <c r="B87" s="2">
        <v>33</v>
      </c>
      <c r="C87" s="2">
        <f t="shared" si="17"/>
        <v>14.752319999999999</v>
      </c>
      <c r="D87" s="2">
        <v>3.98</v>
      </c>
      <c r="E87" s="2">
        <v>6</v>
      </c>
      <c r="F87" s="2">
        <f t="shared" si="21"/>
        <v>-0.44704000000000121</v>
      </c>
      <c r="G87" s="2">
        <f t="shared" si="22"/>
        <v>14.752319999999999</v>
      </c>
      <c r="H87" s="2">
        <f t="shared" si="23"/>
        <v>967.84159999999997</v>
      </c>
      <c r="I87" s="2">
        <f t="shared" si="18"/>
        <v>352.52374727556366</v>
      </c>
      <c r="J87" s="2">
        <f t="shared" si="16"/>
        <v>209.18686470156283</v>
      </c>
      <c r="K87" s="2">
        <f t="shared" si="15"/>
        <v>123.60600000000001</v>
      </c>
      <c r="L87" s="2"/>
      <c r="M87" s="2">
        <f t="shared" si="24"/>
        <v>685.31661197712651</v>
      </c>
      <c r="N87" s="2">
        <f t="shared" si="19"/>
        <v>10110.009961202402</v>
      </c>
      <c r="O87" s="2">
        <f t="shared" si="25"/>
        <v>10.110009961202403</v>
      </c>
      <c r="P87">
        <v>8377.75</v>
      </c>
      <c r="Q87">
        <v>8.3800000000000008</v>
      </c>
      <c r="R87" s="2">
        <f t="shared" si="20"/>
        <v>-1.730009961202402</v>
      </c>
      <c r="S87" s="2">
        <f t="shared" si="26"/>
        <v>-157.06666601685956</v>
      </c>
    </row>
    <row r="88" spans="1:19" x14ac:dyDescent="0.25">
      <c r="A88" s="2">
        <v>85</v>
      </c>
      <c r="B88" s="2">
        <v>32</v>
      </c>
      <c r="C88" s="2">
        <f t="shared" si="17"/>
        <v>14.30528</v>
      </c>
      <c r="D88" s="2">
        <v>3.98</v>
      </c>
      <c r="E88" s="2">
        <v>7</v>
      </c>
      <c r="F88" s="2">
        <f t="shared" si="21"/>
        <v>-0.44703999999999944</v>
      </c>
      <c r="G88" s="2">
        <f t="shared" si="22"/>
        <v>14.30528</v>
      </c>
      <c r="H88" s="2">
        <f t="shared" si="23"/>
        <v>982.14688000000001</v>
      </c>
      <c r="I88" s="2">
        <f t="shared" si="18"/>
        <v>363.54011437792502</v>
      </c>
      <c r="J88" s="2">
        <f t="shared" si="16"/>
        <v>196.70096368631806</v>
      </c>
      <c r="K88" s="2">
        <f t="shared" si="15"/>
        <v>123.60600000000001</v>
      </c>
      <c r="L88" s="2"/>
      <c r="M88" s="2">
        <f t="shared" si="24"/>
        <v>683.84707806424308</v>
      </c>
      <c r="N88" s="2">
        <f t="shared" si="19"/>
        <v>9782.6239288908546</v>
      </c>
      <c r="O88" s="2">
        <f t="shared" si="25"/>
        <v>9.782623928890855</v>
      </c>
      <c r="P88">
        <v>8377.75</v>
      </c>
      <c r="Q88">
        <v>8.3800000000000008</v>
      </c>
      <c r="R88" s="2">
        <f t="shared" si="20"/>
        <v>-1.4026239288908542</v>
      </c>
      <c r="S88" s="2">
        <f t="shared" si="26"/>
        <v>-158.4692899457504</v>
      </c>
    </row>
    <row r="89" spans="1:19" x14ac:dyDescent="0.25">
      <c r="A89" s="2">
        <v>86</v>
      </c>
      <c r="B89" s="2">
        <v>32</v>
      </c>
      <c r="C89" s="2">
        <f t="shared" si="17"/>
        <v>14.30528</v>
      </c>
      <c r="D89" s="2">
        <v>3.98</v>
      </c>
      <c r="E89" s="2">
        <v>8</v>
      </c>
      <c r="F89" s="2">
        <f t="shared" si="21"/>
        <v>0</v>
      </c>
      <c r="G89" s="2">
        <f t="shared" si="22"/>
        <v>14.30528</v>
      </c>
      <c r="H89" s="2">
        <f t="shared" si="23"/>
        <v>996.45216000000005</v>
      </c>
      <c r="I89" s="2">
        <f t="shared" si="18"/>
        <v>363.54011437792502</v>
      </c>
      <c r="J89" s="2">
        <f t="shared" si="16"/>
        <v>196.70096368631806</v>
      </c>
      <c r="K89" s="2">
        <f t="shared" si="15"/>
        <v>123.60600000000001</v>
      </c>
      <c r="L89" s="2"/>
      <c r="M89" s="2">
        <f t="shared" si="24"/>
        <v>683.84707806424308</v>
      </c>
      <c r="N89" s="2">
        <f t="shared" si="19"/>
        <v>9782.6239288908546</v>
      </c>
      <c r="O89" s="2">
        <f t="shared" si="25"/>
        <v>9.782623928890855</v>
      </c>
      <c r="P89">
        <v>8377.75</v>
      </c>
      <c r="Q89">
        <v>8.3800000000000008</v>
      </c>
      <c r="R89" s="2">
        <f t="shared" si="20"/>
        <v>-1.4026239288908542</v>
      </c>
      <c r="S89" s="2">
        <f t="shared" si="26"/>
        <v>-159.87191387464125</v>
      </c>
    </row>
    <row r="90" spans="1:19" x14ac:dyDescent="0.25">
      <c r="A90" s="2">
        <v>87</v>
      </c>
      <c r="B90" s="2">
        <v>32</v>
      </c>
      <c r="C90" s="2">
        <f t="shared" si="17"/>
        <v>14.30528</v>
      </c>
      <c r="D90" s="2">
        <v>3.98</v>
      </c>
      <c r="E90" s="2">
        <v>9</v>
      </c>
      <c r="F90" s="2">
        <f t="shared" si="21"/>
        <v>0</v>
      </c>
      <c r="G90" s="2">
        <f t="shared" si="22"/>
        <v>14.30528</v>
      </c>
      <c r="H90" s="2">
        <f t="shared" si="23"/>
        <v>1010.7574400000001</v>
      </c>
      <c r="I90" s="2">
        <f t="shared" si="18"/>
        <v>363.54011437792502</v>
      </c>
      <c r="J90" s="2">
        <f t="shared" si="16"/>
        <v>196.70096368631806</v>
      </c>
      <c r="K90" s="2">
        <f t="shared" si="15"/>
        <v>123.60600000000001</v>
      </c>
      <c r="L90" s="2"/>
      <c r="M90" s="2">
        <f t="shared" si="24"/>
        <v>683.84707806424308</v>
      </c>
      <c r="N90" s="2">
        <f t="shared" si="19"/>
        <v>9782.6239288908546</v>
      </c>
      <c r="O90" s="2">
        <f t="shared" si="25"/>
        <v>9.782623928890855</v>
      </c>
      <c r="P90">
        <v>8377.75</v>
      </c>
      <c r="Q90">
        <v>8.3800000000000008</v>
      </c>
      <c r="R90" s="2">
        <f t="shared" si="20"/>
        <v>-1.4026239288908542</v>
      </c>
      <c r="S90" s="2">
        <f t="shared" si="26"/>
        <v>-161.2745378035321</v>
      </c>
    </row>
    <row r="91" spans="1:19" x14ac:dyDescent="0.25">
      <c r="A91" s="2">
        <v>88</v>
      </c>
      <c r="B91" s="2">
        <v>32</v>
      </c>
      <c r="C91" s="2">
        <f t="shared" si="17"/>
        <v>14.30528</v>
      </c>
      <c r="D91" s="2">
        <v>3.98</v>
      </c>
      <c r="E91" s="2">
        <v>10</v>
      </c>
      <c r="F91" s="2">
        <f t="shared" si="21"/>
        <v>0</v>
      </c>
      <c r="G91" s="2">
        <f t="shared" si="22"/>
        <v>14.30528</v>
      </c>
      <c r="H91" s="2">
        <f t="shared" si="23"/>
        <v>1025.0627200000001</v>
      </c>
      <c r="I91" s="2">
        <f t="shared" si="18"/>
        <v>363.54011437792502</v>
      </c>
      <c r="J91" s="2">
        <f t="shared" si="16"/>
        <v>196.70096368631806</v>
      </c>
      <c r="K91" s="2">
        <f t="shared" si="15"/>
        <v>123.60600000000001</v>
      </c>
      <c r="L91" s="2"/>
      <c r="M91" s="2">
        <f t="shared" si="24"/>
        <v>683.84707806424308</v>
      </c>
      <c r="N91" s="2">
        <f t="shared" si="19"/>
        <v>9782.6239288908546</v>
      </c>
      <c r="O91" s="2">
        <f t="shared" si="25"/>
        <v>9.782623928890855</v>
      </c>
      <c r="P91">
        <v>8377.75</v>
      </c>
      <c r="Q91">
        <v>8.3800000000000008</v>
      </c>
      <c r="R91" s="2">
        <f t="shared" si="20"/>
        <v>-1.4026239288908542</v>
      </c>
      <c r="S91" s="2">
        <f t="shared" si="26"/>
        <v>-162.67716173242295</v>
      </c>
    </row>
    <row r="92" spans="1:19" x14ac:dyDescent="0.25">
      <c r="A92" s="2">
        <v>89</v>
      </c>
      <c r="B92" s="2">
        <v>32</v>
      </c>
      <c r="C92" s="2">
        <f t="shared" si="17"/>
        <v>14.30528</v>
      </c>
      <c r="D92" s="2">
        <v>0</v>
      </c>
      <c r="E92" s="2">
        <v>10</v>
      </c>
      <c r="F92" s="2">
        <f t="shared" si="21"/>
        <v>0</v>
      </c>
      <c r="G92" s="2">
        <f t="shared" si="22"/>
        <v>14.30528</v>
      </c>
      <c r="H92" s="2">
        <f t="shared" si="23"/>
        <v>1039.3680000000002</v>
      </c>
      <c r="I92" s="2">
        <f t="shared" si="18"/>
        <v>0</v>
      </c>
      <c r="J92" s="2">
        <f t="shared" si="16"/>
        <v>196.70096368631806</v>
      </c>
      <c r="K92" s="2">
        <f t="shared" si="15"/>
        <v>123.60600000000001</v>
      </c>
      <c r="L92" s="2"/>
      <c r="M92" s="2">
        <f t="shared" si="24"/>
        <v>320.30696368631806</v>
      </c>
      <c r="N92" s="2">
        <f t="shared" si="19"/>
        <v>4582.0808014826116</v>
      </c>
      <c r="O92" s="2">
        <f t="shared" si="25"/>
        <v>4.5820808014826113</v>
      </c>
      <c r="P92">
        <v>8377.75</v>
      </c>
      <c r="Q92">
        <v>8.3800000000000008</v>
      </c>
      <c r="R92" s="2">
        <f t="shared" si="20"/>
        <v>3.7979191985173895</v>
      </c>
      <c r="S92" s="2">
        <f t="shared" si="26"/>
        <v>-158.87924253390557</v>
      </c>
    </row>
    <row r="93" spans="1:19" x14ac:dyDescent="0.25">
      <c r="A93" s="2">
        <v>90</v>
      </c>
      <c r="B93" s="2">
        <v>32</v>
      </c>
      <c r="C93" s="2">
        <f t="shared" si="17"/>
        <v>14.30528</v>
      </c>
      <c r="D93" s="2">
        <v>0</v>
      </c>
      <c r="E93" s="2">
        <v>10</v>
      </c>
      <c r="F93" s="2">
        <f t="shared" si="21"/>
        <v>0</v>
      </c>
      <c r="G93" s="2">
        <f t="shared" si="22"/>
        <v>14.30528</v>
      </c>
      <c r="H93" s="2">
        <f t="shared" si="23"/>
        <v>1053.6732800000002</v>
      </c>
      <c r="I93" s="2">
        <f t="shared" si="18"/>
        <v>0</v>
      </c>
      <c r="J93" s="2">
        <f t="shared" si="16"/>
        <v>196.70096368631806</v>
      </c>
      <c r="K93" s="2">
        <f t="shared" si="15"/>
        <v>123.60600000000001</v>
      </c>
      <c r="L93" s="2"/>
      <c r="M93" s="2">
        <f t="shared" si="24"/>
        <v>320.30696368631806</v>
      </c>
      <c r="N93" s="2">
        <f t="shared" si="19"/>
        <v>4582.0808014826116</v>
      </c>
      <c r="O93" s="2">
        <f t="shared" si="25"/>
        <v>4.5820808014826113</v>
      </c>
      <c r="P93">
        <v>8377.75</v>
      </c>
      <c r="Q93">
        <v>8.3800000000000008</v>
      </c>
      <c r="R93" s="2">
        <f t="shared" si="20"/>
        <v>3.7979191985173895</v>
      </c>
      <c r="S93" s="2">
        <f t="shared" si="26"/>
        <v>-155.08132333538819</v>
      </c>
    </row>
    <row r="94" spans="1:19" x14ac:dyDescent="0.25">
      <c r="A94" s="2">
        <v>91</v>
      </c>
      <c r="B94" s="2">
        <v>32</v>
      </c>
      <c r="C94" s="2">
        <f t="shared" si="17"/>
        <v>14.30528</v>
      </c>
      <c r="D94" s="2">
        <v>0</v>
      </c>
      <c r="E94" s="2">
        <v>10</v>
      </c>
      <c r="F94" s="2">
        <f t="shared" si="21"/>
        <v>0</v>
      </c>
      <c r="G94" s="2">
        <f t="shared" si="22"/>
        <v>14.30528</v>
      </c>
      <c r="H94" s="2">
        <f t="shared" si="23"/>
        <v>1067.9785600000002</v>
      </c>
      <c r="I94" s="2">
        <f t="shared" si="18"/>
        <v>0</v>
      </c>
      <c r="J94" s="2">
        <f t="shared" si="16"/>
        <v>196.70096368631806</v>
      </c>
      <c r="K94" s="2">
        <f t="shared" si="15"/>
        <v>123.60600000000001</v>
      </c>
      <c r="L94" s="2"/>
      <c r="M94" s="2">
        <f t="shared" si="24"/>
        <v>320.30696368631806</v>
      </c>
      <c r="N94" s="2">
        <f t="shared" si="19"/>
        <v>4582.0808014826116</v>
      </c>
      <c r="O94" s="2">
        <f t="shared" si="25"/>
        <v>4.5820808014826113</v>
      </c>
      <c r="P94">
        <v>8377.75</v>
      </c>
      <c r="Q94">
        <v>8.3800000000000008</v>
      </c>
      <c r="R94" s="2">
        <f t="shared" si="20"/>
        <v>3.7979191985173895</v>
      </c>
      <c r="S94" s="2">
        <f t="shared" si="26"/>
        <v>-151.28340413687081</v>
      </c>
    </row>
    <row r="95" spans="1:19" x14ac:dyDescent="0.25">
      <c r="A95" s="2">
        <v>92</v>
      </c>
      <c r="B95" s="2">
        <v>33</v>
      </c>
      <c r="C95" s="2">
        <f t="shared" si="17"/>
        <v>14.752319999999999</v>
      </c>
      <c r="D95" s="2">
        <v>0</v>
      </c>
      <c r="E95" s="2">
        <v>10</v>
      </c>
      <c r="F95" s="2">
        <f t="shared" si="21"/>
        <v>0.44703999999999944</v>
      </c>
      <c r="G95" s="2">
        <f t="shared" si="22"/>
        <v>14.752319999999999</v>
      </c>
      <c r="H95" s="2">
        <f t="shared" si="23"/>
        <v>1082.7308800000003</v>
      </c>
      <c r="I95" s="2">
        <f t="shared" si="18"/>
        <v>0</v>
      </c>
      <c r="J95" s="2">
        <f t="shared" si="16"/>
        <v>209.18686470156283</v>
      </c>
      <c r="K95" s="2">
        <f t="shared" si="15"/>
        <v>123.60600000000001</v>
      </c>
      <c r="L95" s="2"/>
      <c r="M95" s="2">
        <f t="shared" si="24"/>
        <v>332.79286470156285</v>
      </c>
      <c r="N95" s="2">
        <f t="shared" si="19"/>
        <v>4909.4668337941594</v>
      </c>
      <c r="O95" s="2">
        <f t="shared" si="25"/>
        <v>4.9094668337941592</v>
      </c>
      <c r="P95">
        <v>8377.75</v>
      </c>
      <c r="Q95">
        <v>8.3800000000000008</v>
      </c>
      <c r="R95" s="2">
        <f t="shared" si="20"/>
        <v>3.4705331662058416</v>
      </c>
      <c r="S95" s="2">
        <f t="shared" si="26"/>
        <v>-147.81287097066496</v>
      </c>
    </row>
    <row r="96" spans="1:19" x14ac:dyDescent="0.25">
      <c r="A96" s="2">
        <v>93</v>
      </c>
      <c r="B96" s="2">
        <v>32</v>
      </c>
      <c r="C96" s="2">
        <f t="shared" si="17"/>
        <v>14.30528</v>
      </c>
      <c r="D96" s="2">
        <v>-5.36</v>
      </c>
      <c r="E96" s="2">
        <v>9</v>
      </c>
      <c r="F96" s="2">
        <f t="shared" si="21"/>
        <v>-0.44703999999999944</v>
      </c>
      <c r="G96" s="2">
        <f t="shared" si="22"/>
        <v>14.30528</v>
      </c>
      <c r="H96" s="2">
        <f t="shared" si="23"/>
        <v>1097.0361600000003</v>
      </c>
      <c r="I96" s="2">
        <f t="shared" si="18"/>
        <v>-363.54011437792502</v>
      </c>
      <c r="J96" s="2">
        <f t="shared" si="16"/>
        <v>196.70096368631806</v>
      </c>
      <c r="K96" s="2">
        <f t="shared" si="15"/>
        <v>123.60600000000001</v>
      </c>
      <c r="L96" s="2"/>
      <c r="M96" s="2">
        <f t="shared" si="24"/>
        <v>-43.233150691606951</v>
      </c>
      <c r="N96" s="2">
        <v>0</v>
      </c>
      <c r="O96" s="2">
        <f t="shared" si="25"/>
        <v>0</v>
      </c>
      <c r="P96">
        <v>8377.75</v>
      </c>
      <c r="Q96">
        <v>8.3800000000000008</v>
      </c>
      <c r="R96" s="2">
        <f t="shared" si="20"/>
        <v>8.3800000000000008</v>
      </c>
      <c r="S96" s="2">
        <f t="shared" si="26"/>
        <v>-139.43287097066496</v>
      </c>
    </row>
    <row r="97" spans="1:19" x14ac:dyDescent="0.25">
      <c r="A97" s="2">
        <v>94</v>
      </c>
      <c r="B97" s="2">
        <v>30</v>
      </c>
      <c r="C97" s="2">
        <f t="shared" si="17"/>
        <v>13.411199999999999</v>
      </c>
      <c r="D97" s="2">
        <v>-5.36</v>
      </c>
      <c r="E97" s="2">
        <v>8</v>
      </c>
      <c r="F97" s="2">
        <f t="shared" si="21"/>
        <v>-0.89408000000000065</v>
      </c>
      <c r="G97" s="2">
        <f t="shared" si="22"/>
        <v>13.411199999999999</v>
      </c>
      <c r="H97" s="2">
        <f t="shared" si="23"/>
        <v>1110.4473600000003</v>
      </c>
      <c r="I97" s="2">
        <f t="shared" si="18"/>
        <v>-387.77612200312001</v>
      </c>
      <c r="J97" s="2">
        <f t="shared" si="16"/>
        <v>172.88170636492796</v>
      </c>
      <c r="K97" s="2">
        <f t="shared" si="15"/>
        <v>123.60600000000001</v>
      </c>
      <c r="L97" s="2"/>
      <c r="M97" s="2">
        <f t="shared" si="24"/>
        <v>-91.288415638192035</v>
      </c>
      <c r="N97" s="2">
        <v>0</v>
      </c>
      <c r="O97" s="2">
        <f t="shared" si="25"/>
        <v>0</v>
      </c>
      <c r="P97">
        <v>8377.75</v>
      </c>
      <c r="Q97">
        <v>8.3800000000000008</v>
      </c>
      <c r="R97" s="2">
        <f t="shared" si="20"/>
        <v>8.3800000000000008</v>
      </c>
      <c r="S97" s="2">
        <f t="shared" si="26"/>
        <v>-131.05287097066497</v>
      </c>
    </row>
    <row r="98" spans="1:19" x14ac:dyDescent="0.25">
      <c r="A98" s="2">
        <v>95</v>
      </c>
      <c r="B98" s="2">
        <v>29</v>
      </c>
      <c r="C98" s="2">
        <f t="shared" si="17"/>
        <v>12.96416</v>
      </c>
      <c r="D98" s="2">
        <v>-5.36</v>
      </c>
      <c r="E98" s="2">
        <v>7</v>
      </c>
      <c r="F98" s="2">
        <f t="shared" si="21"/>
        <v>-0.44703999999999944</v>
      </c>
      <c r="G98" s="2">
        <f t="shared" si="22"/>
        <v>12.96416</v>
      </c>
      <c r="H98" s="2">
        <f t="shared" si="23"/>
        <v>1123.4115200000003</v>
      </c>
      <c r="I98" s="2">
        <f t="shared" si="18"/>
        <v>-401.14771241702073</v>
      </c>
      <c r="J98" s="2">
        <f t="shared" si="16"/>
        <v>161.54835005878269</v>
      </c>
      <c r="K98" s="2">
        <f t="shared" si="15"/>
        <v>123.60600000000001</v>
      </c>
      <c r="L98" s="2"/>
      <c r="M98" s="2">
        <f t="shared" si="24"/>
        <v>-115.99336235823803</v>
      </c>
      <c r="N98" s="2">
        <v>0</v>
      </c>
      <c r="O98" s="2">
        <f t="shared" si="25"/>
        <v>0</v>
      </c>
      <c r="P98">
        <v>8377.75</v>
      </c>
      <c r="Q98">
        <v>8.3800000000000008</v>
      </c>
      <c r="R98" s="2">
        <f t="shared" si="20"/>
        <v>8.3800000000000008</v>
      </c>
      <c r="S98" s="2">
        <f t="shared" si="26"/>
        <v>-122.67287097066497</v>
      </c>
    </row>
    <row r="99" spans="1:19" x14ac:dyDescent="0.25">
      <c r="A99" s="2">
        <v>96</v>
      </c>
      <c r="B99" s="2">
        <v>28</v>
      </c>
      <c r="C99" s="2">
        <f t="shared" si="17"/>
        <v>12.51712</v>
      </c>
      <c r="D99" s="2">
        <v>-5.36</v>
      </c>
      <c r="E99" s="2">
        <v>6</v>
      </c>
      <c r="F99" s="2">
        <f t="shared" si="21"/>
        <v>-0.44703999999999944</v>
      </c>
      <c r="G99" s="2">
        <f t="shared" si="22"/>
        <v>12.51712</v>
      </c>
      <c r="H99" s="2">
        <f t="shared" si="23"/>
        <v>1135.9286400000003</v>
      </c>
      <c r="I99" s="2">
        <f t="shared" si="18"/>
        <v>-415.47441643191428</v>
      </c>
      <c r="J99" s="2">
        <f t="shared" ref="J99:J122" si="27">0.5*$AR$11*$AR$9*$AR$8*(C99^2)</f>
        <v>150.59917532233726</v>
      </c>
      <c r="K99" s="2">
        <f t="shared" si="15"/>
        <v>123.60600000000001</v>
      </c>
      <c r="L99" s="2"/>
      <c r="M99" s="2">
        <f t="shared" si="24"/>
        <v>-141.26924110957702</v>
      </c>
      <c r="N99" s="2">
        <v>0</v>
      </c>
      <c r="O99" s="2">
        <f t="shared" si="25"/>
        <v>0</v>
      </c>
      <c r="P99">
        <v>8377.75</v>
      </c>
      <c r="Q99">
        <v>8.3800000000000008</v>
      </c>
      <c r="R99" s="2">
        <f t="shared" si="20"/>
        <v>8.3800000000000008</v>
      </c>
      <c r="S99" s="2">
        <f t="shared" si="26"/>
        <v>-114.29287097066498</v>
      </c>
    </row>
    <row r="100" spans="1:19" x14ac:dyDescent="0.25">
      <c r="A100" s="2">
        <v>97</v>
      </c>
      <c r="B100" s="2">
        <v>26</v>
      </c>
      <c r="C100" s="2">
        <f t="shared" si="17"/>
        <v>11.62304</v>
      </c>
      <c r="D100" s="2">
        <v>-5.36</v>
      </c>
      <c r="E100" s="2">
        <v>5</v>
      </c>
      <c r="F100" s="2">
        <f t="shared" si="21"/>
        <v>-0.89408000000000065</v>
      </c>
      <c r="G100" s="2">
        <f t="shared" si="22"/>
        <v>11.62304</v>
      </c>
      <c r="H100" s="2">
        <f t="shared" si="23"/>
        <v>1147.5516800000003</v>
      </c>
      <c r="I100" s="2">
        <f t="shared" ref="I100:I122" si="28">$AR$3*9.81*SIN(E100-E99)/G100</f>
        <v>-447.43398692667694</v>
      </c>
      <c r="J100" s="2">
        <f t="shared" si="27"/>
        <v>129.85337055854589</v>
      </c>
      <c r="K100" s="2">
        <f t="shared" si="15"/>
        <v>123.60600000000001</v>
      </c>
      <c r="L100" s="2"/>
      <c r="M100" s="2">
        <f t="shared" si="24"/>
        <v>-193.97461636813102</v>
      </c>
      <c r="N100" s="2">
        <v>0</v>
      </c>
      <c r="O100" s="2">
        <f t="shared" si="25"/>
        <v>0</v>
      </c>
      <c r="P100">
        <v>8377.75</v>
      </c>
      <c r="Q100">
        <v>8.3800000000000008</v>
      </c>
      <c r="R100" s="2">
        <f t="shared" si="20"/>
        <v>8.3800000000000008</v>
      </c>
      <c r="S100" s="2">
        <f t="shared" si="26"/>
        <v>-105.91287097066498</v>
      </c>
    </row>
    <row r="101" spans="1:19" x14ac:dyDescent="0.25">
      <c r="A101" s="2">
        <v>98</v>
      </c>
      <c r="B101" s="2">
        <v>25</v>
      </c>
      <c r="C101" s="2">
        <f t="shared" si="17"/>
        <v>11.176</v>
      </c>
      <c r="D101" s="2">
        <v>-5.36</v>
      </c>
      <c r="E101" s="2">
        <v>4</v>
      </c>
      <c r="F101" s="2">
        <f t="shared" si="21"/>
        <v>-0.44703999999999944</v>
      </c>
      <c r="G101" s="2">
        <f t="shared" si="22"/>
        <v>11.176</v>
      </c>
      <c r="H101" s="2">
        <f t="shared" si="23"/>
        <v>1158.7276800000002</v>
      </c>
      <c r="I101" s="2">
        <f t="shared" si="28"/>
        <v>-465.33134640374402</v>
      </c>
      <c r="J101" s="2">
        <f t="shared" si="27"/>
        <v>120.05674053119999</v>
      </c>
      <c r="K101" s="2">
        <f t="shared" si="15"/>
        <v>123.60600000000001</v>
      </c>
      <c r="L101" s="2"/>
      <c r="M101" s="2">
        <f t="shared" si="24"/>
        <v>-221.66860587254405</v>
      </c>
      <c r="N101" s="2">
        <v>0</v>
      </c>
      <c r="O101" s="2">
        <f t="shared" si="25"/>
        <v>0</v>
      </c>
      <c r="P101">
        <v>8377.75</v>
      </c>
      <c r="Q101">
        <v>8.3800000000000008</v>
      </c>
      <c r="R101" s="2">
        <f t="shared" si="20"/>
        <v>8.3800000000000008</v>
      </c>
      <c r="S101" s="2">
        <f t="shared" si="26"/>
        <v>-97.532870970664987</v>
      </c>
    </row>
    <row r="102" spans="1:19" x14ac:dyDescent="0.25">
      <c r="A102" s="2">
        <v>99</v>
      </c>
      <c r="B102" s="2">
        <v>25</v>
      </c>
      <c r="C102" s="2">
        <f t="shared" si="17"/>
        <v>11.176</v>
      </c>
      <c r="D102" s="2">
        <v>-5.36</v>
      </c>
      <c r="E102" s="2">
        <v>3</v>
      </c>
      <c r="F102" s="2">
        <f t="shared" si="21"/>
        <v>0</v>
      </c>
      <c r="G102" s="2">
        <f t="shared" si="22"/>
        <v>11.176</v>
      </c>
      <c r="H102" s="2">
        <f t="shared" si="23"/>
        <v>1169.9036800000001</v>
      </c>
      <c r="I102" s="2">
        <f t="shared" si="28"/>
        <v>-465.33134640374402</v>
      </c>
      <c r="J102" s="2">
        <f t="shared" si="27"/>
        <v>120.05674053119999</v>
      </c>
      <c r="K102" s="2">
        <f t="shared" si="15"/>
        <v>123.60600000000001</v>
      </c>
      <c r="L102" s="2"/>
      <c r="M102" s="2">
        <f t="shared" si="24"/>
        <v>-221.66860587254405</v>
      </c>
      <c r="N102" s="2">
        <v>0</v>
      </c>
      <c r="O102" s="2">
        <f t="shared" si="25"/>
        <v>0</v>
      </c>
      <c r="P102">
        <v>8377.75</v>
      </c>
      <c r="Q102">
        <v>8.3800000000000008</v>
      </c>
      <c r="R102" s="2">
        <f t="shared" si="20"/>
        <v>8.3800000000000008</v>
      </c>
      <c r="S102" s="2">
        <f t="shared" si="26"/>
        <v>-89.152870970664992</v>
      </c>
    </row>
    <row r="103" spans="1:19" x14ac:dyDescent="0.25">
      <c r="A103" s="2">
        <v>100</v>
      </c>
      <c r="B103" s="2">
        <v>25</v>
      </c>
      <c r="C103" s="2">
        <f t="shared" si="17"/>
        <v>11.176</v>
      </c>
      <c r="D103" s="2">
        <v>-5.36</v>
      </c>
      <c r="E103" s="2">
        <v>2</v>
      </c>
      <c r="F103" s="2">
        <f t="shared" si="21"/>
        <v>0</v>
      </c>
      <c r="G103" s="2">
        <f t="shared" si="22"/>
        <v>11.176</v>
      </c>
      <c r="H103" s="2">
        <f t="shared" si="23"/>
        <v>1181.0796800000001</v>
      </c>
      <c r="I103" s="2">
        <f t="shared" si="28"/>
        <v>-465.33134640374402</v>
      </c>
      <c r="J103" s="2">
        <f t="shared" si="27"/>
        <v>120.05674053119999</v>
      </c>
      <c r="K103" s="2">
        <f t="shared" si="15"/>
        <v>123.60600000000001</v>
      </c>
      <c r="L103" s="2"/>
      <c r="M103" s="2">
        <f t="shared" si="24"/>
        <v>-221.66860587254405</v>
      </c>
      <c r="N103" s="2">
        <v>0</v>
      </c>
      <c r="O103" s="2">
        <f t="shared" si="25"/>
        <v>0</v>
      </c>
      <c r="P103">
        <v>8377.75</v>
      </c>
      <c r="Q103">
        <v>8.3800000000000008</v>
      </c>
      <c r="R103" s="2">
        <f t="shared" si="20"/>
        <v>8.3800000000000008</v>
      </c>
      <c r="S103" s="2">
        <f t="shared" si="26"/>
        <v>-80.772870970664997</v>
      </c>
    </row>
    <row r="104" spans="1:19" x14ac:dyDescent="0.25">
      <c r="A104" s="2">
        <v>101</v>
      </c>
      <c r="B104" s="2">
        <v>25</v>
      </c>
      <c r="C104" s="2">
        <f t="shared" si="17"/>
        <v>11.176</v>
      </c>
      <c r="D104" s="2">
        <v>-5.36</v>
      </c>
      <c r="E104" s="2">
        <v>1</v>
      </c>
      <c r="F104" s="2">
        <f t="shared" si="21"/>
        <v>0</v>
      </c>
      <c r="G104" s="2">
        <f t="shared" si="22"/>
        <v>11.176</v>
      </c>
      <c r="H104" s="2">
        <f t="shared" si="23"/>
        <v>1192.25568</v>
      </c>
      <c r="I104" s="2">
        <f t="shared" si="28"/>
        <v>-465.33134640374402</v>
      </c>
      <c r="J104" s="2">
        <f t="shared" si="27"/>
        <v>120.05674053119999</v>
      </c>
      <c r="K104" s="2">
        <f t="shared" si="15"/>
        <v>123.60600000000001</v>
      </c>
      <c r="L104" s="2"/>
      <c r="M104" s="2">
        <f t="shared" si="24"/>
        <v>-221.66860587254405</v>
      </c>
      <c r="N104" s="2">
        <v>0</v>
      </c>
      <c r="O104" s="2">
        <f t="shared" si="25"/>
        <v>0</v>
      </c>
      <c r="P104">
        <v>8377.75</v>
      </c>
      <c r="Q104">
        <v>8.3800000000000008</v>
      </c>
      <c r="R104" s="2">
        <f t="shared" si="20"/>
        <v>8.3800000000000008</v>
      </c>
      <c r="S104" s="2">
        <f t="shared" si="26"/>
        <v>-72.392870970665001</v>
      </c>
    </row>
    <row r="105" spans="1:19" x14ac:dyDescent="0.25">
      <c r="A105" s="2">
        <v>102</v>
      </c>
      <c r="B105" s="2">
        <v>25</v>
      </c>
      <c r="C105" s="2">
        <f t="shared" si="17"/>
        <v>11.176</v>
      </c>
      <c r="D105" s="2">
        <v>0</v>
      </c>
      <c r="E105" s="2">
        <v>0</v>
      </c>
      <c r="F105" s="2">
        <f t="shared" si="21"/>
        <v>0</v>
      </c>
      <c r="G105" s="2">
        <f t="shared" si="22"/>
        <v>11.176</v>
      </c>
      <c r="H105" s="2">
        <f t="shared" si="23"/>
        <v>1203.4316799999999</v>
      </c>
      <c r="I105" s="2">
        <f t="shared" si="28"/>
        <v>-465.33134640374402</v>
      </c>
      <c r="J105" s="2">
        <f t="shared" si="27"/>
        <v>120.05674053119999</v>
      </c>
      <c r="K105" s="2">
        <f t="shared" si="15"/>
        <v>123.60600000000001</v>
      </c>
      <c r="L105" s="2"/>
      <c r="M105" s="2">
        <f t="shared" si="24"/>
        <v>-221.66860587254405</v>
      </c>
      <c r="N105" s="2">
        <v>0</v>
      </c>
      <c r="O105" s="2">
        <f t="shared" si="25"/>
        <v>0</v>
      </c>
      <c r="P105">
        <v>8377.75</v>
      </c>
      <c r="Q105">
        <v>8.3800000000000008</v>
      </c>
      <c r="R105" s="2">
        <f t="shared" si="20"/>
        <v>8.3800000000000008</v>
      </c>
      <c r="S105" s="2">
        <f t="shared" si="26"/>
        <v>-64.012870970665006</v>
      </c>
    </row>
    <row r="106" spans="1:19" x14ac:dyDescent="0.25">
      <c r="A106" s="2">
        <v>103</v>
      </c>
      <c r="B106" s="2">
        <v>26</v>
      </c>
      <c r="C106" s="2">
        <f t="shared" si="17"/>
        <v>11.62304</v>
      </c>
      <c r="D106" s="2">
        <v>0</v>
      </c>
      <c r="E106" s="2">
        <v>0</v>
      </c>
      <c r="F106" s="2">
        <f t="shared" si="21"/>
        <v>0.44703999999999944</v>
      </c>
      <c r="G106" s="2">
        <f t="shared" si="22"/>
        <v>11.62304</v>
      </c>
      <c r="H106" s="2">
        <f t="shared" si="23"/>
        <v>1215.0547199999999</v>
      </c>
      <c r="I106" s="2">
        <f t="shared" si="28"/>
        <v>0</v>
      </c>
      <c r="J106" s="2">
        <f t="shared" si="27"/>
        <v>129.85337055854589</v>
      </c>
      <c r="K106" s="2">
        <f t="shared" si="15"/>
        <v>123.60600000000001</v>
      </c>
      <c r="L106" s="2"/>
      <c r="M106" s="2">
        <f t="shared" si="24"/>
        <v>253.45937055854591</v>
      </c>
      <c r="N106" s="2">
        <f t="shared" si="19"/>
        <v>2945.9684023768014</v>
      </c>
      <c r="O106" s="2">
        <f t="shared" si="25"/>
        <v>2.9459684023768014</v>
      </c>
      <c r="P106">
        <v>8377.75</v>
      </c>
      <c r="Q106">
        <v>8.3800000000000008</v>
      </c>
      <c r="R106" s="2">
        <f t="shared" si="20"/>
        <v>5.4340315976231999</v>
      </c>
      <c r="S106" s="2">
        <f t="shared" si="26"/>
        <v>-58.578839373041802</v>
      </c>
    </row>
    <row r="107" spans="1:19" x14ac:dyDescent="0.25">
      <c r="A107" s="2">
        <v>104</v>
      </c>
      <c r="B107" s="2">
        <v>28</v>
      </c>
      <c r="C107" s="2">
        <f t="shared" si="17"/>
        <v>12.51712</v>
      </c>
      <c r="D107" s="2">
        <v>0</v>
      </c>
      <c r="E107" s="2">
        <v>0</v>
      </c>
      <c r="F107" s="2">
        <f t="shared" si="21"/>
        <v>0.89408000000000065</v>
      </c>
      <c r="G107" s="2">
        <f t="shared" si="22"/>
        <v>12.51712</v>
      </c>
      <c r="H107" s="2">
        <f t="shared" si="23"/>
        <v>1227.5718399999998</v>
      </c>
      <c r="I107" s="2">
        <f t="shared" si="28"/>
        <v>0</v>
      </c>
      <c r="J107" s="2">
        <f t="shared" si="27"/>
        <v>150.59917532233726</v>
      </c>
      <c r="K107" s="2">
        <f t="shared" si="15"/>
        <v>123.60600000000001</v>
      </c>
      <c r="L107" s="2"/>
      <c r="M107" s="2">
        <f t="shared" si="24"/>
        <v>274.20517532233725</v>
      </c>
      <c r="N107" s="2">
        <f t="shared" si="19"/>
        <v>3432.2590841307342</v>
      </c>
      <c r="O107" s="2">
        <f t="shared" si="25"/>
        <v>3.4322590841307341</v>
      </c>
      <c r="P107">
        <v>8377.75</v>
      </c>
      <c r="Q107">
        <v>8.3800000000000008</v>
      </c>
      <c r="R107" s="2">
        <f t="shared" si="20"/>
        <v>4.9477409158692662</v>
      </c>
      <c r="S107" s="2">
        <f t="shared" si="26"/>
        <v>-53.631098457172534</v>
      </c>
    </row>
    <row r="108" spans="1:19" x14ac:dyDescent="0.25">
      <c r="A108" s="2">
        <v>105</v>
      </c>
      <c r="B108" s="2">
        <v>30</v>
      </c>
      <c r="C108" s="2">
        <f t="shared" si="17"/>
        <v>13.411199999999999</v>
      </c>
      <c r="D108" s="2">
        <v>0</v>
      </c>
      <c r="E108" s="2">
        <v>0</v>
      </c>
      <c r="F108" s="2">
        <f t="shared" si="21"/>
        <v>0.89407999999999888</v>
      </c>
      <c r="G108" s="2">
        <f t="shared" si="22"/>
        <v>13.411199999999999</v>
      </c>
      <c r="H108" s="2">
        <f t="shared" si="23"/>
        <v>1240.9830399999998</v>
      </c>
      <c r="I108" s="2">
        <f t="shared" si="28"/>
        <v>0</v>
      </c>
      <c r="J108" s="2">
        <f t="shared" si="27"/>
        <v>172.88170636492796</v>
      </c>
      <c r="K108" s="2">
        <f t="shared" si="15"/>
        <v>123.60600000000001</v>
      </c>
      <c r="L108" s="2"/>
      <c r="M108" s="2">
        <f t="shared" si="24"/>
        <v>296.48770636492799</v>
      </c>
      <c r="N108" s="2">
        <f t="shared" si="19"/>
        <v>3976.2559276013221</v>
      </c>
      <c r="O108" s="2">
        <f t="shared" si="25"/>
        <v>3.9762559276013221</v>
      </c>
      <c r="P108">
        <v>8377.75</v>
      </c>
      <c r="Q108">
        <v>8.3800000000000008</v>
      </c>
      <c r="R108" s="2">
        <f t="shared" si="20"/>
        <v>4.4037440723986787</v>
      </c>
      <c r="S108" s="2">
        <f t="shared" si="26"/>
        <v>-49.227354384773854</v>
      </c>
    </row>
    <row r="109" spans="1:19" x14ac:dyDescent="0.25">
      <c r="A109" s="2">
        <v>106</v>
      </c>
      <c r="B109" s="2">
        <v>32</v>
      </c>
      <c r="C109" s="2">
        <f t="shared" si="17"/>
        <v>14.30528</v>
      </c>
      <c r="D109" s="2">
        <v>0</v>
      </c>
      <c r="E109" s="2">
        <v>0</v>
      </c>
      <c r="F109" s="2">
        <f t="shared" si="21"/>
        <v>0.89408000000000065</v>
      </c>
      <c r="G109" s="2">
        <f t="shared" si="22"/>
        <v>14.30528</v>
      </c>
      <c r="H109" s="2">
        <f t="shared" si="23"/>
        <v>1255.2883199999999</v>
      </c>
      <c r="I109" s="2">
        <f t="shared" si="28"/>
        <v>0</v>
      </c>
      <c r="J109" s="2">
        <f t="shared" si="27"/>
        <v>196.70096368631806</v>
      </c>
      <c r="K109" s="2">
        <f t="shared" ref="K109:K122" si="29">$AR$5*9.81*$AR$3</f>
        <v>80.343900000000005</v>
      </c>
      <c r="L109" s="2"/>
      <c r="M109" s="2">
        <f t="shared" si="24"/>
        <v>277.04486368631808</v>
      </c>
      <c r="N109" s="2">
        <f t="shared" si="19"/>
        <v>3963.204347594612</v>
      </c>
      <c r="O109" s="2">
        <f t="shared" si="25"/>
        <v>3.9632043475946119</v>
      </c>
      <c r="P109">
        <v>8377.75</v>
      </c>
      <c r="Q109">
        <v>8.3800000000000008</v>
      </c>
      <c r="R109" s="2">
        <f t="shared" si="20"/>
        <v>4.4167956524053889</v>
      </c>
      <c r="S109" s="2">
        <f t="shared" si="26"/>
        <v>-44.810558732368463</v>
      </c>
    </row>
    <row r="110" spans="1:19" x14ac:dyDescent="0.25">
      <c r="A110" s="2">
        <v>107</v>
      </c>
      <c r="B110" s="2">
        <v>34</v>
      </c>
      <c r="C110" s="2">
        <f t="shared" si="17"/>
        <v>15.19936</v>
      </c>
      <c r="D110" s="2">
        <v>0</v>
      </c>
      <c r="E110" s="2">
        <v>0</v>
      </c>
      <c r="F110" s="2">
        <f t="shared" si="21"/>
        <v>0.89408000000000065</v>
      </c>
      <c r="G110" s="2">
        <f t="shared" si="22"/>
        <v>15.19936</v>
      </c>
      <c r="H110" s="2">
        <f t="shared" si="23"/>
        <v>1270.48768</v>
      </c>
      <c r="I110" s="2">
        <f t="shared" si="28"/>
        <v>0</v>
      </c>
      <c r="J110" s="2">
        <f t="shared" si="27"/>
        <v>222.05694728650749</v>
      </c>
      <c r="K110" s="2">
        <f t="shared" si="29"/>
        <v>80.343900000000005</v>
      </c>
      <c r="L110" s="2"/>
      <c r="M110" s="2">
        <f t="shared" si="24"/>
        <v>302.40084728650749</v>
      </c>
      <c r="N110" s="2">
        <f t="shared" si="19"/>
        <v>4596.2993422126501</v>
      </c>
      <c r="O110" s="2">
        <f t="shared" si="25"/>
        <v>4.5962993422126504</v>
      </c>
      <c r="P110">
        <v>8377.75</v>
      </c>
      <c r="Q110">
        <v>8.3800000000000008</v>
      </c>
      <c r="R110" s="2">
        <f t="shared" si="20"/>
        <v>3.7837006577873504</v>
      </c>
      <c r="S110" s="2">
        <f t="shared" si="26"/>
        <v>-41.026858074581114</v>
      </c>
    </row>
    <row r="111" spans="1:19" x14ac:dyDescent="0.25">
      <c r="A111" s="2">
        <v>109</v>
      </c>
      <c r="B111" s="2">
        <v>35</v>
      </c>
      <c r="C111" s="2">
        <f t="shared" si="17"/>
        <v>15.6464</v>
      </c>
      <c r="D111" s="2">
        <v>0</v>
      </c>
      <c r="E111" s="2">
        <v>0</v>
      </c>
      <c r="F111" s="2">
        <f t="shared" si="21"/>
        <v>0.44703999999999944</v>
      </c>
      <c r="G111" s="2">
        <f t="shared" si="22"/>
        <v>15.6464</v>
      </c>
      <c r="H111" s="2">
        <f t="shared" si="23"/>
        <v>1286.13408</v>
      </c>
      <c r="I111" s="2">
        <f t="shared" si="28"/>
        <v>0</v>
      </c>
      <c r="J111" s="2">
        <f t="shared" si="27"/>
        <v>235.31121144115195</v>
      </c>
      <c r="K111" s="2">
        <f t="shared" si="29"/>
        <v>80.343900000000005</v>
      </c>
      <c r="L111" s="2"/>
      <c r="M111" s="2">
        <f t="shared" si="24"/>
        <v>315.65511144115197</v>
      </c>
      <c r="N111" s="2">
        <f t="shared" si="19"/>
        <v>4938.8661356528401</v>
      </c>
      <c r="O111" s="2">
        <f t="shared" si="25"/>
        <v>4.9388661356528401</v>
      </c>
      <c r="P111">
        <v>8377.75</v>
      </c>
      <c r="Q111">
        <v>8.3800000000000008</v>
      </c>
      <c r="R111" s="2">
        <f t="shared" si="20"/>
        <v>3.4411338643471607</v>
      </c>
      <c r="S111" s="2">
        <f t="shared" si="26"/>
        <v>-37.585724210233955</v>
      </c>
    </row>
    <row r="112" spans="1:19" x14ac:dyDescent="0.25">
      <c r="A112" s="2">
        <v>110</v>
      </c>
      <c r="B112" s="2">
        <v>35</v>
      </c>
      <c r="C112" s="2">
        <f t="shared" si="17"/>
        <v>15.6464</v>
      </c>
      <c r="D112" s="2">
        <v>0</v>
      </c>
      <c r="E112" s="2">
        <v>0</v>
      </c>
      <c r="F112" s="2">
        <f t="shared" si="21"/>
        <v>0</v>
      </c>
      <c r="G112" s="2">
        <f t="shared" si="22"/>
        <v>15.6464</v>
      </c>
      <c r="H112" s="2">
        <f t="shared" si="23"/>
        <v>1301.7804800000001</v>
      </c>
      <c r="I112" s="2">
        <f t="shared" si="28"/>
        <v>0</v>
      </c>
      <c r="J112" s="2">
        <f t="shared" si="27"/>
        <v>235.31121144115195</v>
      </c>
      <c r="K112" s="2">
        <f t="shared" si="29"/>
        <v>80.343900000000005</v>
      </c>
      <c r="L112" s="2"/>
      <c r="M112" s="2">
        <f t="shared" si="24"/>
        <v>315.65511144115197</v>
      </c>
      <c r="N112" s="2">
        <f t="shared" si="19"/>
        <v>4938.8661356528401</v>
      </c>
      <c r="O112" s="2">
        <f t="shared" si="25"/>
        <v>4.9388661356528401</v>
      </c>
      <c r="P112">
        <v>8377.75</v>
      </c>
      <c r="Q112">
        <v>8.3800000000000008</v>
      </c>
      <c r="R112" s="2">
        <f t="shared" si="20"/>
        <v>3.4411338643471607</v>
      </c>
      <c r="S112" s="2">
        <f t="shared" si="26"/>
        <v>-34.144590345886797</v>
      </c>
    </row>
    <row r="113" spans="1:19" x14ac:dyDescent="0.25">
      <c r="A113" s="2">
        <v>111</v>
      </c>
      <c r="B113" s="2">
        <v>35</v>
      </c>
      <c r="C113" s="2">
        <f t="shared" si="17"/>
        <v>15.6464</v>
      </c>
      <c r="D113" s="2">
        <v>0</v>
      </c>
      <c r="E113" s="2">
        <v>0</v>
      </c>
      <c r="F113" s="2">
        <f t="shared" si="21"/>
        <v>0</v>
      </c>
      <c r="G113" s="2">
        <f t="shared" si="22"/>
        <v>15.6464</v>
      </c>
      <c r="H113" s="2">
        <f t="shared" si="23"/>
        <v>1317.4268800000002</v>
      </c>
      <c r="I113" s="2">
        <f t="shared" si="28"/>
        <v>0</v>
      </c>
      <c r="J113" s="2">
        <f t="shared" si="27"/>
        <v>235.31121144115195</v>
      </c>
      <c r="K113" s="2">
        <f t="shared" si="29"/>
        <v>80.343900000000005</v>
      </c>
      <c r="L113" s="2"/>
      <c r="M113" s="2">
        <f t="shared" si="24"/>
        <v>315.65511144115197</v>
      </c>
      <c r="N113" s="2">
        <f t="shared" si="19"/>
        <v>4938.8661356528401</v>
      </c>
      <c r="O113" s="2">
        <f t="shared" si="25"/>
        <v>4.9388661356528401</v>
      </c>
      <c r="P113">
        <v>8377.75</v>
      </c>
      <c r="Q113">
        <v>8.3800000000000008</v>
      </c>
      <c r="R113" s="2">
        <f t="shared" si="20"/>
        <v>3.4411338643471607</v>
      </c>
      <c r="S113" s="2">
        <f t="shared" si="26"/>
        <v>-30.703456481539636</v>
      </c>
    </row>
    <row r="114" spans="1:19" x14ac:dyDescent="0.25">
      <c r="A114" s="2">
        <v>112</v>
      </c>
      <c r="B114" s="2">
        <v>35</v>
      </c>
      <c r="C114" s="2">
        <f t="shared" si="17"/>
        <v>15.6464</v>
      </c>
      <c r="D114" s="2">
        <v>0</v>
      </c>
      <c r="E114" s="2">
        <v>0</v>
      </c>
      <c r="F114" s="2">
        <f t="shared" si="21"/>
        <v>0</v>
      </c>
      <c r="G114" s="2">
        <f t="shared" si="22"/>
        <v>15.6464</v>
      </c>
      <c r="H114" s="2">
        <f t="shared" si="23"/>
        <v>1333.0732800000003</v>
      </c>
      <c r="I114" s="2">
        <f t="shared" si="28"/>
        <v>0</v>
      </c>
      <c r="J114" s="2">
        <f t="shared" si="27"/>
        <v>235.31121144115195</v>
      </c>
      <c r="K114" s="2">
        <f t="shared" si="29"/>
        <v>80.343900000000005</v>
      </c>
      <c r="L114" s="2"/>
      <c r="M114" s="2">
        <f t="shared" si="24"/>
        <v>315.65511144115197</v>
      </c>
      <c r="N114" s="2">
        <f t="shared" si="19"/>
        <v>4938.8661356528401</v>
      </c>
      <c r="O114" s="2">
        <f t="shared" si="25"/>
        <v>4.9388661356528401</v>
      </c>
      <c r="P114">
        <v>8377.75</v>
      </c>
      <c r="Q114">
        <v>8.3800000000000008</v>
      </c>
      <c r="R114" s="2">
        <f t="shared" si="20"/>
        <v>3.4411338643471607</v>
      </c>
      <c r="S114" s="2">
        <f t="shared" si="26"/>
        <v>-27.262322617192474</v>
      </c>
    </row>
    <row r="115" spans="1:19" x14ac:dyDescent="0.25">
      <c r="A115" s="2">
        <v>113</v>
      </c>
      <c r="B115" s="2">
        <v>35</v>
      </c>
      <c r="C115" s="2">
        <f t="shared" si="17"/>
        <v>15.6464</v>
      </c>
      <c r="D115" s="2">
        <v>0</v>
      </c>
      <c r="E115" s="2">
        <v>0</v>
      </c>
      <c r="F115" s="2">
        <f t="shared" si="21"/>
        <v>0</v>
      </c>
      <c r="G115" s="2">
        <f t="shared" si="22"/>
        <v>15.6464</v>
      </c>
      <c r="H115" s="2">
        <f t="shared" si="23"/>
        <v>1348.7196800000004</v>
      </c>
      <c r="I115" s="2">
        <f t="shared" si="28"/>
        <v>0</v>
      </c>
      <c r="J115" s="2">
        <f t="shared" si="27"/>
        <v>235.31121144115195</v>
      </c>
      <c r="K115" s="2">
        <f t="shared" si="29"/>
        <v>80.343900000000005</v>
      </c>
      <c r="L115" s="2"/>
      <c r="M115" s="2">
        <f t="shared" si="24"/>
        <v>315.65511144115197</v>
      </c>
      <c r="N115" s="2">
        <f t="shared" si="19"/>
        <v>4938.8661356528401</v>
      </c>
      <c r="O115" s="2">
        <f t="shared" si="25"/>
        <v>4.9388661356528401</v>
      </c>
      <c r="P115">
        <v>8377.75</v>
      </c>
      <c r="Q115">
        <v>8.3800000000000008</v>
      </c>
      <c r="R115" s="2">
        <f t="shared" si="20"/>
        <v>3.4411338643471607</v>
      </c>
      <c r="S115" s="2">
        <f t="shared" si="26"/>
        <v>-23.821188752845313</v>
      </c>
    </row>
    <row r="116" spans="1:19" x14ac:dyDescent="0.25">
      <c r="A116" s="2">
        <v>114</v>
      </c>
      <c r="B116" s="2">
        <v>35</v>
      </c>
      <c r="C116" s="2">
        <f t="shared" si="17"/>
        <v>15.6464</v>
      </c>
      <c r="D116" s="2">
        <v>0</v>
      </c>
      <c r="E116" s="2">
        <v>0</v>
      </c>
      <c r="F116" s="2">
        <f t="shared" si="21"/>
        <v>0</v>
      </c>
      <c r="G116" s="2">
        <f t="shared" si="22"/>
        <v>15.6464</v>
      </c>
      <c r="H116" s="2">
        <f t="shared" si="23"/>
        <v>1364.3660800000005</v>
      </c>
      <c r="I116" s="2">
        <f t="shared" si="28"/>
        <v>0</v>
      </c>
      <c r="J116" s="2">
        <f t="shared" si="27"/>
        <v>235.31121144115195</v>
      </c>
      <c r="K116" s="2">
        <f t="shared" si="29"/>
        <v>80.343900000000005</v>
      </c>
      <c r="L116" s="2"/>
      <c r="M116" s="2">
        <f t="shared" si="24"/>
        <v>315.65511144115197</v>
      </c>
      <c r="N116" s="2">
        <f t="shared" si="19"/>
        <v>4938.8661356528401</v>
      </c>
      <c r="O116" s="2">
        <f t="shared" si="25"/>
        <v>4.9388661356528401</v>
      </c>
      <c r="P116">
        <v>8377.75</v>
      </c>
      <c r="Q116">
        <v>8.3800000000000008</v>
      </c>
      <c r="R116" s="2">
        <f t="shared" si="20"/>
        <v>3.4411338643471607</v>
      </c>
      <c r="S116" s="2">
        <f t="shared" si="26"/>
        <v>-20.380054888498151</v>
      </c>
    </row>
    <row r="117" spans="1:19" x14ac:dyDescent="0.25">
      <c r="A117" s="2">
        <v>115</v>
      </c>
      <c r="B117" s="2">
        <v>35</v>
      </c>
      <c r="C117" s="2">
        <f t="shared" si="17"/>
        <v>15.6464</v>
      </c>
      <c r="D117" s="2">
        <v>0</v>
      </c>
      <c r="E117" s="2">
        <v>0</v>
      </c>
      <c r="F117" s="2">
        <f t="shared" si="21"/>
        <v>0</v>
      </c>
      <c r="G117" s="2">
        <f t="shared" si="22"/>
        <v>15.6464</v>
      </c>
      <c r="H117" s="2">
        <f t="shared" si="23"/>
        <v>1380.0124800000006</v>
      </c>
      <c r="I117" s="2">
        <f t="shared" si="28"/>
        <v>0</v>
      </c>
      <c r="J117" s="2">
        <f t="shared" si="27"/>
        <v>235.31121144115195</v>
      </c>
      <c r="K117" s="2">
        <f t="shared" si="29"/>
        <v>80.343900000000005</v>
      </c>
      <c r="L117" s="2"/>
      <c r="M117" s="2">
        <f t="shared" si="24"/>
        <v>315.65511144115197</v>
      </c>
      <c r="N117" s="2">
        <f t="shared" si="19"/>
        <v>4938.8661356528401</v>
      </c>
      <c r="O117" s="2">
        <f t="shared" si="25"/>
        <v>4.9388661356528401</v>
      </c>
      <c r="P117">
        <v>8377.75</v>
      </c>
      <c r="Q117">
        <v>8.3800000000000008</v>
      </c>
      <c r="R117" s="2">
        <f t="shared" si="20"/>
        <v>3.4411338643471607</v>
      </c>
      <c r="S117" s="2">
        <f t="shared" si="26"/>
        <v>-16.938921024150989</v>
      </c>
    </row>
    <row r="118" spans="1:19" x14ac:dyDescent="0.25">
      <c r="A118" s="2">
        <v>116</v>
      </c>
      <c r="B118" s="2">
        <v>35</v>
      </c>
      <c r="C118" s="2">
        <f t="shared" si="17"/>
        <v>15.6464</v>
      </c>
      <c r="D118" s="2">
        <v>0</v>
      </c>
      <c r="E118" s="2">
        <v>0</v>
      </c>
      <c r="F118" s="2">
        <f t="shared" si="21"/>
        <v>0</v>
      </c>
      <c r="G118" s="2">
        <f t="shared" si="22"/>
        <v>15.6464</v>
      </c>
      <c r="H118" s="2">
        <f t="shared" si="23"/>
        <v>1395.6588800000006</v>
      </c>
      <c r="I118" s="2">
        <f t="shared" si="28"/>
        <v>0</v>
      </c>
      <c r="J118" s="2">
        <f t="shared" si="27"/>
        <v>235.31121144115195</v>
      </c>
      <c r="K118" s="2">
        <f t="shared" si="29"/>
        <v>80.343900000000005</v>
      </c>
      <c r="L118" s="2"/>
      <c r="M118" s="2">
        <f t="shared" si="24"/>
        <v>315.65511144115197</v>
      </c>
      <c r="N118" s="2">
        <f t="shared" si="19"/>
        <v>4938.8661356528401</v>
      </c>
      <c r="O118" s="2">
        <f t="shared" si="25"/>
        <v>4.9388661356528401</v>
      </c>
      <c r="P118">
        <v>8377.75</v>
      </c>
      <c r="Q118">
        <v>8.3800000000000008</v>
      </c>
      <c r="R118" s="2">
        <f t="shared" si="20"/>
        <v>3.4411338643471607</v>
      </c>
      <c r="S118" s="2">
        <f t="shared" si="26"/>
        <v>-13.497787159803828</v>
      </c>
    </row>
    <row r="119" spans="1:19" x14ac:dyDescent="0.25">
      <c r="A119" s="2">
        <v>117</v>
      </c>
      <c r="B119" s="2">
        <v>35</v>
      </c>
      <c r="C119" s="2">
        <f t="shared" si="17"/>
        <v>15.6464</v>
      </c>
      <c r="D119" s="2">
        <v>0</v>
      </c>
      <c r="E119" s="2">
        <v>0</v>
      </c>
      <c r="F119" s="2">
        <f t="shared" si="21"/>
        <v>0</v>
      </c>
      <c r="G119" s="2">
        <f t="shared" si="22"/>
        <v>15.6464</v>
      </c>
      <c r="H119" s="2">
        <f t="shared" si="23"/>
        <v>1411.3052800000007</v>
      </c>
      <c r="I119" s="2">
        <f t="shared" si="28"/>
        <v>0</v>
      </c>
      <c r="J119" s="2">
        <f t="shared" si="27"/>
        <v>235.31121144115195</v>
      </c>
      <c r="K119" s="2">
        <f t="shared" si="29"/>
        <v>80.343900000000005</v>
      </c>
      <c r="L119" s="2"/>
      <c r="M119" s="2">
        <f t="shared" si="24"/>
        <v>315.65511144115197</v>
      </c>
      <c r="N119" s="2">
        <f t="shared" si="19"/>
        <v>4938.8661356528401</v>
      </c>
      <c r="O119" s="2">
        <f t="shared" si="25"/>
        <v>4.9388661356528401</v>
      </c>
      <c r="P119">
        <v>8377.75</v>
      </c>
      <c r="Q119">
        <v>8.3800000000000008</v>
      </c>
      <c r="R119" s="2">
        <f t="shared" si="20"/>
        <v>3.4411338643471607</v>
      </c>
      <c r="S119" s="2">
        <f t="shared" si="26"/>
        <v>-10.056653295456666</v>
      </c>
    </row>
    <row r="120" spans="1:19" x14ac:dyDescent="0.25">
      <c r="A120" s="2">
        <v>118</v>
      </c>
      <c r="B120" s="2">
        <v>35</v>
      </c>
      <c r="C120" s="2">
        <f t="shared" si="17"/>
        <v>15.6464</v>
      </c>
      <c r="D120" s="2">
        <v>0</v>
      </c>
      <c r="E120" s="2">
        <v>0</v>
      </c>
      <c r="F120" s="2">
        <f t="shared" si="21"/>
        <v>0</v>
      </c>
      <c r="G120" s="2">
        <f t="shared" si="22"/>
        <v>15.6464</v>
      </c>
      <c r="H120" s="2">
        <f t="shared" si="23"/>
        <v>1426.9516800000008</v>
      </c>
      <c r="I120" s="2">
        <f t="shared" si="28"/>
        <v>0</v>
      </c>
      <c r="J120" s="2">
        <f t="shared" si="27"/>
        <v>235.31121144115195</v>
      </c>
      <c r="K120" s="2">
        <f t="shared" si="29"/>
        <v>80.343900000000005</v>
      </c>
      <c r="L120" s="2"/>
      <c r="M120" s="2">
        <f t="shared" si="24"/>
        <v>315.65511144115197</v>
      </c>
      <c r="N120" s="2">
        <f t="shared" si="19"/>
        <v>4938.8661356528401</v>
      </c>
      <c r="O120" s="2">
        <f t="shared" si="25"/>
        <v>4.9388661356528401</v>
      </c>
      <c r="P120">
        <v>8377.75</v>
      </c>
      <c r="Q120">
        <v>8.3800000000000008</v>
      </c>
      <c r="R120" s="2">
        <f t="shared" si="20"/>
        <v>3.4411338643471607</v>
      </c>
      <c r="S120" s="2">
        <f t="shared" si="26"/>
        <v>-6.6155194311095054</v>
      </c>
    </row>
    <row r="121" spans="1:19" x14ac:dyDescent="0.25">
      <c r="A121" s="2">
        <v>119</v>
      </c>
      <c r="B121" s="2">
        <v>35</v>
      </c>
      <c r="C121" s="2">
        <f t="shared" si="17"/>
        <v>15.6464</v>
      </c>
      <c r="D121" s="2">
        <v>0</v>
      </c>
      <c r="E121" s="2">
        <v>0</v>
      </c>
      <c r="F121" s="2">
        <f t="shared" si="21"/>
        <v>0</v>
      </c>
      <c r="G121" s="2">
        <f t="shared" si="22"/>
        <v>15.6464</v>
      </c>
      <c r="H121" s="2">
        <f t="shared" si="23"/>
        <v>1442.5980800000009</v>
      </c>
      <c r="I121" s="2">
        <f t="shared" si="28"/>
        <v>0</v>
      </c>
      <c r="J121" s="2">
        <f t="shared" si="27"/>
        <v>235.31121144115195</v>
      </c>
      <c r="K121" s="2">
        <f t="shared" si="29"/>
        <v>80.343900000000005</v>
      </c>
      <c r="L121" s="2"/>
      <c r="M121" s="2">
        <f t="shared" si="24"/>
        <v>315.65511144115197</v>
      </c>
      <c r="N121" s="2">
        <f t="shared" si="19"/>
        <v>4938.8661356528401</v>
      </c>
      <c r="O121" s="2">
        <f t="shared" si="25"/>
        <v>4.9388661356528401</v>
      </c>
      <c r="P121">
        <v>8377.75</v>
      </c>
      <c r="Q121">
        <v>8.3800000000000008</v>
      </c>
      <c r="R121" s="2">
        <f t="shared" si="20"/>
        <v>3.4411338643471607</v>
      </c>
      <c r="S121" s="2">
        <f t="shared" si="26"/>
        <v>-3.1743855667623446</v>
      </c>
    </row>
    <row r="122" spans="1:19" x14ac:dyDescent="0.25">
      <c r="A122" s="2">
        <v>120</v>
      </c>
      <c r="B122" s="2">
        <v>35</v>
      </c>
      <c r="C122" s="2">
        <f t="shared" si="17"/>
        <v>15.6464</v>
      </c>
      <c r="D122" s="2">
        <v>0</v>
      </c>
      <c r="E122" s="2">
        <v>0</v>
      </c>
      <c r="F122" s="2">
        <f t="shared" si="21"/>
        <v>0</v>
      </c>
      <c r="G122" s="2">
        <f t="shared" si="22"/>
        <v>15.6464</v>
      </c>
      <c r="H122" s="2">
        <f t="shared" si="23"/>
        <v>1458.244480000001</v>
      </c>
      <c r="I122" s="2">
        <f t="shared" si="28"/>
        <v>0</v>
      </c>
      <c r="J122" s="2">
        <f t="shared" si="27"/>
        <v>235.31121144115195</v>
      </c>
      <c r="K122" s="2">
        <f t="shared" si="29"/>
        <v>80.343900000000005</v>
      </c>
      <c r="L122" s="2"/>
      <c r="M122" s="2">
        <f t="shared" si="24"/>
        <v>315.65511144115197</v>
      </c>
      <c r="N122" s="2">
        <f t="shared" si="19"/>
        <v>4938.8661356528401</v>
      </c>
      <c r="O122" s="2">
        <f t="shared" si="25"/>
        <v>4.9388661356528401</v>
      </c>
      <c r="P122">
        <v>8377.75</v>
      </c>
      <c r="Q122">
        <v>8.3800000000000008</v>
      </c>
      <c r="R122" s="2">
        <f t="shared" si="20"/>
        <v>3.4411338643471607</v>
      </c>
      <c r="S122" s="2">
        <f t="shared" si="26"/>
        <v>0.26674829758481611</v>
      </c>
    </row>
    <row r="123" spans="1:19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 t="s">
        <v>24</v>
      </c>
      <c r="N123" s="2">
        <f>SUM(N3:N122)</f>
        <v>996953.25170241587</v>
      </c>
      <c r="O123" s="2"/>
      <c r="P123" s="2"/>
      <c r="Q123" s="2"/>
      <c r="R123" s="2"/>
    </row>
    <row r="124" spans="1:19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>
        <f>SUM(O3:O122)</f>
        <v>996.95325170241438</v>
      </c>
      <c r="P124" s="2"/>
      <c r="Q124" s="2"/>
      <c r="R124" s="2"/>
    </row>
    <row r="125" spans="1:19" x14ac:dyDescent="0.25">
      <c r="M125" s="2">
        <f ca="1">MAX(M:M)</f>
        <v>2166.8325607807069</v>
      </c>
      <c r="N125">
        <f>N123/119</f>
        <v>8377.7584176673608</v>
      </c>
      <c r="O125">
        <f>O124/119</f>
        <v>8.3777584176673479</v>
      </c>
    </row>
    <row r="126" spans="1:19" x14ac:dyDescent="0.25">
      <c r="N126">
        <v>8377.75</v>
      </c>
      <c r="O126">
        <v>8.3800000000000008</v>
      </c>
    </row>
    <row r="128" spans="1:19" x14ac:dyDescent="0.25">
      <c r="N128" s="2">
        <f>MAX(N3:N122)</f>
        <v>24916.592857802614</v>
      </c>
      <c r="P128" s="2">
        <f>MAX(P3:P122)</f>
        <v>8377.75</v>
      </c>
    </row>
  </sheetData>
  <mergeCells count="3">
    <mergeCell ref="B1:C1"/>
    <mergeCell ref="E1:E2"/>
    <mergeCell ref="A1:A2"/>
  </mergeCells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jones</dc:creator>
  <cp:lastModifiedBy>Samuel Jones (P146165)</cp:lastModifiedBy>
  <dcterms:created xsi:type="dcterms:W3CDTF">2017-11-23T12:49:03Z</dcterms:created>
  <dcterms:modified xsi:type="dcterms:W3CDTF">2018-03-21T18:55:55Z</dcterms:modified>
</cp:coreProperties>
</file>