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xl/calcChain.xml" ContentType="application/vnd.openxmlformats-officedocument.spreadsheetml.calcChain+xml"/>
  <Override PartName="/docProps/app.xml" ContentType="application/vnd.openxmlformats-officedocument.extended-properties+xml"/>
  <Override PartName="/customXml/itemProps2.xml" ContentType="application/vnd.openxmlformats-officedocument.customXmlProperties+xml"/>
  <Override PartName="/customXml/itemProps1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C:\Users\edward.gammon\Desktop\"/>
    </mc:Choice>
  </mc:AlternateContent>
  <xr:revisionPtr revIDLastSave="0" documentId="8_{D251BA93-714D-45C7-86FF-7FDDB3176835}" xr6:coauthVersionLast="36" xr6:coauthVersionMax="36" xr10:uidLastSave="{00000000-0000-0000-0000-000000000000}"/>
  <bookViews>
    <workbookView xWindow="0" yWindow="0" windowWidth="28800" windowHeight="12300" xr2:uid="{00000000-000D-0000-FFFF-FFFF00000000}"/>
  </bookViews>
  <sheets>
    <sheet name="Sheet1" sheetId="1" r:id="rId1"/>
  </sheets>
  <definedNames>
    <definedName name="_xlnm.Print_Area" localSheetId="0">Sheet1!$A$1:$Q$122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02" i="1" l="1"/>
  <c r="P118" i="1"/>
  <c r="P119" i="1" s="1"/>
  <c r="P121" i="1" s="1"/>
  <c r="O118" i="1"/>
  <c r="O119" i="1" s="1"/>
  <c r="O121" i="1" s="1"/>
  <c r="N118" i="1"/>
  <c r="N119" i="1" s="1"/>
  <c r="N121" i="1" s="1"/>
  <c r="M118" i="1"/>
  <c r="M119" i="1" s="1"/>
  <c r="M121" i="1" s="1"/>
  <c r="L118" i="1"/>
  <c r="L119" i="1" s="1"/>
  <c r="L121" i="1" s="1"/>
  <c r="K118" i="1"/>
  <c r="K119" i="1" s="1"/>
  <c r="K121" i="1" s="1"/>
  <c r="J118" i="1"/>
  <c r="J119" i="1" s="1"/>
  <c r="J121" i="1" s="1"/>
  <c r="I118" i="1"/>
  <c r="I119" i="1" s="1"/>
  <c r="I121" i="1" s="1"/>
  <c r="H118" i="1"/>
  <c r="H119" i="1" s="1"/>
  <c r="H121" i="1" s="1"/>
  <c r="G118" i="1"/>
  <c r="G119" i="1" s="1"/>
  <c r="G121" i="1" s="1"/>
  <c r="F118" i="1"/>
  <c r="F119" i="1" s="1"/>
  <c r="F121" i="1" s="1"/>
  <c r="E118" i="1"/>
  <c r="E119" i="1" s="1"/>
  <c r="E121" i="1" s="1"/>
  <c r="P109" i="1"/>
  <c r="O109" i="1"/>
  <c r="N109" i="1"/>
  <c r="M109" i="1"/>
  <c r="L109" i="1"/>
  <c r="K109" i="1"/>
  <c r="J109" i="1"/>
  <c r="I109" i="1"/>
  <c r="H109" i="1"/>
  <c r="G109" i="1"/>
  <c r="F109" i="1"/>
  <c r="E109" i="1"/>
  <c r="P102" i="1"/>
  <c r="P113" i="1" s="1"/>
  <c r="O102" i="1"/>
  <c r="O113" i="1" s="1"/>
  <c r="N102" i="1"/>
  <c r="N113" i="1" s="1"/>
  <c r="M102" i="1"/>
  <c r="M113" i="1" s="1"/>
  <c r="L102" i="1"/>
  <c r="L113" i="1" s="1"/>
  <c r="K102" i="1"/>
  <c r="K113" i="1" s="1"/>
  <c r="J102" i="1"/>
  <c r="J113" i="1" s="1"/>
  <c r="I102" i="1"/>
  <c r="I113" i="1" s="1"/>
  <c r="H102" i="1"/>
  <c r="H113" i="1" s="1"/>
  <c r="G102" i="1"/>
  <c r="G113" i="1" s="1"/>
  <c r="F102" i="1"/>
  <c r="F113" i="1" s="1"/>
  <c r="E113" i="1"/>
  <c r="P86" i="1" l="1"/>
  <c r="O86" i="1"/>
  <c r="O87" i="1" s="1"/>
  <c r="O89" i="1" s="1"/>
  <c r="N86" i="1"/>
  <c r="N87" i="1" s="1"/>
  <c r="N89" i="1" s="1"/>
  <c r="M86" i="1"/>
  <c r="M87" i="1" s="1"/>
  <c r="M89" i="1" s="1"/>
  <c r="L86" i="1"/>
  <c r="L87" i="1" s="1"/>
  <c r="L89" i="1" s="1"/>
  <c r="K86" i="1"/>
  <c r="K87" i="1" s="1"/>
  <c r="K89" i="1" s="1"/>
  <c r="J86" i="1"/>
  <c r="J87" i="1" s="1"/>
  <c r="J89" i="1" s="1"/>
  <c r="I86" i="1"/>
  <c r="I87" i="1" s="1"/>
  <c r="I89" i="1" s="1"/>
  <c r="H86" i="1"/>
  <c r="H87" i="1" s="1"/>
  <c r="H89" i="1" s="1"/>
  <c r="G86" i="1"/>
  <c r="G87" i="1" s="1"/>
  <c r="G89" i="1" s="1"/>
  <c r="F86" i="1"/>
  <c r="F87" i="1" s="1"/>
  <c r="F89" i="1" s="1"/>
  <c r="E86" i="1"/>
  <c r="E87" i="1" s="1"/>
  <c r="E89" i="1" s="1"/>
  <c r="L56" i="1"/>
  <c r="K56" i="1"/>
  <c r="J56" i="1"/>
  <c r="I56" i="1"/>
  <c r="I57" i="1" s="1"/>
  <c r="I59" i="1" s="1"/>
  <c r="H56" i="1"/>
  <c r="H57" i="1" s="1"/>
  <c r="H59" i="1" s="1"/>
  <c r="G56" i="1"/>
  <c r="F56" i="1"/>
  <c r="E56" i="1"/>
  <c r="E57" i="1" s="1"/>
  <c r="E59" i="1" s="1"/>
  <c r="P87" i="1"/>
  <c r="P89" i="1" s="1"/>
  <c r="L57" i="1"/>
  <c r="L59" i="1" s="1"/>
  <c r="K57" i="1"/>
  <c r="K59" i="1" s="1"/>
  <c r="J57" i="1"/>
  <c r="J59" i="1" s="1"/>
  <c r="G57" i="1"/>
  <c r="G59" i="1" s="1"/>
  <c r="F57" i="1"/>
  <c r="F59" i="1" s="1"/>
  <c r="E26" i="1"/>
  <c r="L26" i="1"/>
  <c r="L27" i="1" s="1"/>
  <c r="L29" i="1" s="1"/>
  <c r="K26" i="1"/>
  <c r="J26" i="1"/>
  <c r="I26" i="1"/>
  <c r="I27" i="1" s="1"/>
  <c r="I29" i="1" s="1"/>
  <c r="H26" i="1"/>
  <c r="H27" i="1" s="1"/>
  <c r="H29" i="1" s="1"/>
  <c r="G26" i="1"/>
  <c r="G27" i="1" s="1"/>
  <c r="G29" i="1" s="1"/>
  <c r="F26" i="1"/>
  <c r="F27" i="1" s="1"/>
  <c r="F29" i="1" s="1"/>
  <c r="E27" i="1"/>
  <c r="E29" i="1" s="1"/>
  <c r="K27" i="1"/>
  <c r="K29" i="1" s="1"/>
  <c r="J27" i="1"/>
  <c r="J29" i="1" s="1"/>
  <c r="P77" i="1"/>
  <c r="O77" i="1"/>
  <c r="N77" i="1"/>
  <c r="M77" i="1"/>
  <c r="L77" i="1"/>
  <c r="K77" i="1"/>
  <c r="J77" i="1"/>
  <c r="I77" i="1"/>
  <c r="H77" i="1"/>
  <c r="G77" i="1"/>
  <c r="F77" i="1"/>
  <c r="E77" i="1"/>
  <c r="M70" i="1"/>
  <c r="L70" i="1"/>
  <c r="K70" i="1"/>
  <c r="J70" i="1"/>
  <c r="I70" i="1"/>
  <c r="H70" i="1"/>
  <c r="G70" i="1"/>
  <c r="F70" i="1"/>
  <c r="E70" i="1"/>
  <c r="P70" i="1"/>
  <c r="O70" i="1"/>
  <c r="N70" i="1"/>
  <c r="P47" i="1"/>
  <c r="O47" i="1"/>
  <c r="N47" i="1"/>
  <c r="M47" i="1"/>
  <c r="L47" i="1"/>
  <c r="K47" i="1"/>
  <c r="J47" i="1"/>
  <c r="I47" i="1"/>
  <c r="H47" i="1"/>
  <c r="G47" i="1"/>
  <c r="F47" i="1"/>
  <c r="E47" i="1"/>
  <c r="M40" i="1"/>
  <c r="L40" i="1"/>
  <c r="K40" i="1"/>
  <c r="J40" i="1"/>
  <c r="I40" i="1"/>
  <c r="H40" i="1"/>
  <c r="G40" i="1"/>
  <c r="F40" i="1"/>
  <c r="E40" i="1"/>
  <c r="E51" i="1" s="1"/>
  <c r="P39" i="1"/>
  <c r="P56" i="1" s="1"/>
  <c r="O39" i="1"/>
  <c r="O56" i="1" s="1"/>
  <c r="N39" i="1"/>
  <c r="N56" i="1" s="1"/>
  <c r="M39" i="1"/>
  <c r="M56" i="1" s="1"/>
  <c r="M57" i="1" s="1"/>
  <c r="M59" i="1" s="1"/>
  <c r="P38" i="1"/>
  <c r="P40" i="1" s="1"/>
  <c r="O38" i="1"/>
  <c r="O40" i="1" s="1"/>
  <c r="N38" i="1"/>
  <c r="N40" i="1" s="1"/>
  <c r="N8" i="1"/>
  <c r="O8" i="1"/>
  <c r="O10" i="1" s="1"/>
  <c r="P8" i="1"/>
  <c r="P10" i="1" s="1"/>
  <c r="M9" i="1"/>
  <c r="M26" i="1" s="1"/>
  <c r="M27" i="1" s="1"/>
  <c r="M29" i="1" s="1"/>
  <c r="N9" i="1"/>
  <c r="N26" i="1" s="1"/>
  <c r="N27" i="1" s="1"/>
  <c r="N29" i="1" s="1"/>
  <c r="O26" i="1"/>
  <c r="O27" i="1" s="1"/>
  <c r="O29" i="1" s="1"/>
  <c r="P9" i="1"/>
  <c r="P26" i="1" s="1"/>
  <c r="P27" i="1" s="1"/>
  <c r="P29" i="1" s="1"/>
  <c r="M10" i="1"/>
  <c r="N10" i="1"/>
  <c r="L17" i="1"/>
  <c r="K17" i="1"/>
  <c r="J17" i="1"/>
  <c r="I17" i="1"/>
  <c r="L10" i="1"/>
  <c r="K10" i="1"/>
  <c r="J10" i="1"/>
  <c r="I10" i="1"/>
  <c r="H17" i="1"/>
  <c r="H10" i="1"/>
  <c r="O17" i="1"/>
  <c r="N17" i="1"/>
  <c r="M17" i="1"/>
  <c r="G17" i="1"/>
  <c r="P17" i="1"/>
  <c r="F17" i="1"/>
  <c r="E17" i="1"/>
  <c r="G10" i="1"/>
  <c r="F10" i="1"/>
  <c r="E10" i="1"/>
  <c r="O81" i="1" l="1"/>
  <c r="P81" i="1"/>
  <c r="N81" i="1"/>
  <c r="H81" i="1"/>
  <c r="L81" i="1"/>
  <c r="E81" i="1"/>
  <c r="I81" i="1"/>
  <c r="M81" i="1"/>
  <c r="F81" i="1"/>
  <c r="J81" i="1"/>
  <c r="G81" i="1"/>
  <c r="K81" i="1"/>
  <c r="M51" i="1"/>
  <c r="N57" i="1"/>
  <c r="N59" i="1" s="1"/>
  <c r="N51" i="1"/>
  <c r="O57" i="1"/>
  <c r="O59" i="1" s="1"/>
  <c r="O51" i="1"/>
  <c r="P57" i="1"/>
  <c r="P59" i="1" s="1"/>
  <c r="P51" i="1"/>
  <c r="I51" i="1"/>
  <c r="F51" i="1"/>
  <c r="J51" i="1"/>
  <c r="G51" i="1"/>
  <c r="K51" i="1"/>
  <c r="H51" i="1"/>
  <c r="L51" i="1"/>
  <c r="M21" i="1"/>
  <c r="O21" i="1"/>
  <c r="N21" i="1"/>
  <c r="P21" i="1"/>
  <c r="K21" i="1"/>
  <c r="L21" i="1"/>
  <c r="I21" i="1"/>
  <c r="J21" i="1"/>
  <c r="H21" i="1"/>
  <c r="G21" i="1"/>
  <c r="F21" i="1"/>
  <c r="E21" i="1" l="1"/>
</calcChain>
</file>

<file path=xl/sharedStrings.xml><?xml version="1.0" encoding="utf-8"?>
<sst xmlns="http://schemas.openxmlformats.org/spreadsheetml/2006/main" count="150" uniqueCount="72">
  <si>
    <t>Cable Calculations Ground Floor Single Bedroom Residential Rooms</t>
  </si>
  <si>
    <t>DB1/R1DB/L</t>
  </si>
  <si>
    <t>DB1/R1DB/C</t>
  </si>
  <si>
    <t>DB1/R1DB/P1</t>
  </si>
  <si>
    <t>DB1/R1DB/P2</t>
  </si>
  <si>
    <t>DB2/R2DB/L</t>
  </si>
  <si>
    <t>DB2/R2DB/C</t>
  </si>
  <si>
    <t>DB2/R2DB/P1</t>
  </si>
  <si>
    <t>DB2/R2DB/P2</t>
  </si>
  <si>
    <t>DB1/R3DB/L</t>
  </si>
  <si>
    <t>DB1/R3DB/C</t>
  </si>
  <si>
    <t>DB1/R3DB/P1</t>
  </si>
  <si>
    <t>DB1/R3DB/P2</t>
  </si>
  <si>
    <t>Installation Supply Information</t>
  </si>
  <si>
    <t>Nominal Voltage (V)</t>
  </si>
  <si>
    <t>Ze (Ω)</t>
  </si>
  <si>
    <t>Circuit Information</t>
  </si>
  <si>
    <t>Circuit Power (W)</t>
  </si>
  <si>
    <t>Circuit Length (m)</t>
  </si>
  <si>
    <t>Design Current Ib (A)</t>
  </si>
  <si>
    <t>Current Carrying Capacity &amp; Cable Size</t>
  </si>
  <si>
    <t>Protective Device In (A)</t>
  </si>
  <si>
    <t>Room Temp (°C)</t>
  </si>
  <si>
    <t>Ambient Temp Factor</t>
  </si>
  <si>
    <t>Number of Circuits grouped with</t>
  </si>
  <si>
    <t>Grouping Factor</t>
  </si>
  <si>
    <t>Iz (A)</t>
  </si>
  <si>
    <t>Cable Size (mm²)</t>
  </si>
  <si>
    <t>Voltage Drop &amp; Max Resistance</t>
  </si>
  <si>
    <t>mV/A/m</t>
  </si>
  <si>
    <t>Voltage Drop (V)</t>
  </si>
  <si>
    <t>Maximum Drop (V)</t>
  </si>
  <si>
    <t>Fault Current and Disconnection Time</t>
  </si>
  <si>
    <t>R1+R2 (Ω)</t>
  </si>
  <si>
    <t>Max Zs Protective Device (Ω)</t>
  </si>
  <si>
    <r>
      <t>Maximum Resistance Zs (</t>
    </r>
    <r>
      <rPr>
        <sz val="11"/>
        <color theme="1"/>
        <rFont val="Calibri"/>
      </rPr>
      <t>Ω</t>
    </r>
    <r>
      <rPr>
        <sz val="11"/>
        <color theme="1"/>
        <rFont val="Calibri"/>
        <family val="2"/>
      </rPr>
      <t>)</t>
    </r>
  </si>
  <si>
    <t>Fault Current (If)</t>
  </si>
  <si>
    <t>Disconnection Time (s)</t>
  </si>
  <si>
    <t>Minimum CPC Size (mm²)</t>
  </si>
  <si>
    <t>Cable Calculations 1st Floor Single Bedroom Residential Rooms</t>
  </si>
  <si>
    <t>DB2/R4DB/L</t>
  </si>
  <si>
    <t>DB2/R4DB/P1</t>
  </si>
  <si>
    <t>DB2/R4DB/P2</t>
  </si>
  <si>
    <t>DB1/R5DB/L</t>
  </si>
  <si>
    <t>DB1/R5DB/C</t>
  </si>
  <si>
    <t>DB1/R5DB/P1</t>
  </si>
  <si>
    <t>DB1/R5DB/P2</t>
  </si>
  <si>
    <t>DB2/R6DB/L</t>
  </si>
  <si>
    <t>DB2/R6DB/C</t>
  </si>
  <si>
    <t>DB2/R6DB/P1</t>
  </si>
  <si>
    <t>DB2/R6DB/P2</t>
  </si>
  <si>
    <t>Cable Size mm²</t>
  </si>
  <si>
    <t>Cable Calculations for Double Bedroom</t>
  </si>
  <si>
    <t>Cable Calculations for Communal Rooms</t>
  </si>
  <si>
    <t>DB3/R7DB/L</t>
  </si>
  <si>
    <t>DB3/R7DB/C</t>
  </si>
  <si>
    <t>DB3/R7DB/P1</t>
  </si>
  <si>
    <t>DB3/R7DB/P2</t>
  </si>
  <si>
    <t>DB3/GFCP1</t>
  </si>
  <si>
    <t>DB3/UFCP</t>
  </si>
  <si>
    <t>DB3/KUP</t>
  </si>
  <si>
    <t>DB3/CRP1</t>
  </si>
  <si>
    <t>DB3/CRP2</t>
  </si>
  <si>
    <t xml:space="preserve"> DB3/GFCL</t>
  </si>
  <si>
    <t>DB3/UFCL</t>
  </si>
  <si>
    <t>3 Phase Cable Calculations</t>
  </si>
  <si>
    <t>DB3/Cooker</t>
  </si>
  <si>
    <t>DB3/Dryer</t>
  </si>
  <si>
    <t>DB3/Lift</t>
  </si>
  <si>
    <t>Power Factor</t>
  </si>
  <si>
    <t>Efficiency</t>
  </si>
  <si>
    <t>DB3/CRL1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</si>
</sst>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</font>
    <font>
      <sz val="11"/>
      <color rgb="FFFF0000"/>
      <name val="Calibri"/>
      <family val="2"/>
      <scheme val="minor"/>
    </font>
    <font>
      <sz val="11"/>
      <color theme="1"/>
      <name val="Calibri"/>
    </font>
    <font>
      <sz val="10"/>
      <color theme="1"/>
      <name val="Calibri"/>
      <family val="2"/>
      <scheme val="minor"/>
    </font>
    <font>
      <sz val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9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 style="thick">
        <color auto="1"/>
      </top>
      <bottom style="medium">
        <color auto="1"/>
      </bottom>
      <diagonal/>
    </border>
    <border>
      <left/>
      <right style="thick">
        <color auto="1"/>
      </right>
      <top style="thick">
        <color auto="1"/>
      </top>
      <bottom style="medium">
        <color auto="1"/>
      </bottom>
      <diagonal/>
    </border>
    <border>
      <left style="medium">
        <color auto="1"/>
      </left>
      <right style="thick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ck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ck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thick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ck">
        <color auto="1"/>
      </top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 style="medium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 style="thick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 style="thick">
        <color auto="1"/>
      </top>
      <bottom/>
      <diagonal/>
    </border>
    <border>
      <left/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147">
    <xf numFmtId="0" fontId="0" fillId="0" borderId="0" xfId="0"/>
    <xf numFmtId="0" fontId="0" fillId="0" borderId="0" xfId="0" applyAlignment="1">
      <alignment horizontal="center" vertical="center" wrapText="1"/>
    </xf>
    <xf numFmtId="0" fontId="0" fillId="0" borderId="14" xfId="0" applyBorder="1"/>
    <xf numFmtId="0" fontId="0" fillId="0" borderId="15" xfId="0" applyBorder="1"/>
    <xf numFmtId="0" fontId="0" fillId="0" borderId="16" xfId="0" applyBorder="1"/>
    <xf numFmtId="2" fontId="2" fillId="0" borderId="14" xfId="0" applyNumberFormat="1" applyFont="1" applyBorder="1"/>
    <xf numFmtId="2" fontId="2" fillId="0" borderId="15" xfId="0" applyNumberFormat="1" applyFont="1" applyBorder="1"/>
    <xf numFmtId="0" fontId="0" fillId="2" borderId="4" xfId="0" applyFill="1" applyBorder="1"/>
    <xf numFmtId="0" fontId="0" fillId="2" borderId="5" xfId="0" applyFill="1" applyBorder="1"/>
    <xf numFmtId="0" fontId="0" fillId="2" borderId="13" xfId="0" applyFill="1" applyBorder="1"/>
    <xf numFmtId="0" fontId="0" fillId="2" borderId="14" xfId="0" applyFill="1" applyBorder="1"/>
    <xf numFmtId="0" fontId="0" fillId="2" borderId="15" xfId="0" applyFill="1" applyBorder="1"/>
    <xf numFmtId="0" fontId="0" fillId="2" borderId="16" xfId="0" applyFill="1" applyBorder="1"/>
    <xf numFmtId="0" fontId="0" fillId="0" borderId="14" xfId="0" applyBorder="1" applyAlignment="1">
      <alignment horizontal="center" vertical="center" wrapText="1"/>
    </xf>
    <xf numFmtId="0" fontId="0" fillId="0" borderId="15" xfId="0" applyBorder="1" applyAlignment="1">
      <alignment horizontal="center" vertical="center" wrapText="1"/>
    </xf>
    <xf numFmtId="0" fontId="0" fillId="0" borderId="1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26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 wrapText="1"/>
    </xf>
    <xf numFmtId="0" fontId="0" fillId="2" borderId="5" xfId="0" applyFill="1" applyBorder="1" applyAlignment="1">
      <alignment horizontal="center" vertical="center" wrapText="1"/>
    </xf>
    <xf numFmtId="0" fontId="0" fillId="2" borderId="13" xfId="0" applyFill="1" applyBorder="1" applyAlignment="1">
      <alignment horizontal="center" vertical="center" wrapText="1"/>
    </xf>
    <xf numFmtId="0" fontId="0" fillId="0" borderId="28" xfId="0" applyBorder="1" applyAlignment="1">
      <alignment horizontal="center" vertical="center" wrapText="1"/>
    </xf>
    <xf numFmtId="0" fontId="0" fillId="0" borderId="9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textRotation="90" wrapText="1"/>
    </xf>
    <xf numFmtId="0" fontId="0" fillId="0" borderId="12" xfId="0" applyBorder="1" applyAlignment="1">
      <alignment horizontal="center" vertical="center" textRotation="90" wrapText="1"/>
    </xf>
    <xf numFmtId="2" fontId="2" fillId="0" borderId="32" xfId="0" applyNumberFormat="1" applyFont="1" applyBorder="1"/>
    <xf numFmtId="2" fontId="2" fillId="0" borderId="33" xfId="0" applyNumberFormat="1" applyFont="1" applyBorder="1"/>
    <xf numFmtId="2" fontId="2" fillId="0" borderId="28" xfId="0" applyNumberFormat="1" applyFont="1" applyBorder="1"/>
    <xf numFmtId="2" fontId="2" fillId="0" borderId="16" xfId="0" applyNumberFormat="1" applyFont="1" applyBorder="1"/>
    <xf numFmtId="0" fontId="0" fillId="0" borderId="2" xfId="0" applyBorder="1" applyAlignment="1">
      <alignment horizontal="center" vertical="center" textRotation="90" wrapText="1"/>
    </xf>
    <xf numFmtId="0" fontId="0" fillId="2" borderId="36" xfId="0" applyFill="1" applyBorder="1" applyAlignment="1">
      <alignment horizontal="center" vertical="center" wrapText="1"/>
    </xf>
    <xf numFmtId="0" fontId="0" fillId="0" borderId="33" xfId="0" applyBorder="1" applyAlignment="1">
      <alignment horizontal="center" vertical="center" wrapText="1"/>
    </xf>
    <xf numFmtId="0" fontId="0" fillId="0" borderId="37" xfId="0" applyBorder="1" applyAlignment="1">
      <alignment horizontal="center" vertical="center" wrapText="1"/>
    </xf>
    <xf numFmtId="0" fontId="0" fillId="2" borderId="36" xfId="0" applyFill="1" applyBorder="1"/>
    <xf numFmtId="0" fontId="0" fillId="0" borderId="33" xfId="0" applyBorder="1"/>
    <xf numFmtId="0" fontId="0" fillId="2" borderId="33" xfId="0" applyFill="1" applyBorder="1"/>
    <xf numFmtId="0" fontId="0" fillId="0" borderId="3" xfId="0" applyBorder="1" applyAlignment="1">
      <alignment horizontal="center" vertical="center" textRotation="90" wrapText="1"/>
    </xf>
    <xf numFmtId="0" fontId="0" fillId="2" borderId="39" xfId="0" applyFill="1" applyBorder="1" applyAlignment="1">
      <alignment horizontal="center" vertical="center" wrapText="1"/>
    </xf>
    <xf numFmtId="0" fontId="0" fillId="0" borderId="32" xfId="0" applyBorder="1" applyAlignment="1">
      <alignment horizontal="center" vertical="center" wrapText="1"/>
    </xf>
    <xf numFmtId="0" fontId="0" fillId="0" borderId="40" xfId="0" applyBorder="1" applyAlignment="1">
      <alignment horizontal="center" vertical="center" wrapText="1"/>
    </xf>
    <xf numFmtId="0" fontId="0" fillId="2" borderId="39" xfId="0" applyFill="1" applyBorder="1"/>
    <xf numFmtId="0" fontId="0" fillId="0" borderId="32" xfId="0" applyBorder="1"/>
    <xf numFmtId="0" fontId="0" fillId="2" borderId="32" xfId="0" applyFill="1" applyBorder="1"/>
    <xf numFmtId="0" fontId="0" fillId="2" borderId="6" xfId="0" applyFill="1" applyBorder="1" applyAlignment="1">
      <alignment horizontal="center" vertical="center" wrapText="1"/>
    </xf>
    <xf numFmtId="0" fontId="0" fillId="2" borderId="6" xfId="0" applyFill="1" applyBorder="1"/>
    <xf numFmtId="0" fontId="0" fillId="0" borderId="28" xfId="0" applyBorder="1"/>
    <xf numFmtId="0" fontId="0" fillId="2" borderId="28" xfId="0" applyFill="1" applyBorder="1"/>
    <xf numFmtId="0" fontId="0" fillId="0" borderId="0" xfId="0" applyBorder="1" applyAlignment="1">
      <alignment horizontal="right"/>
    </xf>
    <xf numFmtId="2" fontId="2" fillId="0" borderId="0" xfId="0" applyNumberFormat="1" applyFont="1" applyBorder="1"/>
    <xf numFmtId="2" fontId="5" fillId="0" borderId="15" xfId="0" applyNumberFormat="1" applyFont="1" applyBorder="1"/>
    <xf numFmtId="2" fontId="5" fillId="0" borderId="16" xfId="0" applyNumberFormat="1" applyFont="1" applyBorder="1"/>
    <xf numFmtId="2" fontId="5" fillId="0" borderId="18" xfId="0" applyNumberFormat="1" applyFont="1" applyBorder="1"/>
    <xf numFmtId="2" fontId="5" fillId="0" borderId="19" xfId="0" applyNumberFormat="1" applyFont="1" applyBorder="1"/>
    <xf numFmtId="2" fontId="2" fillId="0" borderId="43" xfId="0" applyNumberFormat="1" applyFont="1" applyBorder="1"/>
    <xf numFmtId="2" fontId="2" fillId="0" borderId="44" xfId="0" applyNumberFormat="1" applyFont="1" applyBorder="1"/>
    <xf numFmtId="2" fontId="2" fillId="0" borderId="46" xfId="0" applyNumberFormat="1" applyFont="1" applyBorder="1"/>
    <xf numFmtId="2" fontId="5" fillId="0" borderId="32" xfId="0" applyNumberFormat="1" applyFont="1" applyBorder="1"/>
    <xf numFmtId="2" fontId="5" fillId="0" borderId="34" xfId="0" applyNumberFormat="1" applyFont="1" applyBorder="1"/>
    <xf numFmtId="2" fontId="2" fillId="0" borderId="47" xfId="0" applyNumberFormat="1" applyFont="1" applyBorder="1"/>
    <xf numFmtId="2" fontId="2" fillId="0" borderId="48" xfId="0" applyNumberFormat="1" applyFont="1" applyBorder="1"/>
    <xf numFmtId="2" fontId="5" fillId="0" borderId="14" xfId="0" applyNumberFormat="1" applyFont="1" applyBorder="1"/>
    <xf numFmtId="2" fontId="5" fillId="0" borderId="28" xfId="0" applyNumberFormat="1" applyFont="1" applyBorder="1"/>
    <xf numFmtId="2" fontId="5" fillId="0" borderId="17" xfId="0" applyNumberFormat="1" applyFont="1" applyBorder="1"/>
    <xf numFmtId="2" fontId="5" fillId="0" borderId="35" xfId="0" applyNumberFormat="1" applyFont="1" applyBorder="1"/>
    <xf numFmtId="2" fontId="2" fillId="0" borderId="49" xfId="0" applyNumberFormat="1" applyFont="1" applyBorder="1"/>
    <xf numFmtId="2" fontId="2" fillId="0" borderId="24" xfId="0" applyNumberFormat="1" applyFont="1" applyBorder="1"/>
    <xf numFmtId="0" fontId="0" fillId="0" borderId="50" xfId="0" applyBorder="1"/>
    <xf numFmtId="0" fontId="0" fillId="3" borderId="47" xfId="0" applyFill="1" applyBorder="1"/>
    <xf numFmtId="0" fontId="0" fillId="3" borderId="43" xfId="0" applyFill="1" applyBorder="1"/>
    <xf numFmtId="0" fontId="0" fillId="3" borderId="46" xfId="0" applyFill="1" applyBorder="1"/>
    <xf numFmtId="0" fontId="0" fillId="3" borderId="44" xfId="0" applyFill="1" applyBorder="1"/>
    <xf numFmtId="0" fontId="0" fillId="4" borderId="1" xfId="0" applyFill="1" applyBorder="1" applyAlignment="1">
      <alignment horizontal="center" vertical="center" textRotation="90" wrapText="1"/>
    </xf>
    <xf numFmtId="0" fontId="0" fillId="4" borderId="4" xfId="0" applyFill="1" applyBorder="1" applyAlignment="1">
      <alignment horizontal="center" vertical="center" wrapText="1"/>
    </xf>
    <xf numFmtId="0" fontId="0" fillId="4" borderId="14" xfId="0" applyFill="1" applyBorder="1" applyAlignment="1">
      <alignment horizontal="center" vertical="center" wrapText="1"/>
    </xf>
    <xf numFmtId="0" fontId="0" fillId="4" borderId="7" xfId="0" applyFill="1" applyBorder="1" applyAlignment="1">
      <alignment horizontal="center" vertical="center" wrapText="1"/>
    </xf>
    <xf numFmtId="0" fontId="0" fillId="4" borderId="4" xfId="0" applyFill="1" applyBorder="1"/>
    <xf numFmtId="0" fontId="0" fillId="4" borderId="14" xfId="0" applyFill="1" applyBorder="1"/>
    <xf numFmtId="2" fontId="2" fillId="4" borderId="14" xfId="0" applyNumberFormat="1" applyFont="1" applyFill="1" applyBorder="1"/>
    <xf numFmtId="2" fontId="2" fillId="4" borderId="49" xfId="0" applyNumberFormat="1" applyFont="1" applyFill="1" applyBorder="1"/>
    <xf numFmtId="2" fontId="2" fillId="4" borderId="47" xfId="0" applyNumberFormat="1" applyFont="1" applyFill="1" applyBorder="1"/>
    <xf numFmtId="2" fontId="5" fillId="4" borderId="14" xfId="0" applyNumberFormat="1" applyFont="1" applyFill="1" applyBorder="1"/>
    <xf numFmtId="2" fontId="5" fillId="4" borderId="17" xfId="0" applyNumberFormat="1" applyFont="1" applyFill="1" applyBorder="1"/>
    <xf numFmtId="0" fontId="0" fillId="4" borderId="5" xfId="0" applyFill="1" applyBorder="1" applyAlignment="1">
      <alignment horizontal="center" vertical="center" wrapText="1"/>
    </xf>
    <xf numFmtId="0" fontId="0" fillId="4" borderId="15" xfId="0" applyFill="1" applyBorder="1" applyAlignment="1">
      <alignment horizontal="center" vertical="center" wrapText="1"/>
    </xf>
    <xf numFmtId="0" fontId="0" fillId="4" borderId="8" xfId="0" applyFill="1" applyBorder="1" applyAlignment="1">
      <alignment horizontal="center" vertical="center" wrapText="1"/>
    </xf>
    <xf numFmtId="0" fontId="0" fillId="4" borderId="5" xfId="0" applyFill="1" applyBorder="1"/>
    <xf numFmtId="0" fontId="0" fillId="4" borderId="43" xfId="0" applyFill="1" applyBorder="1"/>
    <xf numFmtId="0" fontId="0" fillId="4" borderId="15" xfId="0" applyFill="1" applyBorder="1"/>
    <xf numFmtId="2" fontId="2" fillId="4" borderId="15" xfId="0" applyNumberFormat="1" applyFont="1" applyFill="1" applyBorder="1"/>
    <xf numFmtId="2" fontId="2" fillId="4" borderId="32" xfId="0" applyNumberFormat="1" applyFont="1" applyFill="1" applyBorder="1"/>
    <xf numFmtId="2" fontId="2" fillId="4" borderId="43" xfId="0" applyNumberFormat="1" applyFont="1" applyFill="1" applyBorder="1"/>
    <xf numFmtId="2" fontId="5" fillId="4" borderId="15" xfId="0" applyNumberFormat="1" applyFont="1" applyFill="1" applyBorder="1"/>
    <xf numFmtId="2" fontId="5" fillId="4" borderId="18" xfId="0" applyNumberFormat="1" applyFont="1" applyFill="1" applyBorder="1"/>
    <xf numFmtId="0" fontId="0" fillId="4" borderId="12" xfId="0" applyFill="1" applyBorder="1" applyAlignment="1">
      <alignment horizontal="center" vertical="center" textRotation="90" wrapText="1"/>
    </xf>
    <xf numFmtId="0" fontId="0" fillId="4" borderId="13" xfId="0" applyFill="1" applyBorder="1" applyAlignment="1">
      <alignment horizontal="center" vertical="center" wrapText="1"/>
    </xf>
    <xf numFmtId="0" fontId="0" fillId="4" borderId="16" xfId="0" applyFill="1" applyBorder="1" applyAlignment="1">
      <alignment horizontal="center" vertical="center" wrapText="1"/>
    </xf>
    <xf numFmtId="0" fontId="0" fillId="4" borderId="26" xfId="0" applyFill="1" applyBorder="1" applyAlignment="1">
      <alignment horizontal="center" vertical="center" wrapText="1"/>
    </xf>
    <xf numFmtId="0" fontId="0" fillId="4" borderId="13" xfId="0" applyFill="1" applyBorder="1"/>
    <xf numFmtId="0" fontId="0" fillId="4" borderId="16" xfId="0" applyFill="1" applyBorder="1"/>
    <xf numFmtId="2" fontId="2" fillId="4" borderId="16" xfId="0" applyNumberFormat="1" applyFont="1" applyFill="1" applyBorder="1"/>
    <xf numFmtId="2" fontId="2" fillId="4" borderId="44" xfId="0" applyNumberFormat="1" applyFont="1" applyFill="1" applyBorder="1"/>
    <xf numFmtId="2" fontId="5" fillId="4" borderId="16" xfId="0" applyNumberFormat="1" applyFont="1" applyFill="1" applyBorder="1"/>
    <xf numFmtId="2" fontId="5" fillId="4" borderId="19" xfId="0" applyNumberFormat="1" applyFont="1" applyFill="1" applyBorder="1"/>
    <xf numFmtId="0" fontId="0" fillId="0" borderId="29" xfId="0" applyBorder="1" applyAlignment="1">
      <alignment horizontal="right" vertical="center" wrapText="1"/>
    </xf>
    <xf numFmtId="0" fontId="0" fillId="0" borderId="30" xfId="0" applyBorder="1" applyAlignment="1">
      <alignment horizontal="right" vertical="center" wrapText="1"/>
    </xf>
    <xf numFmtId="0" fontId="0" fillId="0" borderId="31" xfId="0" applyBorder="1" applyAlignment="1">
      <alignment horizontal="right" vertical="center" wrapText="1"/>
    </xf>
    <xf numFmtId="0" fontId="0" fillId="0" borderId="23" xfId="0" applyBorder="1" applyAlignment="1">
      <alignment horizontal="right" vertical="center" wrapText="1"/>
    </xf>
    <xf numFmtId="0" fontId="0" fillId="0" borderId="24" xfId="0" applyBorder="1" applyAlignment="1">
      <alignment horizontal="right" vertical="center" wrapText="1"/>
    </xf>
    <xf numFmtId="0" fontId="0" fillId="0" borderId="25" xfId="0" applyBorder="1" applyAlignment="1">
      <alignment horizontal="right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 wrapText="1"/>
    </xf>
    <xf numFmtId="0" fontId="0" fillId="2" borderId="20" xfId="0" applyFill="1" applyBorder="1" applyAlignment="1">
      <alignment horizontal="center"/>
    </xf>
    <xf numFmtId="0" fontId="0" fillId="2" borderId="21" xfId="0" applyFill="1" applyBorder="1" applyAlignment="1">
      <alignment horizontal="center"/>
    </xf>
    <xf numFmtId="0" fontId="0" fillId="2" borderId="22" xfId="0" applyFill="1" applyBorder="1" applyAlignment="1">
      <alignment horizontal="center"/>
    </xf>
    <xf numFmtId="0" fontId="0" fillId="2" borderId="23" xfId="0" applyFill="1" applyBorder="1" applyAlignment="1">
      <alignment horizontal="center" wrapText="1"/>
    </xf>
    <xf numFmtId="0" fontId="0" fillId="2" borderId="24" xfId="0" applyFill="1" applyBorder="1" applyAlignment="1">
      <alignment horizontal="center" wrapText="1"/>
    </xf>
    <xf numFmtId="0" fontId="0" fillId="2" borderId="25" xfId="0" applyFill="1" applyBorder="1" applyAlignment="1">
      <alignment horizontal="center" wrapText="1"/>
    </xf>
    <xf numFmtId="0" fontId="0" fillId="0" borderId="23" xfId="0" applyBorder="1" applyAlignment="1">
      <alignment horizontal="right"/>
    </xf>
    <xf numFmtId="0" fontId="0" fillId="0" borderId="24" xfId="0" applyBorder="1" applyAlignment="1">
      <alignment horizontal="right"/>
    </xf>
    <xf numFmtId="0" fontId="0" fillId="0" borderId="25" xfId="0" applyBorder="1" applyAlignment="1">
      <alignment horizontal="right"/>
    </xf>
    <xf numFmtId="0" fontId="4" fillId="0" borderId="23" xfId="0" applyFont="1" applyBorder="1" applyAlignment="1">
      <alignment horizontal="right"/>
    </xf>
    <xf numFmtId="0" fontId="4" fillId="0" borderId="24" xfId="0" applyFont="1" applyBorder="1" applyAlignment="1">
      <alignment horizontal="right"/>
    </xf>
    <xf numFmtId="0" fontId="4" fillId="0" borderId="25" xfId="0" applyFont="1" applyBorder="1" applyAlignment="1">
      <alignment horizontal="right"/>
    </xf>
    <xf numFmtId="0" fontId="0" fillId="0" borderId="42" xfId="0" applyBorder="1" applyAlignment="1">
      <alignment horizontal="right"/>
    </xf>
    <xf numFmtId="0" fontId="0" fillId="0" borderId="43" xfId="0" applyBorder="1" applyAlignment="1">
      <alignment horizontal="right"/>
    </xf>
    <xf numFmtId="0" fontId="0" fillId="0" borderId="45" xfId="0" applyBorder="1" applyAlignment="1">
      <alignment horizontal="right"/>
    </xf>
    <xf numFmtId="0" fontId="0" fillId="0" borderId="27" xfId="0" applyBorder="1" applyAlignment="1">
      <alignment horizontal="right"/>
    </xf>
    <xf numFmtId="0" fontId="0" fillId="0" borderId="15" xfId="0" applyBorder="1" applyAlignment="1">
      <alignment horizontal="right"/>
    </xf>
    <xf numFmtId="0" fontId="0" fillId="0" borderId="33" xfId="0" applyBorder="1" applyAlignment="1">
      <alignment horizontal="right"/>
    </xf>
    <xf numFmtId="0" fontId="0" fillId="0" borderId="41" xfId="0" applyBorder="1" applyAlignment="1">
      <alignment horizontal="right"/>
    </xf>
    <xf numFmtId="0" fontId="0" fillId="0" borderId="18" xfId="0" applyBorder="1" applyAlignment="1">
      <alignment horizontal="right"/>
    </xf>
    <xf numFmtId="0" fontId="0" fillId="0" borderId="38" xfId="0" applyBorder="1" applyAlignment="1">
      <alignment horizontal="right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51" xfId="0" applyBorder="1" applyAlignment="1">
      <alignment horizontal="center"/>
    </xf>
    <xf numFmtId="0" fontId="0" fillId="0" borderId="52" xfId="0" applyBorder="1" applyAlignment="1">
      <alignment horizontal="center"/>
    </xf>
    <xf numFmtId="0" fontId="0" fillId="0" borderId="53" xfId="0" applyBorder="1" applyAlignment="1">
      <alignment horizontal="center"/>
    </xf>
    <xf numFmtId="0" fontId="0" fillId="0" borderId="54" xfId="0" applyBorder="1" applyAlignment="1">
      <alignment horizontal="center"/>
    </xf>
    <xf numFmtId="0" fontId="0" fillId="0" borderId="57" xfId="0" applyBorder="1" applyAlignment="1">
      <alignment horizontal="center"/>
    </xf>
    <xf numFmtId="0" fontId="0" fillId="0" borderId="55" xfId="0" applyBorder="1" applyAlignment="1">
      <alignment horizontal="center"/>
    </xf>
    <xf numFmtId="0" fontId="0" fillId="0" borderId="56" xfId="0" applyBorder="1" applyAlignment="1">
      <alignment horizontal="center"/>
    </xf>
    <xf numFmtId="0" fontId="0" fillId="0" borderId="58" xfId="0" applyBorder="1" applyAlignment="1">
      <alignment horizontal="center"/>
    </xf>
    <xf numFmtId="0" fontId="0" fillId="3" borderId="23" xfId="0" applyFill="1" applyBorder="1" applyAlignment="1">
      <alignment horizontal="right"/>
    </xf>
    <xf numFmtId="0" fontId="0" fillId="3" borderId="24" xfId="0" applyFill="1" applyBorder="1" applyAlignment="1">
      <alignment horizontal="right"/>
    </xf>
    <xf numFmtId="0" fontId="0" fillId="3" borderId="25" xfId="0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P122"/>
  <sheetViews>
    <sheetView tabSelected="1" topLeftCell="A99" zoomScaleNormal="100" zoomScaleSheetLayoutView="100" workbookViewId="0">
      <selection activeCell="I53" sqref="I53"/>
    </sheetView>
  </sheetViews>
  <sheetFormatPr defaultRowHeight="15" x14ac:dyDescent="0.25"/>
  <cols>
    <col min="5" max="5" width="9.140625" customWidth="1"/>
    <col min="7" max="8" width="9.140625" customWidth="1"/>
    <col min="12" max="12" width="9.140625" customWidth="1"/>
  </cols>
  <sheetData>
    <row r="1" spans="2:16" ht="15.75" thickBot="1" x14ac:dyDescent="0.3"/>
    <row r="2" spans="2:16" ht="16.5" thickTop="1" thickBot="1" x14ac:dyDescent="0.3">
      <c r="B2" s="138"/>
      <c r="C2" s="139"/>
      <c r="D2" s="140"/>
      <c r="E2" s="134" t="s">
        <v>0</v>
      </c>
      <c r="F2" s="134"/>
      <c r="G2" s="134"/>
      <c r="H2" s="134"/>
      <c r="I2" s="134"/>
      <c r="J2" s="134"/>
      <c r="K2" s="134"/>
      <c r="L2" s="134"/>
      <c r="M2" s="134"/>
      <c r="N2" s="134"/>
      <c r="O2" s="134"/>
      <c r="P2" s="135"/>
    </row>
    <row r="3" spans="2:16" s="1" customFormat="1" ht="81" customHeight="1" thickBot="1" x14ac:dyDescent="0.3">
      <c r="B3" s="141"/>
      <c r="C3" s="142"/>
      <c r="D3" s="143"/>
      <c r="E3" s="37" t="s">
        <v>1</v>
      </c>
      <c r="F3" s="24" t="s">
        <v>2</v>
      </c>
      <c r="G3" s="24" t="s">
        <v>3</v>
      </c>
      <c r="H3" s="30" t="s">
        <v>4</v>
      </c>
      <c r="I3" s="24" t="s">
        <v>5</v>
      </c>
      <c r="J3" s="24" t="s">
        <v>6</v>
      </c>
      <c r="K3" s="24" t="s">
        <v>7</v>
      </c>
      <c r="L3" s="24" t="s">
        <v>8</v>
      </c>
      <c r="M3" s="37" t="s">
        <v>9</v>
      </c>
      <c r="N3" s="24" t="s">
        <v>10</v>
      </c>
      <c r="O3" s="24" t="s">
        <v>11</v>
      </c>
      <c r="P3" s="25" t="s">
        <v>12</v>
      </c>
    </row>
    <row r="4" spans="2:16" s="1" customFormat="1" x14ac:dyDescent="0.25">
      <c r="B4" s="110" t="s">
        <v>13</v>
      </c>
      <c r="C4" s="111"/>
      <c r="D4" s="112"/>
      <c r="E4" s="19"/>
      <c r="F4" s="20"/>
      <c r="G4" s="20"/>
      <c r="H4" s="31"/>
      <c r="I4" s="19"/>
      <c r="J4" s="20"/>
      <c r="K4" s="20"/>
      <c r="L4" s="44"/>
      <c r="M4" s="38"/>
      <c r="N4" s="20"/>
      <c r="O4" s="20"/>
      <c r="P4" s="21"/>
    </row>
    <row r="5" spans="2:16" s="1" customFormat="1" x14ac:dyDescent="0.25">
      <c r="B5" s="107" t="s">
        <v>14</v>
      </c>
      <c r="C5" s="108"/>
      <c r="D5" s="109"/>
      <c r="E5" s="13">
        <v>230</v>
      </c>
      <c r="F5" s="14">
        <v>230</v>
      </c>
      <c r="G5" s="14">
        <v>230</v>
      </c>
      <c r="H5" s="32">
        <v>230</v>
      </c>
      <c r="I5" s="13">
        <v>230</v>
      </c>
      <c r="J5" s="14">
        <v>230</v>
      </c>
      <c r="K5" s="14">
        <v>230</v>
      </c>
      <c r="L5" s="22">
        <v>230</v>
      </c>
      <c r="M5" s="39">
        <v>230</v>
      </c>
      <c r="N5" s="14">
        <v>230</v>
      </c>
      <c r="O5" s="14">
        <v>230</v>
      </c>
      <c r="P5" s="15">
        <v>230</v>
      </c>
    </row>
    <row r="6" spans="2:16" s="1" customFormat="1" ht="15.75" thickBot="1" x14ac:dyDescent="0.3">
      <c r="B6" s="104" t="s">
        <v>15</v>
      </c>
      <c r="C6" s="105"/>
      <c r="D6" s="106"/>
      <c r="E6" s="16">
        <v>0.27</v>
      </c>
      <c r="F6" s="17">
        <v>0.27</v>
      </c>
      <c r="G6" s="17">
        <v>0.27</v>
      </c>
      <c r="H6" s="33">
        <v>0.27</v>
      </c>
      <c r="I6" s="16">
        <v>0.27</v>
      </c>
      <c r="J6" s="17">
        <v>0.27</v>
      </c>
      <c r="K6" s="17">
        <v>0.27</v>
      </c>
      <c r="L6" s="23">
        <v>0.27</v>
      </c>
      <c r="M6" s="40">
        <v>0.27</v>
      </c>
      <c r="N6" s="17">
        <v>0.27</v>
      </c>
      <c r="O6" s="17">
        <v>0.27</v>
      </c>
      <c r="P6" s="18">
        <v>0.27</v>
      </c>
    </row>
    <row r="7" spans="2:16" x14ac:dyDescent="0.25">
      <c r="B7" s="113" t="s">
        <v>16</v>
      </c>
      <c r="C7" s="114"/>
      <c r="D7" s="115"/>
      <c r="E7" s="7"/>
      <c r="F7" s="8"/>
      <c r="G7" s="8"/>
      <c r="H7" s="34"/>
      <c r="I7" s="7"/>
      <c r="J7" s="8"/>
      <c r="K7" s="8"/>
      <c r="L7" s="45"/>
      <c r="M7" s="41"/>
      <c r="N7" s="8"/>
      <c r="O7" s="8"/>
      <c r="P7" s="9"/>
    </row>
    <row r="8" spans="2:16" x14ac:dyDescent="0.25">
      <c r="B8" s="119" t="s">
        <v>17</v>
      </c>
      <c r="C8" s="120"/>
      <c r="D8" s="121"/>
      <c r="E8" s="2">
        <v>800</v>
      </c>
      <c r="F8" s="3">
        <v>4000</v>
      </c>
      <c r="G8" s="3">
        <v>4600</v>
      </c>
      <c r="H8" s="35">
        <v>4600</v>
      </c>
      <c r="I8" s="2">
        <v>800</v>
      </c>
      <c r="J8" s="3">
        <v>4000</v>
      </c>
      <c r="K8" s="3">
        <v>4600</v>
      </c>
      <c r="L8" s="46">
        <v>4600</v>
      </c>
      <c r="M8" s="42">
        <v>800</v>
      </c>
      <c r="N8" s="3">
        <f t="shared" ref="M8:P9" si="0">J8</f>
        <v>4000</v>
      </c>
      <c r="O8" s="3">
        <f t="shared" si="0"/>
        <v>4600</v>
      </c>
      <c r="P8" s="4">
        <f t="shared" si="0"/>
        <v>4600</v>
      </c>
    </row>
    <row r="9" spans="2:16" x14ac:dyDescent="0.25">
      <c r="B9" s="119" t="s">
        <v>18</v>
      </c>
      <c r="C9" s="120"/>
      <c r="D9" s="121"/>
      <c r="E9" s="2">
        <v>25</v>
      </c>
      <c r="F9" s="3">
        <v>15.5</v>
      </c>
      <c r="G9" s="3">
        <v>24.4</v>
      </c>
      <c r="H9" s="35">
        <v>19.399999999999999</v>
      </c>
      <c r="I9" s="2">
        <v>25</v>
      </c>
      <c r="J9" s="3">
        <v>27.5</v>
      </c>
      <c r="K9" s="3">
        <v>24.4</v>
      </c>
      <c r="L9" s="46">
        <v>19.399999999999999</v>
      </c>
      <c r="M9" s="42">
        <f t="shared" si="0"/>
        <v>25</v>
      </c>
      <c r="N9" s="3">
        <f t="shared" si="0"/>
        <v>27.5</v>
      </c>
      <c r="O9" s="3">
        <v>24.4</v>
      </c>
      <c r="P9" s="4">
        <f t="shared" si="0"/>
        <v>19.399999999999999</v>
      </c>
    </row>
    <row r="10" spans="2:16" x14ac:dyDescent="0.25">
      <c r="B10" s="119" t="s">
        <v>19</v>
      </c>
      <c r="C10" s="120"/>
      <c r="D10" s="121"/>
      <c r="E10" s="5">
        <f t="shared" ref="E10:L10" si="1">E8/E5</f>
        <v>3.4782608695652173</v>
      </c>
      <c r="F10" s="6">
        <f t="shared" si="1"/>
        <v>17.391304347826086</v>
      </c>
      <c r="G10" s="6">
        <f t="shared" si="1"/>
        <v>20</v>
      </c>
      <c r="H10" s="27">
        <f t="shared" si="1"/>
        <v>20</v>
      </c>
      <c r="I10" s="5">
        <f t="shared" si="1"/>
        <v>3.4782608695652173</v>
      </c>
      <c r="J10" s="6">
        <f t="shared" si="1"/>
        <v>17.391304347826086</v>
      </c>
      <c r="K10" s="6">
        <f t="shared" si="1"/>
        <v>20</v>
      </c>
      <c r="L10" s="28">
        <f t="shared" si="1"/>
        <v>20</v>
      </c>
      <c r="M10" s="26">
        <f t="shared" ref="M10:P10" si="2">M8/M5</f>
        <v>3.4782608695652173</v>
      </c>
      <c r="N10" s="6">
        <f t="shared" si="2"/>
        <v>17.391304347826086</v>
      </c>
      <c r="O10" s="6">
        <f t="shared" si="2"/>
        <v>20</v>
      </c>
      <c r="P10" s="29">
        <f t="shared" si="2"/>
        <v>20</v>
      </c>
    </row>
    <row r="11" spans="2:16" ht="30" customHeight="1" x14ac:dyDescent="0.25">
      <c r="B11" s="116" t="s">
        <v>20</v>
      </c>
      <c r="C11" s="117"/>
      <c r="D11" s="118"/>
      <c r="E11" s="10"/>
      <c r="F11" s="11"/>
      <c r="G11" s="11"/>
      <c r="H11" s="36"/>
      <c r="I11" s="10"/>
      <c r="J11" s="11"/>
      <c r="K11" s="11"/>
      <c r="L11" s="47"/>
      <c r="M11" s="43"/>
      <c r="N11" s="11"/>
      <c r="O11" s="11"/>
      <c r="P11" s="12"/>
    </row>
    <row r="12" spans="2:16" x14ac:dyDescent="0.25">
      <c r="B12" s="119" t="s">
        <v>21</v>
      </c>
      <c r="C12" s="120"/>
      <c r="D12" s="121"/>
      <c r="E12" s="2">
        <v>6</v>
      </c>
      <c r="F12" s="3">
        <v>20</v>
      </c>
      <c r="G12" s="3">
        <v>20</v>
      </c>
      <c r="H12" s="35">
        <v>20</v>
      </c>
      <c r="I12" s="2">
        <v>6</v>
      </c>
      <c r="J12" s="3">
        <v>20</v>
      </c>
      <c r="K12" s="3">
        <v>20</v>
      </c>
      <c r="L12" s="46">
        <v>20</v>
      </c>
      <c r="M12" s="42">
        <v>6</v>
      </c>
      <c r="N12" s="3">
        <v>20</v>
      </c>
      <c r="O12" s="3">
        <v>20</v>
      </c>
      <c r="P12" s="4">
        <v>20</v>
      </c>
    </row>
    <row r="13" spans="2:16" x14ac:dyDescent="0.25">
      <c r="B13" s="119" t="s">
        <v>22</v>
      </c>
      <c r="C13" s="120"/>
      <c r="D13" s="121"/>
      <c r="E13" s="2">
        <v>24</v>
      </c>
      <c r="F13" s="3">
        <v>24</v>
      </c>
      <c r="G13" s="3">
        <v>24</v>
      </c>
      <c r="H13" s="35">
        <v>24</v>
      </c>
      <c r="I13" s="2">
        <v>24</v>
      </c>
      <c r="J13" s="3">
        <v>24</v>
      </c>
      <c r="K13" s="3">
        <v>24</v>
      </c>
      <c r="L13" s="46">
        <v>24</v>
      </c>
      <c r="M13" s="42">
        <v>24</v>
      </c>
      <c r="N13" s="3">
        <v>24</v>
      </c>
      <c r="O13" s="3">
        <v>24</v>
      </c>
      <c r="P13" s="4">
        <v>24</v>
      </c>
    </row>
    <row r="14" spans="2:16" x14ac:dyDescent="0.25">
      <c r="B14" s="119" t="s">
        <v>23</v>
      </c>
      <c r="C14" s="120"/>
      <c r="D14" s="121"/>
      <c r="E14" s="2">
        <v>1.03</v>
      </c>
      <c r="F14" s="3">
        <v>1.03</v>
      </c>
      <c r="G14" s="3">
        <v>1.03</v>
      </c>
      <c r="H14" s="35">
        <v>1.03</v>
      </c>
      <c r="I14" s="2">
        <v>1.03</v>
      </c>
      <c r="J14" s="3">
        <v>1.03</v>
      </c>
      <c r="K14" s="3">
        <v>1.03</v>
      </c>
      <c r="L14" s="46">
        <v>1.03</v>
      </c>
      <c r="M14" s="42">
        <v>1.03</v>
      </c>
      <c r="N14" s="3">
        <v>1.03</v>
      </c>
      <c r="O14" s="3">
        <v>1.03</v>
      </c>
      <c r="P14" s="4">
        <v>1.03</v>
      </c>
    </row>
    <row r="15" spans="2:16" x14ac:dyDescent="0.25">
      <c r="B15" s="122" t="s">
        <v>24</v>
      </c>
      <c r="C15" s="123"/>
      <c r="D15" s="124"/>
      <c r="E15" s="2">
        <v>3</v>
      </c>
      <c r="F15" s="3">
        <v>3</v>
      </c>
      <c r="G15" s="3">
        <v>3</v>
      </c>
      <c r="H15" s="35">
        <v>2</v>
      </c>
      <c r="I15" s="2">
        <v>3</v>
      </c>
      <c r="J15" s="3">
        <v>3</v>
      </c>
      <c r="K15" s="3">
        <v>3</v>
      </c>
      <c r="L15" s="46">
        <v>2</v>
      </c>
      <c r="M15" s="42">
        <v>3</v>
      </c>
      <c r="N15" s="3">
        <v>3</v>
      </c>
      <c r="O15" s="3">
        <v>3</v>
      </c>
      <c r="P15" s="4">
        <v>2</v>
      </c>
    </row>
    <row r="16" spans="2:16" x14ac:dyDescent="0.25">
      <c r="B16" s="119" t="s">
        <v>25</v>
      </c>
      <c r="C16" s="120"/>
      <c r="D16" s="121"/>
      <c r="E16" s="2">
        <v>0.82</v>
      </c>
      <c r="F16" s="3">
        <v>0.82</v>
      </c>
      <c r="G16" s="3">
        <v>0.82</v>
      </c>
      <c r="H16" s="35">
        <v>0.88</v>
      </c>
      <c r="I16" s="2">
        <v>0.82</v>
      </c>
      <c r="J16" s="3">
        <v>0.82</v>
      </c>
      <c r="K16" s="3">
        <v>0.82</v>
      </c>
      <c r="L16" s="46">
        <v>0.88</v>
      </c>
      <c r="M16" s="42">
        <v>0.82</v>
      </c>
      <c r="N16" s="3">
        <v>0.82</v>
      </c>
      <c r="O16" s="3">
        <v>0.82</v>
      </c>
      <c r="P16" s="4">
        <v>0.88</v>
      </c>
    </row>
    <row r="17" spans="1:16" x14ac:dyDescent="0.25">
      <c r="B17" s="119" t="s">
        <v>26</v>
      </c>
      <c r="C17" s="120"/>
      <c r="D17" s="121"/>
      <c r="E17" s="5">
        <f t="shared" ref="E17:O17" si="3">E12/(E14*E16)</f>
        <v>7.1039545346909776</v>
      </c>
      <c r="F17" s="6">
        <f t="shared" si="3"/>
        <v>23.679848448969928</v>
      </c>
      <c r="G17" s="6">
        <f t="shared" si="3"/>
        <v>23.679848448969928</v>
      </c>
      <c r="H17" s="27">
        <f t="shared" si="3"/>
        <v>22.06531332744925</v>
      </c>
      <c r="I17" s="5">
        <f t="shared" si="3"/>
        <v>7.1039545346909776</v>
      </c>
      <c r="J17" s="6">
        <f t="shared" si="3"/>
        <v>23.679848448969928</v>
      </c>
      <c r="K17" s="6">
        <f t="shared" si="3"/>
        <v>23.679848448969928</v>
      </c>
      <c r="L17" s="28">
        <f t="shared" si="3"/>
        <v>22.06531332744925</v>
      </c>
      <c r="M17" s="26">
        <f t="shared" si="3"/>
        <v>7.1039545346909776</v>
      </c>
      <c r="N17" s="6">
        <f t="shared" si="3"/>
        <v>23.679848448969928</v>
      </c>
      <c r="O17" s="27">
        <f t="shared" si="3"/>
        <v>23.679848448969928</v>
      </c>
      <c r="P17" s="29">
        <f t="shared" ref="P17" si="4">P12/(P14*P16)</f>
        <v>22.06531332744925</v>
      </c>
    </row>
    <row r="18" spans="1:16" x14ac:dyDescent="0.25">
      <c r="B18" s="119" t="s">
        <v>27</v>
      </c>
      <c r="C18" s="120"/>
      <c r="D18" s="121"/>
      <c r="E18" s="2">
        <v>1</v>
      </c>
      <c r="F18" s="3">
        <v>2.5</v>
      </c>
      <c r="G18" s="3">
        <v>2.5</v>
      </c>
      <c r="H18" s="35">
        <v>2.5</v>
      </c>
      <c r="I18" s="2">
        <v>1</v>
      </c>
      <c r="J18" s="3">
        <v>2.5</v>
      </c>
      <c r="K18" s="3">
        <v>2.5</v>
      </c>
      <c r="L18" s="46">
        <v>2.5</v>
      </c>
      <c r="M18" s="42">
        <v>1</v>
      </c>
      <c r="N18" s="3">
        <v>2.5</v>
      </c>
      <c r="O18" s="3">
        <v>2.5</v>
      </c>
      <c r="P18" s="4">
        <v>2.5</v>
      </c>
    </row>
    <row r="19" spans="1:16" ht="30" customHeight="1" x14ac:dyDescent="0.25">
      <c r="B19" s="116" t="s">
        <v>28</v>
      </c>
      <c r="C19" s="117"/>
      <c r="D19" s="118"/>
      <c r="E19" s="10"/>
      <c r="F19" s="11"/>
      <c r="G19" s="11"/>
      <c r="H19" s="36"/>
      <c r="I19" s="10"/>
      <c r="J19" s="11"/>
      <c r="K19" s="11"/>
      <c r="L19" s="47"/>
      <c r="M19" s="43"/>
      <c r="N19" s="11"/>
      <c r="O19" s="11"/>
      <c r="P19" s="12"/>
    </row>
    <row r="20" spans="1:16" x14ac:dyDescent="0.25">
      <c r="B20" s="119" t="s">
        <v>29</v>
      </c>
      <c r="C20" s="120"/>
      <c r="D20" s="121"/>
      <c r="E20" s="2">
        <v>44</v>
      </c>
      <c r="F20" s="3">
        <v>18</v>
      </c>
      <c r="G20" s="3">
        <v>18</v>
      </c>
      <c r="H20" s="35">
        <v>18</v>
      </c>
      <c r="I20" s="2">
        <v>44</v>
      </c>
      <c r="J20" s="3">
        <v>18</v>
      </c>
      <c r="K20" s="3">
        <v>18</v>
      </c>
      <c r="L20" s="46">
        <v>18</v>
      </c>
      <c r="M20" s="42">
        <v>44</v>
      </c>
      <c r="N20" s="3">
        <v>18</v>
      </c>
      <c r="O20" s="3">
        <v>18</v>
      </c>
      <c r="P20" s="4">
        <v>18</v>
      </c>
    </row>
    <row r="21" spans="1:16" x14ac:dyDescent="0.25">
      <c r="B21" s="119" t="s">
        <v>30</v>
      </c>
      <c r="C21" s="120"/>
      <c r="D21" s="121"/>
      <c r="E21" s="5">
        <f t="shared" ref="E21:L21" si="5">(E20*E10*E9)/1000</f>
        <v>3.8260869565217388</v>
      </c>
      <c r="F21" s="6">
        <f t="shared" si="5"/>
        <v>4.8521739130434778</v>
      </c>
      <c r="G21" s="6">
        <f t="shared" si="5"/>
        <v>8.7840000000000007</v>
      </c>
      <c r="H21" s="27">
        <f t="shared" si="5"/>
        <v>6.9839999999999991</v>
      </c>
      <c r="I21" s="5">
        <f t="shared" si="5"/>
        <v>3.8260869565217388</v>
      </c>
      <c r="J21" s="6">
        <f t="shared" si="5"/>
        <v>8.6086956521739122</v>
      </c>
      <c r="K21" s="6">
        <f t="shared" si="5"/>
        <v>8.7840000000000007</v>
      </c>
      <c r="L21" s="28">
        <f t="shared" si="5"/>
        <v>6.9839999999999991</v>
      </c>
      <c r="M21" s="26">
        <f t="shared" ref="M21:P21" si="6">(M20*M10*M9)/1000</f>
        <v>3.8260869565217388</v>
      </c>
      <c r="N21" s="6">
        <f t="shared" si="6"/>
        <v>8.6086956521739122</v>
      </c>
      <c r="O21" s="6">
        <f t="shared" si="6"/>
        <v>8.7840000000000007</v>
      </c>
      <c r="P21" s="29">
        <f t="shared" si="6"/>
        <v>6.9839999999999991</v>
      </c>
    </row>
    <row r="22" spans="1:16" x14ac:dyDescent="0.25">
      <c r="B22" s="119" t="s">
        <v>31</v>
      </c>
      <c r="C22" s="120"/>
      <c r="D22" s="121"/>
      <c r="E22" s="2">
        <v>6.9</v>
      </c>
      <c r="F22" s="3">
        <v>11.5</v>
      </c>
      <c r="G22" s="3">
        <v>11.5</v>
      </c>
      <c r="H22" s="35">
        <v>11.5</v>
      </c>
      <c r="I22" s="2">
        <v>6.9</v>
      </c>
      <c r="J22" s="3">
        <v>11.5</v>
      </c>
      <c r="K22" s="3">
        <v>11.5</v>
      </c>
      <c r="L22" s="46">
        <v>11.5</v>
      </c>
      <c r="M22" s="42">
        <v>6.9</v>
      </c>
      <c r="N22" s="3">
        <v>11.5</v>
      </c>
      <c r="O22" s="3">
        <v>11.5</v>
      </c>
      <c r="P22" s="4">
        <v>11.5</v>
      </c>
    </row>
    <row r="23" spans="1:16" ht="30" customHeight="1" x14ac:dyDescent="0.25">
      <c r="B23" s="116" t="s">
        <v>32</v>
      </c>
      <c r="C23" s="117"/>
      <c r="D23" s="118"/>
      <c r="E23" s="10"/>
      <c r="F23" s="11"/>
      <c r="G23" s="11"/>
      <c r="H23" s="36"/>
      <c r="I23" s="10"/>
      <c r="J23" s="11"/>
      <c r="K23" s="11"/>
      <c r="L23" s="47"/>
      <c r="M23" s="43"/>
      <c r="N23" s="11"/>
      <c r="O23" s="11"/>
      <c r="P23" s="12"/>
    </row>
    <row r="24" spans="1:16" x14ac:dyDescent="0.25">
      <c r="B24" s="119" t="s">
        <v>33</v>
      </c>
      <c r="C24" s="120"/>
      <c r="D24" s="121"/>
      <c r="E24" s="2">
        <v>36.200000000000003</v>
      </c>
      <c r="F24" s="3">
        <v>19.510000000000002</v>
      </c>
      <c r="G24" s="3">
        <v>19.510000000000002</v>
      </c>
      <c r="H24" s="35">
        <v>19.510000000000002</v>
      </c>
      <c r="I24" s="2">
        <v>36.200000000000003</v>
      </c>
      <c r="J24" s="3">
        <v>19.510000000000002</v>
      </c>
      <c r="K24" s="3">
        <v>19.510000000000002</v>
      </c>
      <c r="L24" s="46">
        <v>19.510000000000002</v>
      </c>
      <c r="M24" s="42">
        <v>36.200000000000003</v>
      </c>
      <c r="N24" s="3">
        <v>19.510000000000002</v>
      </c>
      <c r="O24" s="3">
        <v>19.510000000000002</v>
      </c>
      <c r="P24" s="4">
        <v>19.510000000000002</v>
      </c>
    </row>
    <row r="25" spans="1:16" x14ac:dyDescent="0.25">
      <c r="B25" s="119" t="s">
        <v>34</v>
      </c>
      <c r="C25" s="120"/>
      <c r="D25" s="121"/>
      <c r="E25" s="2">
        <v>7.28</v>
      </c>
      <c r="F25" s="3">
        <v>2.19</v>
      </c>
      <c r="G25" s="3">
        <v>2.19</v>
      </c>
      <c r="H25" s="35">
        <v>2.19</v>
      </c>
      <c r="I25" s="2">
        <v>7.28</v>
      </c>
      <c r="J25" s="3">
        <v>2.19</v>
      </c>
      <c r="K25" s="3">
        <v>2.19</v>
      </c>
      <c r="L25" s="46">
        <v>2.19</v>
      </c>
      <c r="M25" s="42">
        <v>7.28</v>
      </c>
      <c r="N25" s="3">
        <v>2.19</v>
      </c>
      <c r="O25" s="3">
        <v>2.19</v>
      </c>
      <c r="P25" s="4">
        <v>2.19</v>
      </c>
    </row>
    <row r="26" spans="1:16" x14ac:dyDescent="0.25">
      <c r="B26" s="119" t="s">
        <v>35</v>
      </c>
      <c r="C26" s="120"/>
      <c r="D26" s="121"/>
      <c r="E26" s="65">
        <f t="shared" ref="E26:P26" si="7">E6+(E24*1.2*E9)/1000</f>
        <v>1.3560000000000003</v>
      </c>
      <c r="F26" s="6">
        <f t="shared" si="7"/>
        <v>0.63288600000000006</v>
      </c>
      <c r="G26" s="26">
        <f t="shared" si="7"/>
        <v>0.84125280000000002</v>
      </c>
      <c r="H26" s="66">
        <f t="shared" si="7"/>
        <v>0.72419279999999997</v>
      </c>
      <c r="I26" s="65">
        <f t="shared" si="7"/>
        <v>1.3560000000000003</v>
      </c>
      <c r="J26" s="6">
        <f t="shared" si="7"/>
        <v>0.91383000000000003</v>
      </c>
      <c r="K26" s="6">
        <f t="shared" si="7"/>
        <v>0.84125280000000002</v>
      </c>
      <c r="L26" s="66">
        <f t="shared" si="7"/>
        <v>0.72419279999999997</v>
      </c>
      <c r="M26" s="65">
        <f t="shared" si="7"/>
        <v>1.3560000000000003</v>
      </c>
      <c r="N26" s="6">
        <f t="shared" si="7"/>
        <v>0.91383000000000003</v>
      </c>
      <c r="O26" s="66">
        <f t="shared" si="7"/>
        <v>0.84125280000000002</v>
      </c>
      <c r="P26" s="29">
        <f t="shared" si="7"/>
        <v>0.72419279999999997</v>
      </c>
    </row>
    <row r="27" spans="1:16" x14ac:dyDescent="0.25">
      <c r="B27" s="125" t="s">
        <v>36</v>
      </c>
      <c r="C27" s="126"/>
      <c r="D27" s="127"/>
      <c r="E27" s="59">
        <f t="shared" ref="E27:P27" si="8">E5/E26</f>
        <v>169.61651917404126</v>
      </c>
      <c r="F27" s="54">
        <f t="shared" si="8"/>
        <v>363.41458019295732</v>
      </c>
      <c r="G27" s="54">
        <f t="shared" si="8"/>
        <v>273.40176460631096</v>
      </c>
      <c r="H27" s="60">
        <f t="shared" si="8"/>
        <v>317.59498299347911</v>
      </c>
      <c r="I27" s="59">
        <f t="shared" si="8"/>
        <v>169.61651917404126</v>
      </c>
      <c r="J27" s="54">
        <f t="shared" si="8"/>
        <v>251.68795071293346</v>
      </c>
      <c r="K27" s="54">
        <f t="shared" si="8"/>
        <v>273.40176460631096</v>
      </c>
      <c r="L27" s="60">
        <f t="shared" si="8"/>
        <v>317.59498299347911</v>
      </c>
      <c r="M27" s="56">
        <f t="shared" si="8"/>
        <v>169.61651917404126</v>
      </c>
      <c r="N27" s="54">
        <f t="shared" si="8"/>
        <v>251.68795071293346</v>
      </c>
      <c r="O27" s="54">
        <f t="shared" si="8"/>
        <v>273.40176460631096</v>
      </c>
      <c r="P27" s="55">
        <f t="shared" si="8"/>
        <v>317.59498299347911</v>
      </c>
    </row>
    <row r="28" spans="1:16" x14ac:dyDescent="0.25">
      <c r="B28" s="128" t="s">
        <v>37</v>
      </c>
      <c r="C28" s="129"/>
      <c r="D28" s="130"/>
      <c r="E28" s="61">
        <v>0.1</v>
      </c>
      <c r="F28" s="50">
        <v>0.1</v>
      </c>
      <c r="G28" s="50">
        <v>0.1</v>
      </c>
      <c r="H28" s="62">
        <v>0.1</v>
      </c>
      <c r="I28" s="61">
        <v>0.1</v>
      </c>
      <c r="J28" s="50">
        <v>0.1</v>
      </c>
      <c r="K28" s="50">
        <v>0.1</v>
      </c>
      <c r="L28" s="62">
        <v>0.1</v>
      </c>
      <c r="M28" s="57">
        <v>0.1</v>
      </c>
      <c r="N28" s="50">
        <v>0.1</v>
      </c>
      <c r="O28" s="50">
        <v>0.1</v>
      </c>
      <c r="P28" s="51">
        <v>0.1</v>
      </c>
    </row>
    <row r="29" spans="1:16" ht="15.75" thickBot="1" x14ac:dyDescent="0.3">
      <c r="B29" s="131" t="s">
        <v>38</v>
      </c>
      <c r="C29" s="132"/>
      <c r="D29" s="133"/>
      <c r="E29" s="63">
        <f>(SQRT((E27^2)*E28))/115</f>
        <v>0.46641263424312368</v>
      </c>
      <c r="F29" s="52">
        <f>(SQRT((F27^2)*F28))/115</f>
        <v>0.9993198333249208</v>
      </c>
      <c r="G29" s="52">
        <f t="shared" ref="G29:P29" si="9">(SQRT((G27^2)*G28))/115</f>
        <v>0.75180199344795751</v>
      </c>
      <c r="H29" s="64">
        <f t="shared" si="9"/>
        <v>0.87332479974072641</v>
      </c>
      <c r="I29" s="58">
        <f t="shared" si="9"/>
        <v>0.46641263424312368</v>
      </c>
      <c r="J29" s="52">
        <f t="shared" si="9"/>
        <v>0.6920932033678866</v>
      </c>
      <c r="K29" s="52">
        <f t="shared" si="9"/>
        <v>0.75180199344795751</v>
      </c>
      <c r="L29" s="64">
        <f t="shared" si="9"/>
        <v>0.87332479974072641</v>
      </c>
      <c r="M29" s="58">
        <f t="shared" si="9"/>
        <v>0.46641263424312368</v>
      </c>
      <c r="N29" s="52">
        <f t="shared" si="9"/>
        <v>0.6920932033678866</v>
      </c>
      <c r="O29" s="52">
        <f t="shared" si="9"/>
        <v>0.75180199344795751</v>
      </c>
      <c r="P29" s="53">
        <f t="shared" si="9"/>
        <v>0.87332479974072641</v>
      </c>
    </row>
    <row r="30" spans="1:16" ht="15.75" thickTop="1" x14ac:dyDescent="0.25">
      <c r="A30" s="48"/>
      <c r="B30" s="48"/>
      <c r="C30" s="48"/>
      <c r="D30" s="49"/>
      <c r="E30" s="49"/>
      <c r="F30" s="49"/>
      <c r="G30" s="49"/>
      <c r="H30" s="49"/>
      <c r="I30" s="49"/>
      <c r="J30" s="49"/>
      <c r="K30" s="49"/>
      <c r="L30" s="49"/>
      <c r="M30" s="49"/>
      <c r="N30" s="49"/>
      <c r="O30" s="49"/>
      <c r="P30" s="49"/>
    </row>
    <row r="31" spans="1:16" ht="15.75" thickBot="1" x14ac:dyDescent="0.3"/>
    <row r="32" spans="1:16" ht="14.25" customHeight="1" thickTop="1" thickBot="1" x14ac:dyDescent="0.3">
      <c r="B32" s="138"/>
      <c r="C32" s="139"/>
      <c r="D32" s="140"/>
      <c r="E32" s="134" t="s">
        <v>39</v>
      </c>
      <c r="F32" s="134"/>
      <c r="G32" s="134"/>
      <c r="H32" s="134"/>
      <c r="I32" s="134"/>
      <c r="J32" s="134"/>
      <c r="K32" s="134"/>
      <c r="L32" s="134"/>
      <c r="M32" s="134"/>
      <c r="N32" s="134"/>
      <c r="O32" s="134"/>
      <c r="P32" s="135"/>
    </row>
    <row r="33" spans="2:16" ht="81" customHeight="1" thickBot="1" x14ac:dyDescent="0.3">
      <c r="B33" s="141"/>
      <c r="C33" s="142"/>
      <c r="D33" s="143"/>
      <c r="E33" s="37" t="s">
        <v>40</v>
      </c>
      <c r="F33" s="24" t="s">
        <v>2</v>
      </c>
      <c r="G33" s="24" t="s">
        <v>41</v>
      </c>
      <c r="H33" s="30" t="s">
        <v>42</v>
      </c>
      <c r="I33" s="24" t="s">
        <v>43</v>
      </c>
      <c r="J33" s="24" t="s">
        <v>44</v>
      </c>
      <c r="K33" s="24" t="s">
        <v>45</v>
      </c>
      <c r="L33" s="24" t="s">
        <v>46</v>
      </c>
      <c r="M33" s="37" t="s">
        <v>47</v>
      </c>
      <c r="N33" s="24" t="s">
        <v>48</v>
      </c>
      <c r="O33" s="24" t="s">
        <v>49</v>
      </c>
      <c r="P33" s="25" t="s">
        <v>50</v>
      </c>
    </row>
    <row r="34" spans="2:16" x14ac:dyDescent="0.25">
      <c r="B34" s="110" t="s">
        <v>13</v>
      </c>
      <c r="C34" s="111"/>
      <c r="D34" s="112"/>
      <c r="E34" s="19"/>
      <c r="F34" s="20"/>
      <c r="G34" s="20"/>
      <c r="H34" s="31"/>
      <c r="I34" s="19"/>
      <c r="J34" s="20"/>
      <c r="K34" s="20"/>
      <c r="L34" s="44"/>
      <c r="M34" s="38"/>
      <c r="N34" s="20"/>
      <c r="O34" s="20"/>
      <c r="P34" s="21"/>
    </row>
    <row r="35" spans="2:16" x14ac:dyDescent="0.25">
      <c r="B35" s="107" t="s">
        <v>14</v>
      </c>
      <c r="C35" s="108"/>
      <c r="D35" s="109"/>
      <c r="E35" s="13">
        <v>230</v>
      </c>
      <c r="F35" s="14">
        <v>230</v>
      </c>
      <c r="G35" s="14">
        <v>230</v>
      </c>
      <c r="H35" s="32">
        <v>230</v>
      </c>
      <c r="I35" s="13">
        <v>230</v>
      </c>
      <c r="J35" s="14">
        <v>230</v>
      </c>
      <c r="K35" s="14">
        <v>230</v>
      </c>
      <c r="L35" s="22">
        <v>230</v>
      </c>
      <c r="M35" s="39">
        <v>230</v>
      </c>
      <c r="N35" s="14">
        <v>230</v>
      </c>
      <c r="O35" s="14">
        <v>230</v>
      </c>
      <c r="P35" s="15">
        <v>230</v>
      </c>
    </row>
    <row r="36" spans="2:16" ht="15.75" thickBot="1" x14ac:dyDescent="0.3">
      <c r="B36" s="104" t="s">
        <v>15</v>
      </c>
      <c r="C36" s="105"/>
      <c r="D36" s="106"/>
      <c r="E36" s="16">
        <v>0.27</v>
      </c>
      <c r="F36" s="17">
        <v>0.27</v>
      </c>
      <c r="G36" s="17">
        <v>0.27</v>
      </c>
      <c r="H36" s="33">
        <v>0.27</v>
      </c>
      <c r="I36" s="16">
        <v>0.27</v>
      </c>
      <c r="J36" s="17">
        <v>0.27</v>
      </c>
      <c r="K36" s="17">
        <v>0.27</v>
      </c>
      <c r="L36" s="23">
        <v>0.27</v>
      </c>
      <c r="M36" s="40">
        <v>0.27</v>
      </c>
      <c r="N36" s="17">
        <v>0.27</v>
      </c>
      <c r="O36" s="17">
        <v>0.27</v>
      </c>
      <c r="P36" s="18">
        <v>0.27</v>
      </c>
    </row>
    <row r="37" spans="2:16" x14ac:dyDescent="0.25">
      <c r="B37" s="113" t="s">
        <v>16</v>
      </c>
      <c r="C37" s="114"/>
      <c r="D37" s="115"/>
      <c r="E37" s="7"/>
      <c r="F37" s="8"/>
      <c r="G37" s="8"/>
      <c r="H37" s="34"/>
      <c r="I37" s="7"/>
      <c r="J37" s="8"/>
      <c r="K37" s="8"/>
      <c r="L37" s="45"/>
      <c r="M37" s="41"/>
      <c r="N37" s="8"/>
      <c r="O37" s="8"/>
      <c r="P37" s="9"/>
    </row>
    <row r="38" spans="2:16" x14ac:dyDescent="0.25">
      <c r="B38" s="119" t="s">
        <v>17</v>
      </c>
      <c r="C38" s="120"/>
      <c r="D38" s="121"/>
      <c r="E38" s="2">
        <v>800</v>
      </c>
      <c r="F38" s="3">
        <v>4000</v>
      </c>
      <c r="G38" s="3">
        <v>4600</v>
      </c>
      <c r="H38" s="35">
        <v>4600</v>
      </c>
      <c r="I38" s="2">
        <v>800</v>
      </c>
      <c r="J38" s="3">
        <v>4000</v>
      </c>
      <c r="K38" s="3">
        <v>4600</v>
      </c>
      <c r="L38" s="46">
        <v>4600</v>
      </c>
      <c r="M38" s="42">
        <v>800</v>
      </c>
      <c r="N38" s="3">
        <f t="shared" ref="N38:N39" si="10">J38</f>
        <v>4000</v>
      </c>
      <c r="O38" s="3">
        <f t="shared" ref="O38:O39" si="11">K38</f>
        <v>4600</v>
      </c>
      <c r="P38" s="4">
        <f t="shared" ref="P38:P39" si="12">L38</f>
        <v>4600</v>
      </c>
    </row>
    <row r="39" spans="2:16" x14ac:dyDescent="0.25">
      <c r="B39" s="119" t="s">
        <v>18</v>
      </c>
      <c r="C39" s="120"/>
      <c r="D39" s="121"/>
      <c r="E39" s="2">
        <v>25</v>
      </c>
      <c r="F39" s="3">
        <v>27.5</v>
      </c>
      <c r="G39" s="3">
        <v>24.4</v>
      </c>
      <c r="H39" s="35">
        <v>19.399999999999999</v>
      </c>
      <c r="I39" s="2">
        <v>25</v>
      </c>
      <c r="J39" s="3">
        <v>27.5</v>
      </c>
      <c r="K39" s="3">
        <v>24.4</v>
      </c>
      <c r="L39" s="46">
        <v>19.399999999999999</v>
      </c>
      <c r="M39" s="42">
        <f t="shared" ref="M39" si="13">I39</f>
        <v>25</v>
      </c>
      <c r="N39" s="3">
        <f t="shared" si="10"/>
        <v>27.5</v>
      </c>
      <c r="O39" s="3">
        <f t="shared" si="11"/>
        <v>24.4</v>
      </c>
      <c r="P39" s="4">
        <f t="shared" si="12"/>
        <v>19.399999999999999</v>
      </c>
    </row>
    <row r="40" spans="2:16" x14ac:dyDescent="0.25">
      <c r="B40" s="119" t="s">
        <v>19</v>
      </c>
      <c r="C40" s="120"/>
      <c r="D40" s="121"/>
      <c r="E40" s="5">
        <f t="shared" ref="E40:L40" si="14">E38/E35</f>
        <v>3.4782608695652173</v>
      </c>
      <c r="F40" s="6">
        <f t="shared" si="14"/>
        <v>17.391304347826086</v>
      </c>
      <c r="G40" s="6">
        <f t="shared" si="14"/>
        <v>20</v>
      </c>
      <c r="H40" s="27">
        <f t="shared" si="14"/>
        <v>20</v>
      </c>
      <c r="I40" s="5">
        <f t="shared" si="14"/>
        <v>3.4782608695652173</v>
      </c>
      <c r="J40" s="6">
        <f t="shared" si="14"/>
        <v>17.391304347826086</v>
      </c>
      <c r="K40" s="6">
        <f t="shared" si="14"/>
        <v>20</v>
      </c>
      <c r="L40" s="28">
        <f t="shared" si="14"/>
        <v>20</v>
      </c>
      <c r="M40" s="26">
        <f t="shared" ref="M40:P40" si="15">M38/M35</f>
        <v>3.4782608695652173</v>
      </c>
      <c r="N40" s="6">
        <f t="shared" si="15"/>
        <v>17.391304347826086</v>
      </c>
      <c r="O40" s="6">
        <f t="shared" si="15"/>
        <v>20</v>
      </c>
      <c r="P40" s="29">
        <f t="shared" si="15"/>
        <v>20</v>
      </c>
    </row>
    <row r="41" spans="2:16" ht="30" customHeight="1" x14ac:dyDescent="0.25">
      <c r="B41" s="116" t="s">
        <v>20</v>
      </c>
      <c r="C41" s="117"/>
      <c r="D41" s="118"/>
      <c r="E41" s="10"/>
      <c r="F41" s="11"/>
      <c r="G41" s="11"/>
      <c r="H41" s="36"/>
      <c r="I41" s="10"/>
      <c r="J41" s="11"/>
      <c r="K41" s="11"/>
      <c r="L41" s="47"/>
      <c r="M41" s="43"/>
      <c r="N41" s="11"/>
      <c r="O41" s="11"/>
      <c r="P41" s="12"/>
    </row>
    <row r="42" spans="2:16" x14ac:dyDescent="0.25">
      <c r="B42" s="119" t="s">
        <v>21</v>
      </c>
      <c r="C42" s="120"/>
      <c r="D42" s="121"/>
      <c r="E42" s="2">
        <v>6</v>
      </c>
      <c r="F42" s="3">
        <v>20</v>
      </c>
      <c r="G42" s="3">
        <v>20</v>
      </c>
      <c r="H42" s="35">
        <v>20</v>
      </c>
      <c r="I42" s="2">
        <v>6</v>
      </c>
      <c r="J42" s="3">
        <v>20</v>
      </c>
      <c r="K42" s="3">
        <v>20</v>
      </c>
      <c r="L42" s="46">
        <v>20</v>
      </c>
      <c r="M42" s="42">
        <v>6</v>
      </c>
      <c r="N42" s="3">
        <v>20</v>
      </c>
      <c r="O42" s="3">
        <v>20</v>
      </c>
      <c r="P42" s="4">
        <v>20</v>
      </c>
    </row>
    <row r="43" spans="2:16" x14ac:dyDescent="0.25">
      <c r="B43" s="119" t="s">
        <v>22</v>
      </c>
      <c r="C43" s="120"/>
      <c r="D43" s="121"/>
      <c r="E43" s="2">
        <v>24</v>
      </c>
      <c r="F43" s="3">
        <v>24</v>
      </c>
      <c r="G43" s="3">
        <v>24</v>
      </c>
      <c r="H43" s="35">
        <v>24</v>
      </c>
      <c r="I43" s="2">
        <v>24</v>
      </c>
      <c r="J43" s="3">
        <v>24</v>
      </c>
      <c r="K43" s="3">
        <v>24</v>
      </c>
      <c r="L43" s="46">
        <v>24</v>
      </c>
      <c r="M43" s="42">
        <v>24</v>
      </c>
      <c r="N43" s="3">
        <v>24</v>
      </c>
      <c r="O43" s="3">
        <v>24</v>
      </c>
      <c r="P43" s="4">
        <v>24</v>
      </c>
    </row>
    <row r="44" spans="2:16" x14ac:dyDescent="0.25">
      <c r="B44" s="119" t="s">
        <v>23</v>
      </c>
      <c r="C44" s="120"/>
      <c r="D44" s="121"/>
      <c r="E44" s="2">
        <v>1.03</v>
      </c>
      <c r="F44" s="3">
        <v>1.03</v>
      </c>
      <c r="G44" s="3">
        <v>1.03</v>
      </c>
      <c r="H44" s="35">
        <v>1.03</v>
      </c>
      <c r="I44" s="2">
        <v>1.03</v>
      </c>
      <c r="J44" s="3">
        <v>1.03</v>
      </c>
      <c r="K44" s="3">
        <v>1.03</v>
      </c>
      <c r="L44" s="46">
        <v>1.03</v>
      </c>
      <c r="M44" s="42">
        <v>1.03</v>
      </c>
      <c r="N44" s="3">
        <v>1.03</v>
      </c>
      <c r="O44" s="3">
        <v>1.03</v>
      </c>
      <c r="P44" s="4">
        <v>1.03</v>
      </c>
    </row>
    <row r="45" spans="2:16" x14ac:dyDescent="0.25">
      <c r="B45" s="122" t="s">
        <v>24</v>
      </c>
      <c r="C45" s="123"/>
      <c r="D45" s="124"/>
      <c r="E45" s="2">
        <v>3</v>
      </c>
      <c r="F45" s="3">
        <v>3</v>
      </c>
      <c r="G45" s="3">
        <v>3</v>
      </c>
      <c r="H45" s="35">
        <v>2</v>
      </c>
      <c r="I45" s="2">
        <v>3</v>
      </c>
      <c r="J45" s="3">
        <v>3</v>
      </c>
      <c r="K45" s="3">
        <v>3</v>
      </c>
      <c r="L45" s="46">
        <v>2</v>
      </c>
      <c r="M45" s="42">
        <v>3</v>
      </c>
      <c r="N45" s="3">
        <v>3</v>
      </c>
      <c r="O45" s="3">
        <v>3</v>
      </c>
      <c r="P45" s="4">
        <v>2</v>
      </c>
    </row>
    <row r="46" spans="2:16" x14ac:dyDescent="0.25">
      <c r="B46" s="119" t="s">
        <v>25</v>
      </c>
      <c r="C46" s="120"/>
      <c r="D46" s="121"/>
      <c r="E46" s="2">
        <v>0.82</v>
      </c>
      <c r="F46" s="3">
        <v>0.82</v>
      </c>
      <c r="G46" s="3">
        <v>0.82</v>
      </c>
      <c r="H46" s="35">
        <v>0.88</v>
      </c>
      <c r="I46" s="2">
        <v>0.82</v>
      </c>
      <c r="J46" s="3">
        <v>0.82</v>
      </c>
      <c r="K46" s="3">
        <v>0.82</v>
      </c>
      <c r="L46" s="46">
        <v>0.88</v>
      </c>
      <c r="M46" s="42">
        <v>0.82</v>
      </c>
      <c r="N46" s="3">
        <v>0.82</v>
      </c>
      <c r="O46" s="3">
        <v>0.82</v>
      </c>
      <c r="P46" s="4">
        <v>0.88</v>
      </c>
    </row>
    <row r="47" spans="2:16" x14ac:dyDescent="0.25">
      <c r="B47" s="119" t="s">
        <v>26</v>
      </c>
      <c r="C47" s="120"/>
      <c r="D47" s="121"/>
      <c r="E47" s="5">
        <f t="shared" ref="E47:O47" si="16">E42/(E44*E46)</f>
        <v>7.1039545346909776</v>
      </c>
      <c r="F47" s="6">
        <f t="shared" si="16"/>
        <v>23.679848448969928</v>
      </c>
      <c r="G47" s="6">
        <f t="shared" si="16"/>
        <v>23.679848448969928</v>
      </c>
      <c r="H47" s="27">
        <f t="shared" si="16"/>
        <v>22.06531332744925</v>
      </c>
      <c r="I47" s="5">
        <f t="shared" si="16"/>
        <v>7.1039545346909776</v>
      </c>
      <c r="J47" s="6">
        <f t="shared" si="16"/>
        <v>23.679848448969928</v>
      </c>
      <c r="K47" s="6">
        <f t="shared" si="16"/>
        <v>23.679848448969928</v>
      </c>
      <c r="L47" s="28">
        <f t="shared" si="16"/>
        <v>22.06531332744925</v>
      </c>
      <c r="M47" s="26">
        <f t="shared" si="16"/>
        <v>7.1039545346909776</v>
      </c>
      <c r="N47" s="6">
        <f t="shared" si="16"/>
        <v>23.679848448969928</v>
      </c>
      <c r="O47" s="27">
        <f t="shared" si="16"/>
        <v>23.679848448969928</v>
      </c>
      <c r="P47" s="29">
        <f t="shared" ref="P47" si="17">P42/(P44*P46)</f>
        <v>22.06531332744925</v>
      </c>
    </row>
    <row r="48" spans="2:16" x14ac:dyDescent="0.25">
      <c r="B48" s="119" t="s">
        <v>51</v>
      </c>
      <c r="C48" s="120"/>
      <c r="D48" s="121"/>
      <c r="E48" s="2">
        <v>1</v>
      </c>
      <c r="F48" s="3">
        <v>2.5</v>
      </c>
      <c r="G48" s="3">
        <v>2.5</v>
      </c>
      <c r="H48" s="35">
        <v>2.5</v>
      </c>
      <c r="I48" s="2">
        <v>1</v>
      </c>
      <c r="J48" s="3">
        <v>2.5</v>
      </c>
      <c r="K48" s="3">
        <v>2.5</v>
      </c>
      <c r="L48" s="46">
        <v>2.5</v>
      </c>
      <c r="M48" s="42">
        <v>1</v>
      </c>
      <c r="N48" s="3">
        <v>2.5</v>
      </c>
      <c r="O48" s="3">
        <v>2.5</v>
      </c>
      <c r="P48" s="4">
        <v>2.5</v>
      </c>
    </row>
    <row r="49" spans="2:16" ht="30" customHeight="1" x14ac:dyDescent="0.25">
      <c r="B49" s="116" t="s">
        <v>28</v>
      </c>
      <c r="C49" s="117"/>
      <c r="D49" s="118"/>
      <c r="E49" s="10"/>
      <c r="F49" s="11"/>
      <c r="G49" s="11"/>
      <c r="H49" s="36"/>
      <c r="I49" s="10"/>
      <c r="J49" s="11"/>
      <c r="K49" s="11"/>
      <c r="L49" s="47"/>
      <c r="M49" s="43"/>
      <c r="N49" s="11"/>
      <c r="O49" s="11"/>
      <c r="P49" s="12"/>
    </row>
    <row r="50" spans="2:16" x14ac:dyDescent="0.25">
      <c r="B50" s="119" t="s">
        <v>29</v>
      </c>
      <c r="C50" s="120"/>
      <c r="D50" s="121"/>
      <c r="E50" s="2">
        <v>44</v>
      </c>
      <c r="F50" s="3">
        <v>18</v>
      </c>
      <c r="G50" s="3">
        <v>18</v>
      </c>
      <c r="H50" s="35">
        <v>18</v>
      </c>
      <c r="I50" s="2">
        <v>44</v>
      </c>
      <c r="J50" s="3">
        <v>18</v>
      </c>
      <c r="K50" s="3">
        <v>18</v>
      </c>
      <c r="L50" s="46">
        <v>18</v>
      </c>
      <c r="M50" s="42">
        <v>44</v>
      </c>
      <c r="N50" s="3">
        <v>18</v>
      </c>
      <c r="O50" s="3">
        <v>18</v>
      </c>
      <c r="P50" s="4">
        <v>18</v>
      </c>
    </row>
    <row r="51" spans="2:16" x14ac:dyDescent="0.25">
      <c r="B51" s="119" t="s">
        <v>30</v>
      </c>
      <c r="C51" s="120"/>
      <c r="D51" s="121"/>
      <c r="E51" s="5">
        <f t="shared" ref="E51:L51" si="18">(E50*E40*E39)/1000</f>
        <v>3.8260869565217388</v>
      </c>
      <c r="F51" s="6">
        <f t="shared" si="18"/>
        <v>8.6086956521739122</v>
      </c>
      <c r="G51" s="6">
        <f t="shared" si="18"/>
        <v>8.7840000000000007</v>
      </c>
      <c r="H51" s="27">
        <f t="shared" si="18"/>
        <v>6.9839999999999991</v>
      </c>
      <c r="I51" s="5">
        <f t="shared" si="18"/>
        <v>3.8260869565217388</v>
      </c>
      <c r="J51" s="6">
        <f t="shared" si="18"/>
        <v>8.6086956521739122</v>
      </c>
      <c r="K51" s="6">
        <f t="shared" si="18"/>
        <v>8.7840000000000007</v>
      </c>
      <c r="L51" s="28">
        <f t="shared" si="18"/>
        <v>6.9839999999999991</v>
      </c>
      <c r="M51" s="26">
        <f t="shared" ref="M51" si="19">(M50*M40*M39)/1000</f>
        <v>3.8260869565217388</v>
      </c>
      <c r="N51" s="6">
        <f t="shared" ref="N51" si="20">(N50*N40*N39)/1000</f>
        <v>8.6086956521739122</v>
      </c>
      <c r="O51" s="6">
        <f t="shared" ref="O51" si="21">(O50*O40*O39)/1000</f>
        <v>8.7840000000000007</v>
      </c>
      <c r="P51" s="29">
        <f t="shared" ref="P51" si="22">(P50*P40*P39)/1000</f>
        <v>6.9839999999999991</v>
      </c>
    </row>
    <row r="52" spans="2:16" x14ac:dyDescent="0.25">
      <c r="B52" s="119" t="s">
        <v>31</v>
      </c>
      <c r="C52" s="120"/>
      <c r="D52" s="121"/>
      <c r="E52" s="2">
        <v>6.9</v>
      </c>
      <c r="F52" s="3">
        <v>11.5</v>
      </c>
      <c r="G52" s="3">
        <v>11.5</v>
      </c>
      <c r="H52" s="35">
        <v>11.5</v>
      </c>
      <c r="I52" s="2">
        <v>6.9</v>
      </c>
      <c r="J52" s="3">
        <v>11.5</v>
      </c>
      <c r="K52" s="3">
        <v>11.5</v>
      </c>
      <c r="L52" s="46">
        <v>11.5</v>
      </c>
      <c r="M52" s="42">
        <v>6.9</v>
      </c>
      <c r="N52" s="3">
        <v>11.5</v>
      </c>
      <c r="O52" s="3">
        <v>11.5</v>
      </c>
      <c r="P52" s="4">
        <v>11.5</v>
      </c>
    </row>
    <row r="53" spans="2:16" ht="30" customHeight="1" x14ac:dyDescent="0.25">
      <c r="B53" s="116" t="s">
        <v>32</v>
      </c>
      <c r="C53" s="117"/>
      <c r="D53" s="118"/>
      <c r="E53" s="10"/>
      <c r="F53" s="11"/>
      <c r="G53" s="11"/>
      <c r="H53" s="36"/>
      <c r="I53" s="10"/>
      <c r="J53" s="11"/>
      <c r="K53" s="11"/>
      <c r="L53" s="47"/>
      <c r="M53" s="43"/>
      <c r="N53" s="11"/>
      <c r="O53" s="11"/>
      <c r="P53" s="12"/>
    </row>
    <row r="54" spans="2:16" x14ac:dyDescent="0.25">
      <c r="B54" s="119" t="s">
        <v>33</v>
      </c>
      <c r="C54" s="120"/>
      <c r="D54" s="121"/>
      <c r="E54" s="2">
        <v>36.200000000000003</v>
      </c>
      <c r="F54" s="3">
        <v>19.510000000000002</v>
      </c>
      <c r="G54" s="3">
        <v>19.510000000000002</v>
      </c>
      <c r="H54" s="46">
        <v>19.510000000000002</v>
      </c>
      <c r="I54" s="42">
        <v>36.200000000000003</v>
      </c>
      <c r="J54" s="3">
        <v>19.510000000000002</v>
      </c>
      <c r="K54" s="35">
        <v>19.510000000000002</v>
      </c>
      <c r="L54" s="46">
        <v>19.510000000000002</v>
      </c>
      <c r="M54" s="42">
        <v>36.200000000000003</v>
      </c>
      <c r="N54" s="3">
        <v>19.510000000000002</v>
      </c>
      <c r="O54" s="3">
        <v>19.510000000000002</v>
      </c>
      <c r="P54" s="67">
        <v>19.510000000000002</v>
      </c>
    </row>
    <row r="55" spans="2:16" x14ac:dyDescent="0.25">
      <c r="B55" s="119" t="s">
        <v>34</v>
      </c>
      <c r="C55" s="120"/>
      <c r="D55" s="121"/>
      <c r="E55" s="2">
        <v>7.28</v>
      </c>
      <c r="F55" s="3">
        <v>2.19</v>
      </c>
      <c r="G55" s="3">
        <v>2.19</v>
      </c>
      <c r="H55" s="35">
        <v>2.19</v>
      </c>
      <c r="I55" s="2">
        <v>7.28</v>
      </c>
      <c r="J55" s="3">
        <v>2.19</v>
      </c>
      <c r="K55" s="3">
        <v>2.19</v>
      </c>
      <c r="L55" s="46">
        <v>2.19</v>
      </c>
      <c r="M55" s="42">
        <v>7.28</v>
      </c>
      <c r="N55" s="3">
        <v>2.19</v>
      </c>
      <c r="O55" s="3">
        <v>2.19</v>
      </c>
      <c r="P55" s="4">
        <v>2.19</v>
      </c>
    </row>
    <row r="56" spans="2:16" x14ac:dyDescent="0.25">
      <c r="B56" s="119" t="s">
        <v>35</v>
      </c>
      <c r="C56" s="120"/>
      <c r="D56" s="121"/>
      <c r="E56" s="65">
        <f t="shared" ref="E56:P56" si="23">E36+(E54*1.2*E39)/1000</f>
        <v>1.3560000000000003</v>
      </c>
      <c r="F56" s="6">
        <f t="shared" si="23"/>
        <v>0.91383000000000003</v>
      </c>
      <c r="G56" s="26">
        <f t="shared" si="23"/>
        <v>0.84125280000000002</v>
      </c>
      <c r="H56" s="66">
        <f t="shared" si="23"/>
        <v>0.72419279999999997</v>
      </c>
      <c r="I56" s="65">
        <f t="shared" si="23"/>
        <v>1.3560000000000003</v>
      </c>
      <c r="J56" s="6">
        <f t="shared" si="23"/>
        <v>0.91383000000000003</v>
      </c>
      <c r="K56" s="6">
        <f t="shared" si="23"/>
        <v>0.84125280000000002</v>
      </c>
      <c r="L56" s="66">
        <f t="shared" si="23"/>
        <v>0.72419279999999997</v>
      </c>
      <c r="M56" s="65">
        <f t="shared" si="23"/>
        <v>1.3560000000000003</v>
      </c>
      <c r="N56" s="6">
        <f t="shared" si="23"/>
        <v>0.91383000000000003</v>
      </c>
      <c r="O56" s="66">
        <f t="shared" si="23"/>
        <v>0.84125280000000002</v>
      </c>
      <c r="P56" s="29">
        <f t="shared" si="23"/>
        <v>0.72419279999999997</v>
      </c>
    </row>
    <row r="57" spans="2:16" x14ac:dyDescent="0.25">
      <c r="B57" s="125" t="s">
        <v>36</v>
      </c>
      <c r="C57" s="126"/>
      <c r="D57" s="127"/>
      <c r="E57" s="59">
        <f t="shared" ref="E57:P57" si="24">E35/E56</f>
        <v>169.61651917404126</v>
      </c>
      <c r="F57" s="54">
        <f t="shared" si="24"/>
        <v>251.68795071293346</v>
      </c>
      <c r="G57" s="54">
        <f t="shared" si="24"/>
        <v>273.40176460631096</v>
      </c>
      <c r="H57" s="60">
        <f t="shared" si="24"/>
        <v>317.59498299347911</v>
      </c>
      <c r="I57" s="59">
        <f t="shared" si="24"/>
        <v>169.61651917404126</v>
      </c>
      <c r="J57" s="54">
        <f t="shared" si="24"/>
        <v>251.68795071293346</v>
      </c>
      <c r="K57" s="54">
        <f t="shared" si="24"/>
        <v>273.40176460631096</v>
      </c>
      <c r="L57" s="60">
        <f t="shared" si="24"/>
        <v>317.59498299347911</v>
      </c>
      <c r="M57" s="56">
        <f t="shared" si="24"/>
        <v>169.61651917404126</v>
      </c>
      <c r="N57" s="54">
        <f t="shared" si="24"/>
        <v>251.68795071293346</v>
      </c>
      <c r="O57" s="54">
        <f t="shared" si="24"/>
        <v>273.40176460631096</v>
      </c>
      <c r="P57" s="55">
        <f t="shared" si="24"/>
        <v>317.59498299347911</v>
      </c>
    </row>
    <row r="58" spans="2:16" x14ac:dyDescent="0.25">
      <c r="B58" s="128" t="s">
        <v>37</v>
      </c>
      <c r="C58" s="129"/>
      <c r="D58" s="130"/>
      <c r="E58" s="61">
        <v>0.1</v>
      </c>
      <c r="F58" s="50">
        <v>0.1</v>
      </c>
      <c r="G58" s="50">
        <v>0.1</v>
      </c>
      <c r="H58" s="62">
        <v>0.1</v>
      </c>
      <c r="I58" s="61">
        <v>0.1</v>
      </c>
      <c r="J58" s="50">
        <v>0.1</v>
      </c>
      <c r="K58" s="50">
        <v>0.1</v>
      </c>
      <c r="L58" s="62">
        <v>0.1</v>
      </c>
      <c r="M58" s="57">
        <v>0.1</v>
      </c>
      <c r="N58" s="50">
        <v>0.1</v>
      </c>
      <c r="O58" s="50">
        <v>0.1</v>
      </c>
      <c r="P58" s="51">
        <v>0.1</v>
      </c>
    </row>
    <row r="59" spans="2:16" ht="15.75" thickBot="1" x14ac:dyDescent="0.3">
      <c r="B59" s="131" t="s">
        <v>38</v>
      </c>
      <c r="C59" s="132"/>
      <c r="D59" s="133"/>
      <c r="E59" s="63">
        <f>(SQRT((E57^2)*E58))/115</f>
        <v>0.46641263424312368</v>
      </c>
      <c r="F59" s="52">
        <f t="shared" ref="F59:H59" si="25">(SQRT((F57^2)*F58))/115</f>
        <v>0.6920932033678866</v>
      </c>
      <c r="G59" s="52">
        <f t="shared" si="25"/>
        <v>0.75180199344795751</v>
      </c>
      <c r="H59" s="64">
        <f t="shared" si="25"/>
        <v>0.87332479974072641</v>
      </c>
      <c r="I59" s="58">
        <f t="shared" ref="I59" si="26">(SQRT((I57^2)*I58))/115</f>
        <v>0.46641263424312368</v>
      </c>
      <c r="J59" s="52">
        <f t="shared" ref="J59:L59" si="27">(SQRT((J57^2)*J58))/115</f>
        <v>0.6920932033678866</v>
      </c>
      <c r="K59" s="52">
        <f t="shared" si="27"/>
        <v>0.75180199344795751</v>
      </c>
      <c r="L59" s="64">
        <f t="shared" si="27"/>
        <v>0.87332479974072641</v>
      </c>
      <c r="M59" s="58">
        <f t="shared" ref="M59" si="28">(SQRT((M57^2)*M58))/115</f>
        <v>0.46641263424312368</v>
      </c>
      <c r="N59" s="52">
        <f t="shared" ref="N59:P59" si="29">(SQRT((N57^2)*N58))/115</f>
        <v>0.6920932033678866</v>
      </c>
      <c r="O59" s="52">
        <f t="shared" si="29"/>
        <v>0.75180199344795751</v>
      </c>
      <c r="P59" s="53">
        <f t="shared" si="29"/>
        <v>0.87332479974072641</v>
      </c>
    </row>
    <row r="60" spans="2:16" ht="15.75" thickTop="1" x14ac:dyDescent="0.25"/>
    <row r="61" spans="2:16" ht="15.75" thickBot="1" x14ac:dyDescent="0.3"/>
    <row r="62" spans="2:16" ht="16.5" thickTop="1" thickBot="1" x14ac:dyDescent="0.3">
      <c r="B62" s="138"/>
      <c r="C62" s="139"/>
      <c r="D62" s="140"/>
      <c r="E62" s="136" t="s">
        <v>52</v>
      </c>
      <c r="F62" s="134"/>
      <c r="G62" s="134"/>
      <c r="H62" s="137"/>
      <c r="I62" s="134" t="s">
        <v>53</v>
      </c>
      <c r="J62" s="134"/>
      <c r="K62" s="134"/>
      <c r="L62" s="134"/>
      <c r="M62" s="134"/>
      <c r="N62" s="134"/>
      <c r="O62" s="134"/>
      <c r="P62" s="135"/>
    </row>
    <row r="63" spans="2:16" ht="81" customHeight="1" thickBot="1" x14ac:dyDescent="0.3">
      <c r="B63" s="141"/>
      <c r="C63" s="142"/>
      <c r="D63" s="143"/>
      <c r="E63" s="72" t="s">
        <v>54</v>
      </c>
      <c r="F63" s="24" t="s">
        <v>55</v>
      </c>
      <c r="G63" s="24" t="s">
        <v>56</v>
      </c>
      <c r="H63" s="30" t="s">
        <v>57</v>
      </c>
      <c r="I63" s="24" t="s">
        <v>58</v>
      </c>
      <c r="J63" s="24" t="s">
        <v>59</v>
      </c>
      <c r="K63" s="24" t="s">
        <v>60</v>
      </c>
      <c r="L63" s="24" t="s">
        <v>61</v>
      </c>
      <c r="M63" s="37" t="s">
        <v>62</v>
      </c>
      <c r="N63" s="24" t="s">
        <v>63</v>
      </c>
      <c r="O63" s="24" t="s">
        <v>64</v>
      </c>
      <c r="P63" s="94" t="s">
        <v>71</v>
      </c>
    </row>
    <row r="64" spans="2:16" x14ac:dyDescent="0.25">
      <c r="B64" s="110" t="s">
        <v>13</v>
      </c>
      <c r="C64" s="111"/>
      <c r="D64" s="112"/>
      <c r="E64" s="73"/>
      <c r="F64" s="20"/>
      <c r="G64" s="20"/>
      <c r="H64" s="31"/>
      <c r="I64" s="19"/>
      <c r="J64" s="20"/>
      <c r="K64" s="20"/>
      <c r="L64" s="20"/>
      <c r="M64" s="38"/>
      <c r="N64" s="20"/>
      <c r="O64" s="20"/>
      <c r="P64" s="95"/>
    </row>
    <row r="65" spans="2:16" x14ac:dyDescent="0.25">
      <c r="B65" s="107" t="s">
        <v>14</v>
      </c>
      <c r="C65" s="108"/>
      <c r="D65" s="109"/>
      <c r="E65" s="74">
        <v>230</v>
      </c>
      <c r="F65" s="14">
        <v>230</v>
      </c>
      <c r="G65" s="14">
        <v>230</v>
      </c>
      <c r="H65" s="32">
        <v>230</v>
      </c>
      <c r="I65" s="13">
        <v>230</v>
      </c>
      <c r="J65" s="14">
        <v>230</v>
      </c>
      <c r="K65" s="14">
        <v>230</v>
      </c>
      <c r="L65" s="14">
        <v>230</v>
      </c>
      <c r="M65" s="39">
        <v>230</v>
      </c>
      <c r="N65" s="14">
        <v>230</v>
      </c>
      <c r="O65" s="14">
        <v>230</v>
      </c>
      <c r="P65" s="96">
        <v>230</v>
      </c>
    </row>
    <row r="66" spans="2:16" x14ac:dyDescent="0.25">
      <c r="B66" s="104" t="s">
        <v>15</v>
      </c>
      <c r="C66" s="105"/>
      <c r="D66" s="106"/>
      <c r="E66" s="75">
        <v>0.27</v>
      </c>
      <c r="F66" s="17">
        <v>0.27</v>
      </c>
      <c r="G66" s="17">
        <v>0.27</v>
      </c>
      <c r="H66" s="33">
        <v>0.27</v>
      </c>
      <c r="I66" s="16">
        <v>0.27</v>
      </c>
      <c r="J66" s="17">
        <v>0.27</v>
      </c>
      <c r="K66" s="17">
        <v>0.27</v>
      </c>
      <c r="L66" s="17">
        <v>0.27</v>
      </c>
      <c r="M66" s="40">
        <v>0.27</v>
      </c>
      <c r="N66" s="17">
        <v>0.27</v>
      </c>
      <c r="O66" s="17">
        <v>0.27</v>
      </c>
      <c r="P66" s="97">
        <v>0.27</v>
      </c>
    </row>
    <row r="67" spans="2:16" x14ac:dyDescent="0.25">
      <c r="B67" s="113" t="s">
        <v>16</v>
      </c>
      <c r="C67" s="114"/>
      <c r="D67" s="115"/>
      <c r="E67" s="76"/>
      <c r="F67" s="8"/>
      <c r="G67" s="8"/>
      <c r="H67" s="34"/>
      <c r="I67" s="7"/>
      <c r="J67" s="8"/>
      <c r="K67" s="8"/>
      <c r="L67" s="8"/>
      <c r="M67" s="41"/>
      <c r="N67" s="8"/>
      <c r="O67" s="8"/>
      <c r="P67" s="98"/>
    </row>
    <row r="68" spans="2:16" x14ac:dyDescent="0.25">
      <c r="B68" s="119" t="s">
        <v>17</v>
      </c>
      <c r="C68" s="120"/>
      <c r="D68" s="121"/>
      <c r="E68" s="77"/>
      <c r="F68" s="3">
        <v>4000</v>
      </c>
      <c r="G68" s="3">
        <v>4600</v>
      </c>
      <c r="H68" s="35">
        <v>4600</v>
      </c>
      <c r="I68" s="2">
        <v>4600</v>
      </c>
      <c r="J68" s="3">
        <v>4600</v>
      </c>
      <c r="K68" s="3">
        <v>7360</v>
      </c>
      <c r="L68" s="3">
        <v>4600</v>
      </c>
      <c r="M68" s="42">
        <v>4600</v>
      </c>
      <c r="N68" s="3">
        <v>1600</v>
      </c>
      <c r="O68" s="3">
        <v>1600</v>
      </c>
      <c r="P68" s="99"/>
    </row>
    <row r="69" spans="2:16" x14ac:dyDescent="0.25">
      <c r="B69" s="119" t="s">
        <v>18</v>
      </c>
      <c r="C69" s="120"/>
      <c r="D69" s="121"/>
      <c r="E69" s="77"/>
      <c r="F69" s="3">
        <v>20</v>
      </c>
      <c r="G69" s="3">
        <v>23.9</v>
      </c>
      <c r="H69" s="35">
        <v>27.25</v>
      </c>
      <c r="I69" s="2">
        <v>28.75</v>
      </c>
      <c r="J69" s="3">
        <v>31.75</v>
      </c>
      <c r="K69" s="3">
        <v>37.6</v>
      </c>
      <c r="L69" s="3">
        <v>31.8</v>
      </c>
      <c r="M69" s="42">
        <v>30</v>
      </c>
      <c r="N69" s="3">
        <v>40.6</v>
      </c>
      <c r="O69" s="3">
        <v>40.5</v>
      </c>
      <c r="P69" s="99"/>
    </row>
    <row r="70" spans="2:16" x14ac:dyDescent="0.25">
      <c r="B70" s="119" t="s">
        <v>19</v>
      </c>
      <c r="C70" s="120"/>
      <c r="D70" s="121"/>
      <c r="E70" s="78">
        <f t="shared" ref="E70:L70" si="30">E68/E65</f>
        <v>0</v>
      </c>
      <c r="F70" s="6">
        <f t="shared" si="30"/>
        <v>17.391304347826086</v>
      </c>
      <c r="G70" s="6">
        <f t="shared" si="30"/>
        <v>20</v>
      </c>
      <c r="H70" s="27">
        <f t="shared" si="30"/>
        <v>20</v>
      </c>
      <c r="I70" s="5">
        <f t="shared" si="30"/>
        <v>20</v>
      </c>
      <c r="J70" s="6">
        <f t="shared" si="30"/>
        <v>20</v>
      </c>
      <c r="K70" s="6">
        <f t="shared" si="30"/>
        <v>32</v>
      </c>
      <c r="L70" s="6">
        <f t="shared" si="30"/>
        <v>20</v>
      </c>
      <c r="M70" s="26">
        <f t="shared" ref="M70:P70" si="31">M68/M65</f>
        <v>20</v>
      </c>
      <c r="N70" s="6">
        <f t="shared" si="31"/>
        <v>6.9565217391304346</v>
      </c>
      <c r="O70" s="6">
        <f t="shared" si="31"/>
        <v>6.9565217391304346</v>
      </c>
      <c r="P70" s="100">
        <f t="shared" si="31"/>
        <v>0</v>
      </c>
    </row>
    <row r="71" spans="2:16" ht="30" customHeight="1" x14ac:dyDescent="0.25">
      <c r="B71" s="116" t="s">
        <v>20</v>
      </c>
      <c r="C71" s="117"/>
      <c r="D71" s="118"/>
      <c r="E71" s="77"/>
      <c r="F71" s="11"/>
      <c r="G71" s="11"/>
      <c r="H71" s="36"/>
      <c r="I71" s="10"/>
      <c r="J71" s="11"/>
      <c r="K71" s="11"/>
      <c r="L71" s="11"/>
      <c r="M71" s="43"/>
      <c r="N71" s="11"/>
      <c r="O71" s="11"/>
      <c r="P71" s="99"/>
    </row>
    <row r="72" spans="2:16" x14ac:dyDescent="0.25">
      <c r="B72" s="119" t="s">
        <v>21</v>
      </c>
      <c r="C72" s="120"/>
      <c r="D72" s="121"/>
      <c r="E72" s="77"/>
      <c r="F72" s="3">
        <v>20</v>
      </c>
      <c r="G72" s="3">
        <v>20</v>
      </c>
      <c r="H72" s="35">
        <v>20</v>
      </c>
      <c r="I72" s="2">
        <v>20</v>
      </c>
      <c r="J72" s="3">
        <v>20</v>
      </c>
      <c r="K72" s="3">
        <v>32</v>
      </c>
      <c r="L72" s="3">
        <v>20</v>
      </c>
      <c r="M72" s="42">
        <v>20</v>
      </c>
      <c r="N72" s="3">
        <v>10</v>
      </c>
      <c r="O72" s="3">
        <v>10</v>
      </c>
      <c r="P72" s="99"/>
    </row>
    <row r="73" spans="2:16" x14ac:dyDescent="0.25">
      <c r="B73" s="119" t="s">
        <v>22</v>
      </c>
      <c r="C73" s="120"/>
      <c r="D73" s="121"/>
      <c r="E73" s="77">
        <v>24</v>
      </c>
      <c r="F73" s="3">
        <v>24</v>
      </c>
      <c r="G73" s="3">
        <v>24</v>
      </c>
      <c r="H73" s="35">
        <v>24</v>
      </c>
      <c r="I73" s="2">
        <v>28</v>
      </c>
      <c r="J73" s="3">
        <v>30</v>
      </c>
      <c r="K73" s="3">
        <v>30</v>
      </c>
      <c r="L73" s="3">
        <v>28</v>
      </c>
      <c r="M73" s="42">
        <v>28</v>
      </c>
      <c r="N73" s="3">
        <v>24</v>
      </c>
      <c r="O73" s="3">
        <v>24</v>
      </c>
      <c r="P73" s="99"/>
    </row>
    <row r="74" spans="2:16" x14ac:dyDescent="0.25">
      <c r="B74" s="119" t="s">
        <v>23</v>
      </c>
      <c r="C74" s="120"/>
      <c r="D74" s="121"/>
      <c r="E74" s="77">
        <v>1.03</v>
      </c>
      <c r="F74" s="3">
        <v>1.03</v>
      </c>
      <c r="G74" s="3">
        <v>1.03</v>
      </c>
      <c r="H74" s="35">
        <v>1.03</v>
      </c>
      <c r="I74" s="2">
        <v>1</v>
      </c>
      <c r="J74" s="3">
        <v>1</v>
      </c>
      <c r="K74" s="3">
        <v>1</v>
      </c>
      <c r="L74" s="3">
        <v>1</v>
      </c>
      <c r="M74" s="42">
        <v>1</v>
      </c>
      <c r="N74" s="3">
        <v>1.03</v>
      </c>
      <c r="O74" s="3">
        <v>1.03</v>
      </c>
      <c r="P74" s="99"/>
    </row>
    <row r="75" spans="2:16" x14ac:dyDescent="0.25">
      <c r="B75" s="122" t="s">
        <v>24</v>
      </c>
      <c r="C75" s="123"/>
      <c r="D75" s="124"/>
      <c r="E75" s="77">
        <v>2</v>
      </c>
      <c r="F75" s="3">
        <v>2</v>
      </c>
      <c r="G75" s="3">
        <v>2</v>
      </c>
      <c r="H75" s="35">
        <v>2</v>
      </c>
      <c r="I75" s="2">
        <v>4</v>
      </c>
      <c r="J75" s="3">
        <v>4</v>
      </c>
      <c r="K75" s="3">
        <v>4</v>
      </c>
      <c r="L75" s="3">
        <v>3</v>
      </c>
      <c r="M75" s="42">
        <v>3</v>
      </c>
      <c r="N75" s="3">
        <v>4</v>
      </c>
      <c r="O75" s="3">
        <v>4</v>
      </c>
      <c r="P75" s="99"/>
    </row>
    <row r="76" spans="2:16" x14ac:dyDescent="0.25">
      <c r="B76" s="119" t="s">
        <v>25</v>
      </c>
      <c r="C76" s="120"/>
      <c r="D76" s="121"/>
      <c r="E76" s="77">
        <v>0.88</v>
      </c>
      <c r="F76" s="3">
        <v>0.88</v>
      </c>
      <c r="G76" s="3">
        <v>0.88</v>
      </c>
      <c r="H76" s="35">
        <v>0.88</v>
      </c>
      <c r="I76" s="2">
        <v>0.77</v>
      </c>
      <c r="J76" s="3">
        <v>0.77</v>
      </c>
      <c r="K76" s="3">
        <v>0.77</v>
      </c>
      <c r="L76" s="3">
        <v>0.82</v>
      </c>
      <c r="M76" s="42">
        <v>0.82</v>
      </c>
      <c r="N76" s="3">
        <v>0.77</v>
      </c>
      <c r="O76" s="3">
        <v>0.77</v>
      </c>
      <c r="P76" s="99"/>
    </row>
    <row r="77" spans="2:16" x14ac:dyDescent="0.25">
      <c r="B77" s="119" t="s">
        <v>26</v>
      </c>
      <c r="C77" s="120"/>
      <c r="D77" s="121"/>
      <c r="E77" s="78">
        <f t="shared" ref="E77:O77" si="32">E72/(E74*E76)</f>
        <v>0</v>
      </c>
      <c r="F77" s="6">
        <f t="shared" si="32"/>
        <v>22.06531332744925</v>
      </c>
      <c r="G77" s="6">
        <f t="shared" si="32"/>
        <v>22.06531332744925</v>
      </c>
      <c r="H77" s="27">
        <f t="shared" si="32"/>
        <v>22.06531332744925</v>
      </c>
      <c r="I77" s="5">
        <f t="shared" si="32"/>
        <v>25.974025974025974</v>
      </c>
      <c r="J77" s="6">
        <f t="shared" si="32"/>
        <v>25.974025974025974</v>
      </c>
      <c r="K77" s="6">
        <f t="shared" si="32"/>
        <v>41.558441558441558</v>
      </c>
      <c r="L77" s="6">
        <f t="shared" si="32"/>
        <v>24.390243902439025</v>
      </c>
      <c r="M77" s="26">
        <f t="shared" si="32"/>
        <v>24.390243902439025</v>
      </c>
      <c r="N77" s="6">
        <f t="shared" si="32"/>
        <v>12.608750472828142</v>
      </c>
      <c r="O77" s="27">
        <f t="shared" si="32"/>
        <v>12.608750472828142</v>
      </c>
      <c r="P77" s="100" t="e">
        <f t="shared" ref="P77" si="33">P72/(P74*P76)</f>
        <v>#DIV/0!</v>
      </c>
    </row>
    <row r="78" spans="2:16" x14ac:dyDescent="0.25">
      <c r="B78" s="119" t="s">
        <v>51</v>
      </c>
      <c r="C78" s="120"/>
      <c r="D78" s="121"/>
      <c r="E78" s="77"/>
      <c r="F78" s="3">
        <v>2.5</v>
      </c>
      <c r="G78" s="3">
        <v>2.5</v>
      </c>
      <c r="H78" s="35">
        <v>2.5</v>
      </c>
      <c r="I78" s="2">
        <v>2.5</v>
      </c>
      <c r="J78" s="3">
        <v>2.5</v>
      </c>
      <c r="K78" s="3">
        <v>6</v>
      </c>
      <c r="L78" s="3">
        <v>2.5</v>
      </c>
      <c r="M78" s="42">
        <v>2.5</v>
      </c>
      <c r="N78" s="3">
        <v>2.5</v>
      </c>
      <c r="O78" s="3">
        <v>2.5</v>
      </c>
      <c r="P78" s="99"/>
    </row>
    <row r="79" spans="2:16" ht="30" customHeight="1" x14ac:dyDescent="0.25">
      <c r="B79" s="116" t="s">
        <v>28</v>
      </c>
      <c r="C79" s="117"/>
      <c r="D79" s="118"/>
      <c r="E79" s="77"/>
      <c r="F79" s="11"/>
      <c r="G79" s="11"/>
      <c r="H79" s="36"/>
      <c r="I79" s="10"/>
      <c r="J79" s="11"/>
      <c r="K79" s="11"/>
      <c r="L79" s="11"/>
      <c r="M79" s="43"/>
      <c r="N79" s="11"/>
      <c r="O79" s="11"/>
      <c r="P79" s="99"/>
    </row>
    <row r="80" spans="2:16" x14ac:dyDescent="0.25">
      <c r="B80" s="119" t="s">
        <v>29</v>
      </c>
      <c r="C80" s="120"/>
      <c r="D80" s="121"/>
      <c r="E80" s="77"/>
      <c r="F80" s="3">
        <v>18</v>
      </c>
      <c r="G80" s="3">
        <v>18</v>
      </c>
      <c r="H80" s="35">
        <v>18</v>
      </c>
      <c r="I80" s="2">
        <v>18</v>
      </c>
      <c r="J80" s="3">
        <v>18</v>
      </c>
      <c r="K80" s="3">
        <v>7.3</v>
      </c>
      <c r="L80" s="3">
        <v>18</v>
      </c>
      <c r="M80" s="42">
        <v>18</v>
      </c>
      <c r="N80" s="3">
        <v>18</v>
      </c>
      <c r="O80" s="3">
        <v>18</v>
      </c>
      <c r="P80" s="99"/>
    </row>
    <row r="81" spans="2:16" x14ac:dyDescent="0.25">
      <c r="B81" s="119" t="s">
        <v>30</v>
      </c>
      <c r="C81" s="120"/>
      <c r="D81" s="121"/>
      <c r="E81" s="78">
        <f t="shared" ref="E81:L81" si="34">(E80*E70*E69)/1000</f>
        <v>0</v>
      </c>
      <c r="F81" s="6">
        <f t="shared" si="34"/>
        <v>6.2608695652173907</v>
      </c>
      <c r="G81" s="6">
        <f t="shared" si="34"/>
        <v>8.6039999999999992</v>
      </c>
      <c r="H81" s="27">
        <f t="shared" si="34"/>
        <v>9.81</v>
      </c>
      <c r="I81" s="5">
        <f t="shared" si="34"/>
        <v>10.35</v>
      </c>
      <c r="J81" s="6">
        <f t="shared" si="34"/>
        <v>11.43</v>
      </c>
      <c r="K81" s="6">
        <f t="shared" si="34"/>
        <v>8.7833600000000001</v>
      </c>
      <c r="L81" s="6">
        <f t="shared" si="34"/>
        <v>11.448</v>
      </c>
      <c r="M81" s="26">
        <f t="shared" ref="M81" si="35">(M80*M70*M69)/1000</f>
        <v>10.8</v>
      </c>
      <c r="N81" s="6">
        <f t="shared" ref="N81" si="36">(N80*N70*N69)/1000</f>
        <v>5.0838260869565222</v>
      </c>
      <c r="O81" s="6">
        <f t="shared" ref="O81" si="37">(O80*O70*O69)/1000</f>
        <v>5.0713043478260866</v>
      </c>
      <c r="P81" s="100">
        <f t="shared" ref="P81" si="38">(P80*P70*P69)/1000</f>
        <v>0</v>
      </c>
    </row>
    <row r="82" spans="2:16" x14ac:dyDescent="0.25">
      <c r="B82" s="119" t="s">
        <v>31</v>
      </c>
      <c r="C82" s="120"/>
      <c r="D82" s="121"/>
      <c r="E82" s="77">
        <v>6.9</v>
      </c>
      <c r="F82" s="3">
        <v>11.5</v>
      </c>
      <c r="G82" s="3">
        <v>11.5</v>
      </c>
      <c r="H82" s="35">
        <v>11.5</v>
      </c>
      <c r="I82" s="2">
        <v>11.5</v>
      </c>
      <c r="J82" s="3">
        <v>11.5</v>
      </c>
      <c r="K82" s="3">
        <v>11.5</v>
      </c>
      <c r="L82" s="3">
        <v>11.5</v>
      </c>
      <c r="M82" s="42">
        <v>11.5</v>
      </c>
      <c r="N82" s="3">
        <v>6.9</v>
      </c>
      <c r="O82" s="3">
        <v>6.9</v>
      </c>
      <c r="P82" s="99"/>
    </row>
    <row r="83" spans="2:16" ht="30" customHeight="1" x14ac:dyDescent="0.25">
      <c r="B83" s="116" t="s">
        <v>32</v>
      </c>
      <c r="C83" s="117"/>
      <c r="D83" s="118"/>
      <c r="E83" s="77"/>
      <c r="F83" s="11"/>
      <c r="G83" s="11"/>
      <c r="H83" s="36"/>
      <c r="I83" s="10"/>
      <c r="J83" s="11"/>
      <c r="K83" s="11"/>
      <c r="L83" s="11"/>
      <c r="M83" s="43"/>
      <c r="N83" s="11"/>
      <c r="O83" s="11"/>
      <c r="P83" s="99"/>
    </row>
    <row r="84" spans="2:16" x14ac:dyDescent="0.25">
      <c r="B84" s="119" t="s">
        <v>33</v>
      </c>
      <c r="C84" s="120"/>
      <c r="D84" s="121"/>
      <c r="E84" s="77"/>
      <c r="F84" s="3">
        <v>19.510000000000002</v>
      </c>
      <c r="G84" s="3">
        <v>19.510000000000002</v>
      </c>
      <c r="H84" s="35">
        <v>19.510000000000002</v>
      </c>
      <c r="I84" s="2">
        <v>19.510000000000002</v>
      </c>
      <c r="J84" s="3">
        <v>19.510000000000002</v>
      </c>
      <c r="K84" s="3">
        <v>7.69</v>
      </c>
      <c r="L84" s="3">
        <v>19.510000000000002</v>
      </c>
      <c r="M84" s="42">
        <v>19.510000000000002</v>
      </c>
      <c r="N84" s="3">
        <v>19.510000000000002</v>
      </c>
      <c r="O84" s="3">
        <v>19.510000000000002</v>
      </c>
      <c r="P84" s="99"/>
    </row>
    <row r="85" spans="2:16" x14ac:dyDescent="0.25">
      <c r="B85" s="119" t="s">
        <v>34</v>
      </c>
      <c r="C85" s="120"/>
      <c r="D85" s="121"/>
      <c r="E85" s="77"/>
      <c r="F85" s="3">
        <v>2.19</v>
      </c>
      <c r="G85" s="3">
        <v>2.19</v>
      </c>
      <c r="H85" s="35">
        <v>2.19</v>
      </c>
      <c r="I85" s="2">
        <v>2.73</v>
      </c>
      <c r="J85" s="3">
        <v>2.73</v>
      </c>
      <c r="K85" s="3">
        <v>1.37</v>
      </c>
      <c r="L85" s="3">
        <v>2.19</v>
      </c>
      <c r="M85" s="42">
        <v>2.19</v>
      </c>
      <c r="N85" s="88"/>
      <c r="O85" s="88"/>
      <c r="P85" s="99"/>
    </row>
    <row r="86" spans="2:16" x14ac:dyDescent="0.25">
      <c r="B86" s="119" t="s">
        <v>35</v>
      </c>
      <c r="C86" s="120"/>
      <c r="D86" s="121"/>
      <c r="E86" s="79">
        <f t="shared" ref="E86:P86" si="39">E66+(E84*1.2*E69)/1000</f>
        <v>0.27</v>
      </c>
      <c r="F86" s="6">
        <f t="shared" si="39"/>
        <v>0.73824000000000001</v>
      </c>
      <c r="G86" s="26">
        <f t="shared" si="39"/>
        <v>0.82954680000000014</v>
      </c>
      <c r="H86" s="66">
        <f t="shared" si="39"/>
        <v>0.90797700000000015</v>
      </c>
      <c r="I86" s="65">
        <f t="shared" si="39"/>
        <v>0.94309500000000002</v>
      </c>
      <c r="J86" s="6">
        <f t="shared" si="39"/>
        <v>1.0133310000000002</v>
      </c>
      <c r="K86" s="6">
        <f t="shared" si="39"/>
        <v>0.6169728000000001</v>
      </c>
      <c r="L86" s="26">
        <f t="shared" si="39"/>
        <v>1.0145016</v>
      </c>
      <c r="M86" s="66">
        <f t="shared" si="39"/>
        <v>0.97236000000000011</v>
      </c>
      <c r="N86" s="6">
        <f t="shared" si="39"/>
        <v>1.2205272000000003</v>
      </c>
      <c r="O86" s="66">
        <f t="shared" si="39"/>
        <v>1.2181860000000002</v>
      </c>
      <c r="P86" s="100">
        <f t="shared" si="39"/>
        <v>0.27</v>
      </c>
    </row>
    <row r="87" spans="2:16" x14ac:dyDescent="0.25">
      <c r="B87" s="125" t="s">
        <v>36</v>
      </c>
      <c r="C87" s="126"/>
      <c r="D87" s="127"/>
      <c r="E87" s="80">
        <f t="shared" ref="E87:P87" si="40">E65/E86</f>
        <v>851.85185185185185</v>
      </c>
      <c r="F87" s="54">
        <f t="shared" si="40"/>
        <v>311.55179887299522</v>
      </c>
      <c r="G87" s="54">
        <f t="shared" si="40"/>
        <v>277.25982427995621</v>
      </c>
      <c r="H87" s="60">
        <f t="shared" si="40"/>
        <v>253.31038121009669</v>
      </c>
      <c r="I87" s="59">
        <f t="shared" si="40"/>
        <v>243.87787020395612</v>
      </c>
      <c r="J87" s="54">
        <f t="shared" si="40"/>
        <v>226.97420684850258</v>
      </c>
      <c r="K87" s="54">
        <f t="shared" si="40"/>
        <v>372.78790896454427</v>
      </c>
      <c r="L87" s="54">
        <f t="shared" si="40"/>
        <v>226.71230878295313</v>
      </c>
      <c r="M87" s="56">
        <f t="shared" si="40"/>
        <v>236.53790777078444</v>
      </c>
      <c r="N87" s="54">
        <f t="shared" si="40"/>
        <v>188.44315800581907</v>
      </c>
      <c r="O87" s="54">
        <f t="shared" si="40"/>
        <v>188.80532201158113</v>
      </c>
      <c r="P87" s="101">
        <f t="shared" si="40"/>
        <v>851.85185185185185</v>
      </c>
    </row>
    <row r="88" spans="2:16" x14ac:dyDescent="0.25">
      <c r="B88" s="128" t="s">
        <v>37</v>
      </c>
      <c r="C88" s="129"/>
      <c r="D88" s="130"/>
      <c r="E88" s="81"/>
      <c r="F88" s="50">
        <v>0.1</v>
      </c>
      <c r="G88" s="50">
        <v>0.1</v>
      </c>
      <c r="H88" s="62">
        <v>0.1</v>
      </c>
      <c r="I88" s="61">
        <v>0.1</v>
      </c>
      <c r="J88" s="50">
        <v>0.1</v>
      </c>
      <c r="K88" s="50">
        <v>0.1</v>
      </c>
      <c r="L88" s="50">
        <v>0.1</v>
      </c>
      <c r="M88" s="57">
        <v>0.1</v>
      </c>
      <c r="N88" s="92"/>
      <c r="O88" s="92"/>
      <c r="P88" s="102"/>
    </row>
    <row r="89" spans="2:16" ht="15.75" thickBot="1" x14ac:dyDescent="0.3">
      <c r="B89" s="131" t="s">
        <v>38</v>
      </c>
      <c r="C89" s="132"/>
      <c r="D89" s="133"/>
      <c r="E89" s="82">
        <f>(SQRT((E87^2)*E88))/115</f>
        <v>0</v>
      </c>
      <c r="F89" s="52">
        <f t="shared" ref="F89" si="41">(SQRT((F87^2)*F88))/115</f>
        <v>0.85670721179247378</v>
      </c>
      <c r="G89" s="52">
        <f t="shared" ref="G89" si="42">(SQRT((G87^2)*G88))/115</f>
        <v>0.76241091163714425</v>
      </c>
      <c r="H89" s="64">
        <f t="shared" ref="H89:I89" si="43">(SQRT((H87^2)*H88))/115</f>
        <v>0.69655457355602157</v>
      </c>
      <c r="I89" s="58">
        <f t="shared" si="43"/>
        <v>0.67061699196122959</v>
      </c>
      <c r="J89" s="52">
        <f t="shared" ref="J89" si="44">(SQRT((J87^2)*J88))/115</f>
        <v>0.62413518587083172</v>
      </c>
      <c r="K89" s="52">
        <f t="shared" ref="K89" si="45">(SQRT((K87^2)*K88))/115</f>
        <v>1.0250946752169234</v>
      </c>
      <c r="L89" s="52">
        <f t="shared" ref="L89" si="46">(SQRT((L87^2)*L88))/115</f>
        <v>0.62341501682567668</v>
      </c>
      <c r="M89" s="52">
        <f t="shared" ref="M89" si="47">(SQRT((M87^2)*M88))/115</f>
        <v>0.65043351437088714</v>
      </c>
      <c r="N89" s="52">
        <f t="shared" ref="N89" si="48">(SQRT((N87^2)*N88))/115</f>
        <v>0</v>
      </c>
      <c r="O89" s="52">
        <f t="shared" ref="O89:P89" si="49">(SQRT((O87^2)*O88))/115</f>
        <v>0</v>
      </c>
      <c r="P89" s="103">
        <f t="shared" si="49"/>
        <v>0</v>
      </c>
    </row>
    <row r="90" spans="2:16" ht="15.75" thickTop="1" x14ac:dyDescent="0.25"/>
    <row r="91" spans="2:16" ht="15.75" thickBot="1" x14ac:dyDescent="0.3"/>
    <row r="92" spans="2:16" ht="16.5" thickTop="1" thickBot="1" x14ac:dyDescent="0.3">
      <c r="B92" s="138"/>
      <c r="C92" s="139"/>
      <c r="D92" s="140"/>
      <c r="E92" s="136" t="s">
        <v>65</v>
      </c>
      <c r="F92" s="134"/>
      <c r="G92" s="134"/>
      <c r="H92" s="134"/>
      <c r="I92" s="134"/>
      <c r="J92" s="134"/>
      <c r="K92" s="134"/>
      <c r="L92" s="134"/>
      <c r="M92" s="134"/>
      <c r="N92" s="134"/>
      <c r="O92" s="134"/>
      <c r="P92" s="135"/>
    </row>
    <row r="93" spans="2:16" ht="81" customHeight="1" thickBot="1" x14ac:dyDescent="0.3">
      <c r="B93" s="141"/>
      <c r="C93" s="142"/>
      <c r="D93" s="143"/>
      <c r="E93" s="24" t="s">
        <v>66</v>
      </c>
      <c r="F93" s="24" t="s">
        <v>67</v>
      </c>
      <c r="G93" s="72" t="s">
        <v>68</v>
      </c>
      <c r="H93" s="30"/>
      <c r="I93" s="24"/>
      <c r="J93" s="24"/>
      <c r="K93" s="24"/>
      <c r="L93" s="24"/>
      <c r="M93" s="37"/>
      <c r="N93" s="24"/>
      <c r="O93" s="24"/>
      <c r="P93" s="25"/>
    </row>
    <row r="94" spans="2:16" x14ac:dyDescent="0.25">
      <c r="B94" s="110" t="s">
        <v>13</v>
      </c>
      <c r="C94" s="111"/>
      <c r="D94" s="112"/>
      <c r="E94" s="19"/>
      <c r="F94" s="20"/>
      <c r="G94" s="83"/>
      <c r="H94" s="20"/>
      <c r="I94" s="38"/>
      <c r="J94" s="20"/>
      <c r="K94" s="20"/>
      <c r="L94" s="20"/>
      <c r="M94" s="38"/>
      <c r="N94" s="20"/>
      <c r="O94" s="20"/>
      <c r="P94" s="21"/>
    </row>
    <row r="95" spans="2:16" x14ac:dyDescent="0.25">
      <c r="B95" s="107" t="s">
        <v>14</v>
      </c>
      <c r="C95" s="108"/>
      <c r="D95" s="109"/>
      <c r="E95" s="13">
        <v>400</v>
      </c>
      <c r="F95" s="14">
        <v>400</v>
      </c>
      <c r="G95" s="84">
        <v>400</v>
      </c>
      <c r="H95" s="14">
        <v>230</v>
      </c>
      <c r="I95" s="39">
        <v>230</v>
      </c>
      <c r="J95" s="14">
        <v>230</v>
      </c>
      <c r="K95" s="14">
        <v>230</v>
      </c>
      <c r="L95" s="14">
        <v>230</v>
      </c>
      <c r="M95" s="39">
        <v>230</v>
      </c>
      <c r="N95" s="14">
        <v>230</v>
      </c>
      <c r="O95" s="14">
        <v>230</v>
      </c>
      <c r="P95" s="15">
        <v>230</v>
      </c>
    </row>
    <row r="96" spans="2:16" ht="15.75" thickBot="1" x14ac:dyDescent="0.3">
      <c r="B96" s="104" t="s">
        <v>15</v>
      </c>
      <c r="C96" s="105"/>
      <c r="D96" s="106"/>
      <c r="E96" s="16">
        <v>0.27</v>
      </c>
      <c r="F96" s="17">
        <v>0.27</v>
      </c>
      <c r="G96" s="85">
        <v>0.27</v>
      </c>
      <c r="H96" s="17">
        <v>0.27</v>
      </c>
      <c r="I96" s="40">
        <v>0.27</v>
      </c>
      <c r="J96" s="17">
        <v>0.27</v>
      </c>
      <c r="K96" s="17">
        <v>0.27</v>
      </c>
      <c r="L96" s="17">
        <v>0.27</v>
      </c>
      <c r="M96" s="40">
        <v>0.27</v>
      </c>
      <c r="N96" s="17">
        <v>0.27</v>
      </c>
      <c r="O96" s="17">
        <v>0.27</v>
      </c>
      <c r="P96" s="18">
        <v>0.27</v>
      </c>
    </row>
    <row r="97" spans="2:16" x14ac:dyDescent="0.25">
      <c r="B97" s="113" t="s">
        <v>16</v>
      </c>
      <c r="C97" s="114"/>
      <c r="D97" s="115"/>
      <c r="E97" s="7"/>
      <c r="F97" s="8"/>
      <c r="G97" s="86"/>
      <c r="H97" s="8"/>
      <c r="I97" s="41"/>
      <c r="J97" s="8"/>
      <c r="K97" s="8"/>
      <c r="L97" s="8"/>
      <c r="M97" s="41"/>
      <c r="N97" s="8"/>
      <c r="O97" s="8"/>
      <c r="P97" s="9"/>
    </row>
    <row r="98" spans="2:16" x14ac:dyDescent="0.25">
      <c r="B98" s="144" t="s">
        <v>69</v>
      </c>
      <c r="C98" s="145"/>
      <c r="D98" s="146"/>
      <c r="E98" s="68"/>
      <c r="F98" s="69"/>
      <c r="G98" s="87"/>
      <c r="H98" s="69"/>
      <c r="I98" s="70"/>
      <c r="J98" s="69"/>
      <c r="K98" s="69"/>
      <c r="L98" s="69"/>
      <c r="M98" s="70"/>
      <c r="N98" s="69"/>
      <c r="O98" s="69"/>
      <c r="P98" s="71"/>
    </row>
    <row r="99" spans="2:16" x14ac:dyDescent="0.25">
      <c r="B99" s="144" t="s">
        <v>70</v>
      </c>
      <c r="C99" s="145"/>
      <c r="D99" s="146"/>
      <c r="E99" s="68"/>
      <c r="F99" s="69"/>
      <c r="G99" s="87"/>
      <c r="H99" s="69"/>
      <c r="I99" s="70"/>
      <c r="J99" s="69"/>
      <c r="K99" s="69"/>
      <c r="L99" s="69"/>
      <c r="M99" s="70"/>
      <c r="N99" s="69"/>
      <c r="O99" s="69"/>
      <c r="P99" s="71"/>
    </row>
    <row r="100" spans="2:16" x14ac:dyDescent="0.25">
      <c r="B100" s="119" t="s">
        <v>17</v>
      </c>
      <c r="C100" s="120"/>
      <c r="D100" s="121"/>
      <c r="E100" s="2">
        <v>7000</v>
      </c>
      <c r="F100" s="3">
        <v>6400</v>
      </c>
      <c r="G100" s="88"/>
      <c r="H100" s="3"/>
      <c r="I100" s="42"/>
      <c r="J100" s="3"/>
      <c r="K100" s="3"/>
      <c r="L100" s="3"/>
      <c r="M100" s="42"/>
      <c r="N100" s="3"/>
      <c r="O100" s="3"/>
      <c r="P100" s="4"/>
    </row>
    <row r="101" spans="2:16" x14ac:dyDescent="0.25">
      <c r="B101" s="119" t="s">
        <v>18</v>
      </c>
      <c r="C101" s="120"/>
      <c r="D101" s="121"/>
      <c r="E101" s="2">
        <v>17.25</v>
      </c>
      <c r="F101" s="3">
        <v>15.25</v>
      </c>
      <c r="G101" s="88"/>
      <c r="H101" s="3"/>
      <c r="I101" s="42"/>
      <c r="J101" s="3"/>
      <c r="K101" s="3"/>
      <c r="L101" s="3"/>
      <c r="M101" s="42"/>
      <c r="N101" s="3"/>
      <c r="O101" s="3"/>
      <c r="P101" s="4"/>
    </row>
    <row r="102" spans="2:16" x14ac:dyDescent="0.25">
      <c r="B102" s="119" t="s">
        <v>19</v>
      </c>
      <c r="C102" s="120"/>
      <c r="D102" s="121"/>
      <c r="E102" s="5">
        <f>E100/(SQRT(3)*(E95))</f>
        <v>10.103629710818451</v>
      </c>
      <c r="F102" s="6">
        <f t="shared" ref="F102:P102" si="50">F100/F95</f>
        <v>16</v>
      </c>
      <c r="G102" s="89">
        <f t="shared" si="50"/>
        <v>0</v>
      </c>
      <c r="H102" s="6">
        <f t="shared" si="50"/>
        <v>0</v>
      </c>
      <c r="I102" s="26">
        <f t="shared" si="50"/>
        <v>0</v>
      </c>
      <c r="J102" s="6">
        <f t="shared" si="50"/>
        <v>0</v>
      </c>
      <c r="K102" s="6">
        <f t="shared" si="50"/>
        <v>0</v>
      </c>
      <c r="L102" s="6">
        <f t="shared" si="50"/>
        <v>0</v>
      </c>
      <c r="M102" s="26">
        <f t="shared" si="50"/>
        <v>0</v>
      </c>
      <c r="N102" s="6">
        <f t="shared" si="50"/>
        <v>0</v>
      </c>
      <c r="O102" s="6">
        <f t="shared" si="50"/>
        <v>0</v>
      </c>
      <c r="P102" s="29">
        <f t="shared" si="50"/>
        <v>0</v>
      </c>
    </row>
    <row r="103" spans="2:16" x14ac:dyDescent="0.25">
      <c r="B103" s="116" t="s">
        <v>20</v>
      </c>
      <c r="C103" s="117"/>
      <c r="D103" s="118"/>
      <c r="E103" s="10"/>
      <c r="F103" s="11"/>
      <c r="G103" s="88"/>
      <c r="H103" s="11"/>
      <c r="I103" s="43"/>
      <c r="J103" s="11"/>
      <c r="K103" s="11"/>
      <c r="L103" s="11"/>
      <c r="M103" s="43"/>
      <c r="N103" s="11"/>
      <c r="O103" s="11"/>
      <c r="P103" s="12"/>
    </row>
    <row r="104" spans="2:16" x14ac:dyDescent="0.25">
      <c r="B104" s="119" t="s">
        <v>21</v>
      </c>
      <c r="C104" s="120"/>
      <c r="D104" s="121"/>
      <c r="E104" s="2">
        <v>16</v>
      </c>
      <c r="F104" s="3">
        <v>16</v>
      </c>
      <c r="G104" s="88"/>
      <c r="H104" s="3"/>
      <c r="I104" s="42"/>
      <c r="J104" s="3"/>
      <c r="K104" s="3"/>
      <c r="L104" s="3"/>
      <c r="M104" s="42"/>
      <c r="N104" s="3"/>
      <c r="O104" s="3"/>
      <c r="P104" s="4"/>
    </row>
    <row r="105" spans="2:16" x14ac:dyDescent="0.25">
      <c r="B105" s="119" t="s">
        <v>22</v>
      </c>
      <c r="C105" s="120"/>
      <c r="D105" s="121"/>
      <c r="E105" s="2">
        <v>30</v>
      </c>
      <c r="F105" s="3">
        <v>30</v>
      </c>
      <c r="G105" s="88"/>
      <c r="H105" s="3"/>
      <c r="I105" s="42"/>
      <c r="J105" s="3"/>
      <c r="K105" s="3"/>
      <c r="L105" s="3"/>
      <c r="M105" s="42"/>
      <c r="N105" s="3"/>
      <c r="O105" s="3"/>
      <c r="P105" s="4"/>
    </row>
    <row r="106" spans="2:16" x14ac:dyDescent="0.25">
      <c r="B106" s="119" t="s">
        <v>23</v>
      </c>
      <c r="C106" s="120"/>
      <c r="D106" s="121"/>
      <c r="E106" s="2">
        <v>1</v>
      </c>
      <c r="F106" s="3">
        <v>1</v>
      </c>
      <c r="G106" s="88"/>
      <c r="H106" s="3"/>
      <c r="I106" s="42"/>
      <c r="J106" s="3"/>
      <c r="K106" s="3"/>
      <c r="L106" s="3"/>
      <c r="M106" s="42"/>
      <c r="N106" s="3"/>
      <c r="O106" s="3"/>
      <c r="P106" s="4"/>
    </row>
    <row r="107" spans="2:16" x14ac:dyDescent="0.25">
      <c r="B107" s="122" t="s">
        <v>24</v>
      </c>
      <c r="C107" s="123"/>
      <c r="D107" s="124"/>
      <c r="E107" s="2">
        <v>4</v>
      </c>
      <c r="F107" s="3">
        <v>4</v>
      </c>
      <c r="G107" s="88"/>
      <c r="H107" s="3"/>
      <c r="I107" s="42"/>
      <c r="J107" s="3"/>
      <c r="K107" s="3"/>
      <c r="L107" s="3"/>
      <c r="M107" s="42"/>
      <c r="N107" s="3"/>
      <c r="O107" s="3"/>
      <c r="P107" s="4"/>
    </row>
    <row r="108" spans="2:16" x14ac:dyDescent="0.25">
      <c r="B108" s="119" t="s">
        <v>25</v>
      </c>
      <c r="C108" s="120"/>
      <c r="D108" s="121"/>
      <c r="E108" s="2">
        <v>0.77</v>
      </c>
      <c r="F108" s="3">
        <v>0.77</v>
      </c>
      <c r="G108" s="88"/>
      <c r="H108" s="3"/>
      <c r="I108" s="42"/>
      <c r="J108" s="3"/>
      <c r="K108" s="3"/>
      <c r="L108" s="3"/>
      <c r="M108" s="42"/>
      <c r="N108" s="3"/>
      <c r="O108" s="3"/>
      <c r="P108" s="4"/>
    </row>
    <row r="109" spans="2:16" x14ac:dyDescent="0.25">
      <c r="B109" s="119" t="s">
        <v>26</v>
      </c>
      <c r="C109" s="120"/>
      <c r="D109" s="121"/>
      <c r="E109" s="5">
        <f t="shared" ref="E109" si="51">E104/(E106*E108)</f>
        <v>20.779220779220779</v>
      </c>
      <c r="F109" s="6">
        <f t="shared" ref="F109" si="52">F104/(F106*F108)</f>
        <v>20.779220779220779</v>
      </c>
      <c r="G109" s="89" t="e">
        <f t="shared" ref="G109" si="53">G104/(G106*G108)</f>
        <v>#DIV/0!</v>
      </c>
      <c r="H109" s="6" t="e">
        <f t="shared" ref="H109" si="54">H104/(H106*H108)</f>
        <v>#DIV/0!</v>
      </c>
      <c r="I109" s="26" t="e">
        <f t="shared" ref="I109" si="55">I104/(I106*I108)</f>
        <v>#DIV/0!</v>
      </c>
      <c r="J109" s="6" t="e">
        <f t="shared" ref="J109" si="56">J104/(J106*J108)</f>
        <v>#DIV/0!</v>
      </c>
      <c r="K109" s="6" t="e">
        <f t="shared" ref="K109" si="57">K104/(K106*K108)</f>
        <v>#DIV/0!</v>
      </c>
      <c r="L109" s="6" t="e">
        <f t="shared" ref="L109" si="58">L104/(L106*L108)</f>
        <v>#DIV/0!</v>
      </c>
      <c r="M109" s="26" t="e">
        <f t="shared" ref="M109" si="59">M104/(M106*M108)</f>
        <v>#DIV/0!</v>
      </c>
      <c r="N109" s="6" t="e">
        <f t="shared" ref="N109" si="60">N104/(N106*N108)</f>
        <v>#DIV/0!</v>
      </c>
      <c r="O109" s="27" t="e">
        <f t="shared" ref="O109:P109" si="61">O104/(O106*O108)</f>
        <v>#DIV/0!</v>
      </c>
      <c r="P109" s="29" t="e">
        <f t="shared" si="61"/>
        <v>#DIV/0!</v>
      </c>
    </row>
    <row r="110" spans="2:16" x14ac:dyDescent="0.25">
      <c r="B110" s="119" t="s">
        <v>51</v>
      </c>
      <c r="C110" s="120"/>
      <c r="D110" s="121"/>
      <c r="E110" s="2">
        <v>2.5</v>
      </c>
      <c r="F110" s="3">
        <v>2.5</v>
      </c>
      <c r="G110" s="88"/>
      <c r="H110" s="3"/>
      <c r="I110" s="42"/>
      <c r="J110" s="3"/>
      <c r="K110" s="3"/>
      <c r="L110" s="3"/>
      <c r="M110" s="42"/>
      <c r="N110" s="3"/>
      <c r="O110" s="3"/>
      <c r="P110" s="4"/>
    </row>
    <row r="111" spans="2:16" x14ac:dyDescent="0.25">
      <c r="B111" s="116" t="s">
        <v>28</v>
      </c>
      <c r="C111" s="117"/>
      <c r="D111" s="118"/>
      <c r="E111" s="10"/>
      <c r="F111" s="11"/>
      <c r="G111" s="88"/>
      <c r="H111" s="11"/>
      <c r="I111" s="43"/>
      <c r="J111" s="11"/>
      <c r="K111" s="11"/>
      <c r="L111" s="11"/>
      <c r="M111" s="43"/>
      <c r="N111" s="11"/>
      <c r="O111" s="11"/>
      <c r="P111" s="12"/>
    </row>
    <row r="112" spans="2:16" x14ac:dyDescent="0.25">
      <c r="B112" s="119" t="s">
        <v>29</v>
      </c>
      <c r="C112" s="120"/>
      <c r="D112" s="121"/>
      <c r="E112" s="2">
        <v>15</v>
      </c>
      <c r="F112" s="3">
        <v>15</v>
      </c>
      <c r="G112" s="88"/>
      <c r="H112" s="3"/>
      <c r="I112" s="42"/>
      <c r="J112" s="3"/>
      <c r="K112" s="3"/>
      <c r="L112" s="3"/>
      <c r="M112" s="42"/>
      <c r="N112" s="3"/>
      <c r="O112" s="3"/>
      <c r="P112" s="4"/>
    </row>
    <row r="113" spans="2:16" x14ac:dyDescent="0.25">
      <c r="B113" s="119" t="s">
        <v>30</v>
      </c>
      <c r="C113" s="120"/>
      <c r="D113" s="121"/>
      <c r="E113" s="5">
        <f t="shared" ref="E113" si="62">(E112*E102*E101)/1000</f>
        <v>2.6143141876742741</v>
      </c>
      <c r="F113" s="6">
        <f t="shared" ref="F113" si="63">(F112*F102*F101)/1000</f>
        <v>3.66</v>
      </c>
      <c r="G113" s="89">
        <f t="shared" ref="G113" si="64">(G112*G102*G101)/1000</f>
        <v>0</v>
      </c>
      <c r="H113" s="6">
        <f t="shared" ref="H113" si="65">(H112*H102*H101)/1000</f>
        <v>0</v>
      </c>
      <c r="I113" s="26">
        <f t="shared" ref="I113" si="66">(I112*I102*I101)/1000</f>
        <v>0</v>
      </c>
      <c r="J113" s="6">
        <f t="shared" ref="J113" si="67">(J112*J102*J101)/1000</f>
        <v>0</v>
      </c>
      <c r="K113" s="6">
        <f t="shared" ref="K113" si="68">(K112*K102*K101)/1000</f>
        <v>0</v>
      </c>
      <c r="L113" s="6">
        <f t="shared" ref="L113:P113" si="69">(L112*L102*L101)/1000</f>
        <v>0</v>
      </c>
      <c r="M113" s="26">
        <f t="shared" si="69"/>
        <v>0</v>
      </c>
      <c r="N113" s="6">
        <f t="shared" si="69"/>
        <v>0</v>
      </c>
      <c r="O113" s="6">
        <f t="shared" si="69"/>
        <v>0</v>
      </c>
      <c r="P113" s="29">
        <f t="shared" si="69"/>
        <v>0</v>
      </c>
    </row>
    <row r="114" spans="2:16" x14ac:dyDescent="0.25">
      <c r="B114" s="119" t="s">
        <v>31</v>
      </c>
      <c r="C114" s="120"/>
      <c r="D114" s="121"/>
      <c r="E114" s="2">
        <v>11.5</v>
      </c>
      <c r="F114" s="3">
        <v>11.5</v>
      </c>
      <c r="G114" s="88"/>
      <c r="H114" s="3"/>
      <c r="I114" s="42"/>
      <c r="J114" s="3"/>
      <c r="K114" s="3"/>
      <c r="L114" s="3"/>
      <c r="M114" s="42"/>
      <c r="N114" s="3"/>
      <c r="O114" s="3"/>
      <c r="P114" s="4"/>
    </row>
    <row r="115" spans="2:16" x14ac:dyDescent="0.25">
      <c r="B115" s="116" t="s">
        <v>32</v>
      </c>
      <c r="C115" s="117"/>
      <c r="D115" s="118"/>
      <c r="E115" s="10"/>
      <c r="F115" s="11"/>
      <c r="G115" s="88"/>
      <c r="H115" s="11"/>
      <c r="I115" s="43"/>
      <c r="J115" s="11"/>
      <c r="K115" s="11"/>
      <c r="L115" s="11"/>
      <c r="M115" s="43"/>
      <c r="N115" s="11"/>
      <c r="O115" s="11"/>
      <c r="P115" s="12"/>
    </row>
    <row r="116" spans="2:16" x14ac:dyDescent="0.25">
      <c r="B116" s="119" t="s">
        <v>33</v>
      </c>
      <c r="C116" s="120"/>
      <c r="D116" s="121"/>
      <c r="E116" s="2">
        <v>14.82</v>
      </c>
      <c r="F116" s="3">
        <v>14.82</v>
      </c>
      <c r="G116" s="88"/>
      <c r="H116" s="3"/>
      <c r="I116" s="42"/>
      <c r="J116" s="3"/>
      <c r="K116" s="3"/>
      <c r="L116" s="3"/>
      <c r="M116" s="42"/>
      <c r="N116" s="3"/>
      <c r="O116" s="3"/>
      <c r="P116" s="4"/>
    </row>
    <row r="117" spans="2:16" x14ac:dyDescent="0.25">
      <c r="B117" s="119" t="s">
        <v>34</v>
      </c>
      <c r="C117" s="120"/>
      <c r="D117" s="121"/>
      <c r="E117" s="2">
        <v>2.73</v>
      </c>
      <c r="F117" s="3">
        <v>2.73</v>
      </c>
      <c r="G117" s="88"/>
      <c r="H117" s="3"/>
      <c r="I117" s="42"/>
      <c r="J117" s="3"/>
      <c r="K117" s="3"/>
      <c r="L117" s="3"/>
      <c r="M117" s="42"/>
      <c r="N117" s="3"/>
      <c r="O117" s="3"/>
      <c r="P117" s="4"/>
    </row>
    <row r="118" spans="2:16" x14ac:dyDescent="0.25">
      <c r="B118" s="119" t="s">
        <v>35</v>
      </c>
      <c r="C118" s="120"/>
      <c r="D118" s="121"/>
      <c r="E118" s="65">
        <f t="shared" ref="E118:P118" si="70">E96+(E116*1.2*E101)/1000</f>
        <v>0.57677400000000001</v>
      </c>
      <c r="F118" s="6">
        <f t="shared" si="70"/>
        <v>0.54120599999999996</v>
      </c>
      <c r="G118" s="90">
        <f t="shared" si="70"/>
        <v>0.27</v>
      </c>
      <c r="H118" s="6">
        <f t="shared" si="70"/>
        <v>0.27</v>
      </c>
      <c r="I118" s="66">
        <f t="shared" si="70"/>
        <v>0.27</v>
      </c>
      <c r="J118" s="6">
        <f t="shared" si="70"/>
        <v>0.27</v>
      </c>
      <c r="K118" s="6">
        <f t="shared" si="70"/>
        <v>0.27</v>
      </c>
      <c r="L118" s="26">
        <f t="shared" si="70"/>
        <v>0.27</v>
      </c>
      <c r="M118" s="66">
        <f t="shared" si="70"/>
        <v>0.27</v>
      </c>
      <c r="N118" s="6">
        <f t="shared" si="70"/>
        <v>0.27</v>
      </c>
      <c r="O118" s="66">
        <f t="shared" si="70"/>
        <v>0.27</v>
      </c>
      <c r="P118" s="29">
        <f t="shared" si="70"/>
        <v>0.27</v>
      </c>
    </row>
    <row r="119" spans="2:16" x14ac:dyDescent="0.25">
      <c r="B119" s="125" t="s">
        <v>36</v>
      </c>
      <c r="C119" s="126"/>
      <c r="D119" s="127"/>
      <c r="E119" s="59">
        <f t="shared" ref="E119:P119" si="71">E95/E118</f>
        <v>693.51253697288712</v>
      </c>
      <c r="F119" s="54">
        <f t="shared" si="71"/>
        <v>739.09010617029378</v>
      </c>
      <c r="G119" s="91">
        <f t="shared" si="71"/>
        <v>1481.4814814814813</v>
      </c>
      <c r="H119" s="54">
        <f t="shared" si="71"/>
        <v>851.85185185185185</v>
      </c>
      <c r="I119" s="56">
        <f t="shared" si="71"/>
        <v>851.85185185185185</v>
      </c>
      <c r="J119" s="54">
        <f t="shared" si="71"/>
        <v>851.85185185185185</v>
      </c>
      <c r="K119" s="54">
        <f t="shared" si="71"/>
        <v>851.85185185185185</v>
      </c>
      <c r="L119" s="54">
        <f t="shared" si="71"/>
        <v>851.85185185185185</v>
      </c>
      <c r="M119" s="56">
        <f t="shared" si="71"/>
        <v>851.85185185185185</v>
      </c>
      <c r="N119" s="54">
        <f t="shared" si="71"/>
        <v>851.85185185185185</v>
      </c>
      <c r="O119" s="54">
        <f t="shared" si="71"/>
        <v>851.85185185185185</v>
      </c>
      <c r="P119" s="55">
        <f t="shared" si="71"/>
        <v>851.85185185185185</v>
      </c>
    </row>
    <row r="120" spans="2:16" x14ac:dyDescent="0.25">
      <c r="B120" s="128" t="s">
        <v>37</v>
      </c>
      <c r="C120" s="129"/>
      <c r="D120" s="130"/>
      <c r="E120" s="61">
        <v>0.1</v>
      </c>
      <c r="F120" s="50">
        <v>0.1</v>
      </c>
      <c r="G120" s="92"/>
      <c r="H120" s="50"/>
      <c r="I120" s="57"/>
      <c r="J120" s="50"/>
      <c r="K120" s="50"/>
      <c r="L120" s="50"/>
      <c r="M120" s="57"/>
      <c r="N120" s="50"/>
      <c r="O120" s="50"/>
      <c r="P120" s="51"/>
    </row>
    <row r="121" spans="2:16" ht="15.75" thickBot="1" x14ac:dyDescent="0.3">
      <c r="B121" s="131" t="s">
        <v>38</v>
      </c>
      <c r="C121" s="132"/>
      <c r="D121" s="133"/>
      <c r="E121" s="63">
        <f>(SQRT((E119^2)*E120))/115</f>
        <v>1.9070253936661374</v>
      </c>
      <c r="F121" s="52">
        <f t="shared" ref="F121" si="72">(SQRT((F119^2)*F120))/115</f>
        <v>2.0323548970380836</v>
      </c>
      <c r="G121" s="93">
        <f t="shared" ref="G121" si="73">(SQRT((G119^2)*G120))/115</f>
        <v>0</v>
      </c>
      <c r="H121" s="52">
        <f t="shared" ref="H121" si="74">(SQRT((H119^2)*H120))/115</f>
        <v>0</v>
      </c>
      <c r="I121" s="52">
        <f t="shared" ref="I121" si="75">(SQRT((I119^2)*I120))/115</f>
        <v>0</v>
      </c>
      <c r="J121" s="52">
        <f t="shared" ref="J121" si="76">(SQRT((J119^2)*J120))/115</f>
        <v>0</v>
      </c>
      <c r="K121" s="52">
        <f t="shared" ref="K121" si="77">(SQRT((K119^2)*K120))/115</f>
        <v>0</v>
      </c>
      <c r="L121" s="52">
        <f t="shared" ref="L121" si="78">(SQRT((L119^2)*L120))/115</f>
        <v>0</v>
      </c>
      <c r="M121" s="52">
        <f t="shared" ref="M121" si="79">(SQRT((M119^2)*M120))/115</f>
        <v>0</v>
      </c>
      <c r="N121" s="52">
        <f t="shared" ref="N121" si="80">(SQRT((N119^2)*N120))/115</f>
        <v>0</v>
      </c>
      <c r="O121" s="52">
        <f t="shared" ref="O121:P121" si="81">(SQRT((O119^2)*O120))/115</f>
        <v>0</v>
      </c>
      <c r="P121" s="53">
        <f t="shared" si="81"/>
        <v>0</v>
      </c>
    </row>
    <row r="122" spans="2:16" ht="15.75" thickTop="1" x14ac:dyDescent="0.25"/>
  </sheetData>
  <mergeCells count="115">
    <mergeCell ref="B118:D118"/>
    <mergeCell ref="B119:D119"/>
    <mergeCell ref="B120:D120"/>
    <mergeCell ref="B121:D121"/>
    <mergeCell ref="E92:P92"/>
    <mergeCell ref="B98:D98"/>
    <mergeCell ref="B99:D99"/>
    <mergeCell ref="B113:D113"/>
    <mergeCell ref="B114:D114"/>
    <mergeCell ref="B115:D115"/>
    <mergeCell ref="B116:D116"/>
    <mergeCell ref="B117:D117"/>
    <mergeCell ref="B108:D108"/>
    <mergeCell ref="B109:D109"/>
    <mergeCell ref="B110:D110"/>
    <mergeCell ref="B111:D111"/>
    <mergeCell ref="B112:D112"/>
    <mergeCell ref="B103:D103"/>
    <mergeCell ref="B104:D104"/>
    <mergeCell ref="B105:D105"/>
    <mergeCell ref="B106:D106"/>
    <mergeCell ref="B107:D107"/>
    <mergeCell ref="B96:D96"/>
    <mergeCell ref="B97:D97"/>
    <mergeCell ref="B100:D100"/>
    <mergeCell ref="B101:D101"/>
    <mergeCell ref="B102:D102"/>
    <mergeCell ref="B92:D93"/>
    <mergeCell ref="B94:D94"/>
    <mergeCell ref="B95:D95"/>
    <mergeCell ref="E2:P2"/>
    <mergeCell ref="B2:D3"/>
    <mergeCell ref="E32:P32"/>
    <mergeCell ref="B32:D33"/>
    <mergeCell ref="B87:D87"/>
    <mergeCell ref="B88:D88"/>
    <mergeCell ref="B89:D89"/>
    <mergeCell ref="B81:D81"/>
    <mergeCell ref="B82:D82"/>
    <mergeCell ref="B84:D84"/>
    <mergeCell ref="B85:D85"/>
    <mergeCell ref="B86:D86"/>
    <mergeCell ref="B83:D83"/>
    <mergeCell ref="B76:D76"/>
    <mergeCell ref="B77:D77"/>
    <mergeCell ref="B78:D78"/>
    <mergeCell ref="B79:D79"/>
    <mergeCell ref="B80:D80"/>
    <mergeCell ref="B71:D71"/>
    <mergeCell ref="B72:D72"/>
    <mergeCell ref="B73:D73"/>
    <mergeCell ref="B74:D74"/>
    <mergeCell ref="B75:D75"/>
    <mergeCell ref="B66:D66"/>
    <mergeCell ref="B67:D67"/>
    <mergeCell ref="B68:D68"/>
    <mergeCell ref="B69:D69"/>
    <mergeCell ref="B70:D70"/>
    <mergeCell ref="B56:D56"/>
    <mergeCell ref="B64:D64"/>
    <mergeCell ref="B65:D65"/>
    <mergeCell ref="B57:D57"/>
    <mergeCell ref="B58:D58"/>
    <mergeCell ref="B59:D59"/>
    <mergeCell ref="I62:P62"/>
    <mergeCell ref="E62:H62"/>
    <mergeCell ref="B62:D63"/>
    <mergeCell ref="B50:D50"/>
    <mergeCell ref="B51:D51"/>
    <mergeCell ref="B52:D52"/>
    <mergeCell ref="B54:D54"/>
    <mergeCell ref="B55:D55"/>
    <mergeCell ref="B53:D53"/>
    <mergeCell ref="B45:D45"/>
    <mergeCell ref="B46:D46"/>
    <mergeCell ref="B47:D47"/>
    <mergeCell ref="B48:D48"/>
    <mergeCell ref="B49:D49"/>
    <mergeCell ref="B40:D40"/>
    <mergeCell ref="B41:D41"/>
    <mergeCell ref="B42:D42"/>
    <mergeCell ref="B43:D43"/>
    <mergeCell ref="B44:D44"/>
    <mergeCell ref="B35:D35"/>
    <mergeCell ref="B36:D36"/>
    <mergeCell ref="B37:D37"/>
    <mergeCell ref="B38:D38"/>
    <mergeCell ref="B39:D39"/>
    <mergeCell ref="B34:D34"/>
    <mergeCell ref="B27:D27"/>
    <mergeCell ref="B28:D28"/>
    <mergeCell ref="B29:D29"/>
    <mergeCell ref="B23:D23"/>
    <mergeCell ref="B20:D20"/>
    <mergeCell ref="B21:D21"/>
    <mergeCell ref="B26:D26"/>
    <mergeCell ref="B25:D25"/>
    <mergeCell ref="B24:D24"/>
    <mergeCell ref="B22:D22"/>
    <mergeCell ref="B6:D6"/>
    <mergeCell ref="B5:D5"/>
    <mergeCell ref="B4:D4"/>
    <mergeCell ref="B7:D7"/>
    <mergeCell ref="B19:D19"/>
    <mergeCell ref="B17:D17"/>
    <mergeCell ref="B11:D11"/>
    <mergeCell ref="B18:D18"/>
    <mergeCell ref="B8:D8"/>
    <mergeCell ref="B9:D9"/>
    <mergeCell ref="B10:D10"/>
    <mergeCell ref="B12:D12"/>
    <mergeCell ref="B13:D13"/>
    <mergeCell ref="B15:D15"/>
    <mergeCell ref="B14:D14"/>
    <mergeCell ref="B16:D16"/>
  </mergeCells>
  <pageMargins left="0.7" right="0.7" top="0.75" bottom="0.75" header="0.3" footer="0.3"/>
  <pageSetup paperSize="9" scale="84" orientation="landscape" r:id="rId1"/>
  <rowBreaks count="3" manualBreakCount="3">
    <brk id="30" max="20" man="1"/>
    <brk id="60" max="20" man="1"/>
    <brk id="90" max="20" man="1"/>
  </rowBreaks>
  <colBreaks count="1" manualBreakCount="1">
    <brk id="17" max="5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6A86D7F70CAAB4A8D81227E366BC6F6" ma:contentTypeVersion="10" ma:contentTypeDescription="Create a new document." ma:contentTypeScope="" ma:versionID="1addc0f0bae88f62d8a5899875390341">
  <xsd:schema xmlns:xsd="http://www.w3.org/2001/XMLSchema" xmlns:xs="http://www.w3.org/2001/XMLSchema" xmlns:p="http://schemas.microsoft.com/office/2006/metadata/properties" xmlns:ns2="b4b12159-8873-4228-a9ef-c0ab43396be6" targetNamespace="http://schemas.microsoft.com/office/2006/metadata/properties" ma:root="true" ma:fieldsID="36af1e5120902943a2d6bf784f3cc7ca" ns2:_="">
    <xsd:import namespace="b4b12159-8873-4228-a9ef-c0ab43396be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AutoTags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4b12159-8873-4228-a9ef-c0ab43396be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3" nillable="true" ma:displayName="Tags" ma:internalName="MediaServiceAutoTags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D26E9D1-37D2-48B1-8775-70B4B7DC6E8A}"/>
</file>

<file path=customXml/itemProps2.xml><?xml version="1.0" encoding="utf-8"?>
<ds:datastoreItem xmlns:ds="http://schemas.openxmlformats.org/officeDocument/2006/customXml" ds:itemID="{2C13AD67-E43A-47DE-A01E-22EF58802C44}"/>
</file>

<file path=customXml/itemProps3.xml><?xml version="1.0" encoding="utf-8"?>
<ds:datastoreItem xmlns:ds="http://schemas.openxmlformats.org/officeDocument/2006/customXml" ds:itemID="{4D0CE3FB-0E32-470A-8FE3-9AB9E8BD514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GAM93015545</dc:creator>
  <cp:keywords/>
  <dc:description/>
  <cp:lastModifiedBy>Gammon, Edward</cp:lastModifiedBy>
  <cp:revision/>
  <cp:lastPrinted>2020-01-02T10:42:13Z</cp:lastPrinted>
  <dcterms:created xsi:type="dcterms:W3CDTF">2019-11-18T09:14:46Z</dcterms:created>
  <dcterms:modified xsi:type="dcterms:W3CDTF">2020-01-02T16:02:03Z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0x01010026A86D7F70CAAB4A8D81227E366BC6F6</vt:lpwstr>
  </property>
</Properties>
</file>