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updateLinks="never" codeName="ThisWorkbook" autoCompressPictures="0"/>
  <mc:AlternateContent xmlns:mc="http://schemas.openxmlformats.org/markup-compatibility/2006">
    <mc:Choice Requires="x15">
      <x15ac:absPath xmlns:x15ac="http://schemas.microsoft.com/office/spreadsheetml/2010/11/ac" url="C:\Users\liliy\Desktop\"/>
    </mc:Choice>
  </mc:AlternateContent>
  <xr:revisionPtr revIDLastSave="0" documentId="8_{071E0D30-4FC4-5442-A13D-5BC2EC30FE81}" xr6:coauthVersionLast="47" xr6:coauthVersionMax="47" xr10:uidLastSave="{00000000-0000-0000-0000-000000000000}"/>
  <bookViews>
    <workbookView xWindow="-108" yWindow="-108" windowWidth="23256" windowHeight="12456" firstSheet="2" activeTab="2" xr2:uid="{00000000-000D-0000-FFFF-FFFF00000000}"/>
  </bookViews>
  <sheets>
    <sheet name="Months" sheetId="15" state="hidden" r:id="rId1"/>
    <sheet name="Loan Calculator" sheetId="26" state="hidden" r:id="rId2"/>
    <sheet name="3 Sales Assumptions(SA)" sheetId="24" r:id="rId3"/>
    <sheet name="1 Actual Cash Flows" sheetId="32" state="hidden" r:id="rId4"/>
    <sheet name="Excel Tips" sheetId="30" state="hidden" r:id="rId5"/>
  </sheets>
  <externalReferences>
    <externalReference r:id="rId6"/>
  </externalReferences>
  <definedNames>
    <definedName name="Beginning_Balance" localSheetId="4">-FV('Excel Tips'!Interest_Rate/12,'Excel Tips'!Payment_Number-1,-'Excel Tips'!Monthly_Payment,'Excel Tips'!Loan_Amount)</definedName>
    <definedName name="Beginning_Balance" localSheetId="1">-FV('Loan Calculator'!Interest_Rate/12,'Loan Calculator'!Payment_Number-1,-'Loan Calculator'!Monthly_Payment,'Loan Calculator'!Loan_Amount)</definedName>
    <definedName name="Beginning_Balance">-FV(Interest_Rate/12,Payment_Number-1,-Monthly_Payment,Loan_Amount)</definedName>
    <definedName name="ColumnTitle1" localSheetId="4">[1]!Loan[[#Headers],[No.]]</definedName>
    <definedName name="ColumnTitle1" localSheetId="1">Loan3[[#Headers],[No.]]</definedName>
    <definedName name="ColumnTitle1">#REF!</definedName>
    <definedName name="Ending_Balance" localSheetId="4">-FV('Excel Tips'!Interest_Rate/12,'Excel Tips'!Payment_Number,-'Excel Tips'!Monthly_Payment,'Excel Tips'!Loan_Amount)</definedName>
    <definedName name="Ending_Balance" localSheetId="1">-FV('Loan Calculator'!Interest_Rate/12,'Loan Calculator'!Payment_Number,-'Loan Calculator'!Monthly_Payment,'Loan Calculator'!Loan_Amount)</definedName>
    <definedName name="Ending_Balance">-FV(Interest_Rate/12,Payment_Number,-Monthly_Payment,Loan_Amount)</definedName>
    <definedName name="Full_Print" localSheetId="1">'Loan Calculator'!$A$4:$H$262</definedName>
    <definedName name="Full_Print">#REF!</definedName>
    <definedName name="Header_Row" localSheetId="4">ROW('[1]Loan Calculator'!$14:$14)</definedName>
    <definedName name="Header_Row" localSheetId="1">ROW('Loan Calculator'!$26:$26)</definedName>
    <definedName name="Header_Row">ROW(#REF!)</definedName>
    <definedName name="Header_Row_Back" localSheetId="4">ROW('[1]Loan Calculator'!$14:$14)</definedName>
    <definedName name="Header_Row_Back" localSheetId="1">ROW('Loan Calculator'!$26:$26)</definedName>
    <definedName name="Header_Row_Back">ROW(#REF!)</definedName>
    <definedName name="Interest" localSheetId="4">-IPMT('Excel Tips'!Interest_Rate/12,'Excel Tips'!Payment_Number,'Excel Tips'!Number_of_Payments,'Excel Tips'!Loan_Amount)</definedName>
    <definedName name="Interest" localSheetId="1">-IPMT('Loan Calculator'!Interest_Rate/12,'Loan Calculator'!Payment_Number,'Loan Calculator'!Number_of_Payments,'Loan Calculator'!Loan_Amount)</definedName>
    <definedName name="Interest">-IPMT(Interest_Rate/12,Payment_Number,Number_of_Payments,Loan_Amount)</definedName>
    <definedName name="Interest_Rate" localSheetId="4">'[1]Loan Calculator'!$E$6</definedName>
    <definedName name="Interest_Rate" localSheetId="1">'Loan Calculator'!$E$18</definedName>
    <definedName name="Interest_Rate">#REF!</definedName>
    <definedName name="Last_Row" localSheetId="4">IF('Excel Tips'!Values_Entered,'Excel Tips'!Header_Row+'Excel Tips'!Number_of_Payments,'Excel Tips'!Header_Row)</definedName>
    <definedName name="Last_Row" localSheetId="1">IF('Loan Calculator'!Values_Entered,'Loan Calculator'!Header_Row+'Loan Calculator'!Number_of_Payments,'Loan Calculator'!Header_Row)</definedName>
    <definedName name="Last_Row">IF(Values_Entered,Header_Row+Number_of_Payments,Header_Row)</definedName>
    <definedName name="Loan_Amount" localSheetId="4">'[1]Loan Calculator'!$E$5</definedName>
    <definedName name="Loan_Amount" localSheetId="1">'Loan Calculator'!$E$17</definedName>
    <definedName name="Loan_Amount">#REF!</definedName>
    <definedName name="Loan_Not_Paid" localSheetId="4">IF('Excel Tips'!Payment_Number&lt;='Excel Tips'!Number_of_Payments,1,0)</definedName>
    <definedName name="Loan_Not_Paid" localSheetId="1">IF('Loan Calculator'!Payment_Number&lt;='Loan Calculator'!Number_of_Payments,1,0)</definedName>
    <definedName name="Loan_Not_Paid">IF(Payment_Number&lt;=Number_of_Payments,1,0)</definedName>
    <definedName name="Loan_Start" localSheetId="4">'[1]Loan Calculator'!$E$8</definedName>
    <definedName name="Loan_Start" localSheetId="1">'Loan Calculator'!$E$20</definedName>
    <definedName name="Loan_Start">#REF!</definedName>
    <definedName name="Loan_Years" localSheetId="4">'[1]Loan Calculator'!$E$7</definedName>
    <definedName name="Loan_Years" localSheetId="1">'Loan Calculator'!$E$19</definedName>
    <definedName name="Loan_Years">#REF!</definedName>
    <definedName name="Monthly_Payment" localSheetId="4">-PMT('Excel Tips'!Interest_Rate/12,'Excel Tips'!Number_of_Payments,'Excel Tips'!Loan_Amount)</definedName>
    <definedName name="Monthly_Payment" localSheetId="1">-PMT('Loan Calculator'!Interest_Rate/12,'Loan Calculator'!Number_of_Payments,'Loan Calculator'!Loan_Amount)</definedName>
    <definedName name="Monthly_Payment">-PMT(Interest_Rate/12,Number_of_Payments,Loan_Amount)</definedName>
    <definedName name="Number_of_Payments" localSheetId="4">'[1]Loan Calculator'!$E$11</definedName>
    <definedName name="Number_of_Payments" localSheetId="1">'Loan Calculator'!$E$22</definedName>
    <definedName name="Number_of_Payments">#REF!</definedName>
    <definedName name="Payment_Date" localSheetId="4">DATE(YEAR('Excel Tips'!Loan_Start),MONTH('Excel Tips'!Loan_Start)+'Excel Tips'!Payment_Number,DAY('Excel Tips'!Loan_Start))</definedName>
    <definedName name="Payment_Date" localSheetId="1">DATE(YEAR('Loan Calculator'!Loan_Start),MONTH('Loan Calculator'!Loan_Start)+'Loan Calculator'!Payment_Number,DAY('Loan Calculator'!Loan_Start))</definedName>
    <definedName name="Payment_Date">DATE(YEAR(Loan_Start),MONTH(Loan_Start)+Payment_Number,DAY(Loan_Start))</definedName>
    <definedName name="Payment_Number" localSheetId="4">ROW()-'Excel Tips'!Header_Row</definedName>
    <definedName name="Payment_Number" localSheetId="1">ROW()-'Loan Calculator'!Header_Row</definedName>
    <definedName name="Payment_Number">ROW()-Header_Row</definedName>
    <definedName name="Principal" localSheetId="4">-PPMT('Excel Tips'!Interest_Rate/12,'Excel Tips'!Payment_Number,'Excel Tips'!Number_of_Payments,'Excel Tips'!Loan_Amount)</definedName>
    <definedName name="Principal" localSheetId="1">-PPMT('Loan Calculator'!Interest_Rate/12,'Loan Calculator'!Payment_Number,'Loan Calculator'!Number_of_Payments,'Loan Calculator'!Loan_Amount)</definedName>
    <definedName name="Principal">-PPMT(Interest_Rate/12,Payment_Number,Number_of_Payments,Loan_Amount)</definedName>
    <definedName name="_xlnm.Print_Area" localSheetId="3">'1 Actual Cash Flows'!$A$1:$L$56</definedName>
    <definedName name="_xlnm.Print_Area" localSheetId="2">'3 Sales Assumptions(SA)'!$A$1:$K$78</definedName>
    <definedName name="_xlnm.Print_Area" localSheetId="4">'Excel Tips'!$A$1:$O$6</definedName>
    <definedName name="_xlnm.Print_Titles" localSheetId="1">'Loan Calculator'!$26:$26</definedName>
    <definedName name="RowTitleRegion1..E6" localSheetId="1">'Loan Calculator'!$B$17</definedName>
    <definedName name="RowTitleRegion1..E6">#REF!</definedName>
    <definedName name="RowTitleRegion2..E11" localSheetId="1">'Loan Calculator'!$B$22</definedName>
    <definedName name="RowTitleRegion2..E11">#REF!</definedName>
    <definedName name="Total_Cost" localSheetId="4">'[1]Loan Calculator'!$E$13</definedName>
    <definedName name="Total_Cost" localSheetId="1">'Loan Calculator'!$E$24</definedName>
    <definedName name="Total_Cost">#REF!</definedName>
    <definedName name="Total_Interest" localSheetId="1">'Loan Calculator'!$E$23</definedName>
    <definedName name="Total_Interest">#REF!</definedName>
    <definedName name="Values_Entered" localSheetId="4">IF('Excel Tips'!Loan_Amount*'Excel Tips'!Interest_Rate*'Excel Tips'!Loan_Years*'Excel Tips'!Loan_Start&gt;0,1,0)</definedName>
    <definedName name="Values_Entered" localSheetId="1">IF('Loan Calculator'!Loan_Amount*'Loan Calculator'!Interest_Rate*'Loan Calculator'!Loan_Years*'Loan Calculator'!Loan_Start&gt;0,1,0)</definedName>
    <definedName name="Values_Entered">IF(Loan_Amount*Interest_Rate*Loan_Years*Loan_Start&gt;0,1,0)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66" i="24" l="1"/>
  <c r="D65" i="24"/>
  <c r="D59" i="24"/>
  <c r="D58" i="24"/>
  <c r="D57" i="24"/>
  <c r="D56" i="24"/>
  <c r="D55" i="24"/>
  <c r="D54" i="24"/>
  <c r="D53" i="24"/>
  <c r="D52" i="24"/>
  <c r="D51" i="24"/>
  <c r="D50" i="24"/>
  <c r="D49" i="24"/>
  <c r="D48" i="24"/>
  <c r="C65" i="24"/>
  <c r="H41" i="24"/>
  <c r="H40" i="24"/>
  <c r="H39" i="24"/>
  <c r="H38" i="24"/>
  <c r="H37" i="24"/>
  <c r="H36" i="24"/>
  <c r="H35" i="24"/>
  <c r="H34" i="24"/>
  <c r="H33" i="24"/>
  <c r="H32" i="24"/>
  <c r="H31" i="24"/>
  <c r="H30" i="24"/>
  <c r="D24" i="24"/>
  <c r="G43" i="32"/>
  <c r="G45" i="32"/>
  <c r="E43" i="32"/>
  <c r="D43" i="32"/>
  <c r="K42" i="32"/>
  <c r="K41" i="32"/>
  <c r="K40" i="32"/>
  <c r="K39" i="32"/>
  <c r="K38" i="32"/>
  <c r="J37" i="32"/>
  <c r="J43" i="32"/>
  <c r="I37" i="32"/>
  <c r="I43" i="32"/>
  <c r="H37" i="32"/>
  <c r="H43" i="32"/>
  <c r="G37" i="32"/>
  <c r="F37" i="32"/>
  <c r="F43" i="32"/>
  <c r="K36" i="32"/>
  <c r="K35" i="32"/>
  <c r="K34" i="32"/>
  <c r="K33" i="32"/>
  <c r="K32" i="32"/>
  <c r="K31" i="32"/>
  <c r="K30" i="32"/>
  <c r="K29" i="32"/>
  <c r="K28" i="32"/>
  <c r="K27" i="32"/>
  <c r="K26" i="32"/>
  <c r="K25" i="32"/>
  <c r="K24" i="32"/>
  <c r="K23" i="32"/>
  <c r="J19" i="32"/>
  <c r="J45" i="32"/>
  <c r="I19" i="32"/>
  <c r="I45" i="32"/>
  <c r="H19" i="32"/>
  <c r="G19" i="32"/>
  <c r="F19" i="32"/>
  <c r="F45" i="32"/>
  <c r="E19" i="32"/>
  <c r="D19" i="32"/>
  <c r="K19" i="32"/>
  <c r="K18" i="32"/>
  <c r="K17" i="32"/>
  <c r="K16" i="32"/>
  <c r="K15" i="32"/>
  <c r="K14" i="32"/>
  <c r="K13" i="32"/>
  <c r="E45" i="32"/>
  <c r="H45" i="32"/>
  <c r="K43" i="32"/>
  <c r="K45" i="32"/>
  <c r="D45" i="32"/>
  <c r="D49" i="32"/>
  <c r="E47" i="32"/>
  <c r="E49" i="32"/>
  <c r="F47" i="32"/>
  <c r="F49" i="32"/>
  <c r="G47" i="32"/>
  <c r="G49" i="32"/>
  <c r="H47" i="32"/>
  <c r="K37" i="32"/>
  <c r="H49" i="32"/>
  <c r="I47" i="32"/>
  <c r="I49" i="32"/>
  <c r="J47" i="32"/>
  <c r="J49" i="32"/>
  <c r="K47" i="32"/>
  <c r="K49" i="32"/>
  <c r="C66" i="24"/>
  <c r="G66" i="24"/>
  <c r="H66" i="24"/>
  <c r="C67" i="24"/>
  <c r="C68" i="24"/>
  <c r="C69" i="24"/>
  <c r="C70" i="24"/>
  <c r="C71" i="24"/>
  <c r="C72" i="24"/>
  <c r="C73" i="24"/>
  <c r="C74" i="24"/>
  <c r="G74" i="24"/>
  <c r="H74" i="24"/>
  <c r="C75" i="24"/>
  <c r="C76" i="24"/>
  <c r="G76" i="24"/>
  <c r="H76" i="24"/>
  <c r="C49" i="24"/>
  <c r="C50" i="24"/>
  <c r="C51" i="24"/>
  <c r="C52" i="24"/>
  <c r="C53" i="24"/>
  <c r="C54" i="24"/>
  <c r="C55" i="24"/>
  <c r="C56" i="24"/>
  <c r="G56" i="24"/>
  <c r="H56" i="24"/>
  <c r="C57" i="24"/>
  <c r="C58" i="24"/>
  <c r="C59" i="24"/>
  <c r="G59" i="24"/>
  <c r="H59" i="24"/>
  <c r="C48" i="24"/>
  <c r="E24" i="24"/>
  <c r="F24" i="24"/>
  <c r="C24" i="24"/>
  <c r="E5" i="30"/>
  <c r="E4" i="30"/>
  <c r="E3" i="30"/>
  <c r="E50" i="24"/>
  <c r="F50" i="24"/>
  <c r="G19" i="26"/>
  <c r="G21" i="26"/>
  <c r="B20" i="26"/>
  <c r="E22" i="26"/>
  <c r="H57" i="26"/>
  <c r="G30" i="24"/>
  <c r="J76" i="24"/>
  <c r="E76" i="24"/>
  <c r="F76" i="24"/>
  <c r="J75" i="24"/>
  <c r="E75" i="24"/>
  <c r="F75" i="24"/>
  <c r="J74" i="24"/>
  <c r="E74" i="24"/>
  <c r="F74" i="24"/>
  <c r="J73" i="24"/>
  <c r="E73" i="24"/>
  <c r="F73" i="24"/>
  <c r="J72" i="24"/>
  <c r="G72" i="24"/>
  <c r="H72" i="24"/>
  <c r="E72" i="24"/>
  <c r="F72" i="24"/>
  <c r="J71" i="24"/>
  <c r="E71" i="24"/>
  <c r="F71" i="24"/>
  <c r="J70" i="24"/>
  <c r="E70" i="24"/>
  <c r="F70" i="24"/>
  <c r="J69" i="24"/>
  <c r="G69" i="24"/>
  <c r="H69" i="24"/>
  <c r="E69" i="24"/>
  <c r="F69" i="24"/>
  <c r="J68" i="24"/>
  <c r="G68" i="24"/>
  <c r="H68" i="24"/>
  <c r="E68" i="24"/>
  <c r="F68" i="24"/>
  <c r="J67" i="24"/>
  <c r="E67" i="24"/>
  <c r="F67" i="24"/>
  <c r="J66" i="24"/>
  <c r="E66" i="24"/>
  <c r="F66" i="24"/>
  <c r="J65" i="24"/>
  <c r="E65" i="24"/>
  <c r="F65" i="24"/>
  <c r="J59" i="24"/>
  <c r="E59" i="24"/>
  <c r="F59" i="24"/>
  <c r="J58" i="24"/>
  <c r="E58" i="24"/>
  <c r="F58" i="24"/>
  <c r="J57" i="24"/>
  <c r="E57" i="24"/>
  <c r="F57" i="24"/>
  <c r="J56" i="24"/>
  <c r="E56" i="24"/>
  <c r="F56" i="24"/>
  <c r="J55" i="24"/>
  <c r="E55" i="24"/>
  <c r="F55" i="24"/>
  <c r="J54" i="24"/>
  <c r="E54" i="24"/>
  <c r="F54" i="24"/>
  <c r="J53" i="24"/>
  <c r="E53" i="24"/>
  <c r="F53" i="24"/>
  <c r="J52" i="24"/>
  <c r="E52" i="24"/>
  <c r="F52" i="24"/>
  <c r="J51" i="24"/>
  <c r="E51" i="24"/>
  <c r="F51" i="24"/>
  <c r="J49" i="24"/>
  <c r="E49" i="24"/>
  <c r="F49" i="24"/>
  <c r="J48" i="24"/>
  <c r="E48" i="24"/>
  <c r="F48" i="24"/>
  <c r="G41" i="24"/>
  <c r="G40" i="24"/>
  <c r="G39" i="24"/>
  <c r="G38" i="24"/>
  <c r="G37" i="24"/>
  <c r="G36" i="24"/>
  <c r="G35" i="24"/>
  <c r="G34" i="24"/>
  <c r="G33" i="24"/>
  <c r="G32" i="24"/>
  <c r="G31" i="24"/>
  <c r="J24" i="24"/>
  <c r="F118" i="26"/>
  <c r="D148" i="26"/>
  <c r="H152" i="26"/>
  <c r="H185" i="26"/>
  <c r="F157" i="26"/>
  <c r="C178" i="26"/>
  <c r="F169" i="26"/>
  <c r="B173" i="26"/>
  <c r="F192" i="26"/>
  <c r="E205" i="26"/>
  <c r="B202" i="26"/>
  <c r="F164" i="26"/>
  <c r="D170" i="26"/>
  <c r="H182" i="26"/>
  <c r="B184" i="26"/>
  <c r="F196" i="26"/>
  <c r="C201" i="26"/>
  <c r="F212" i="26"/>
  <c r="F155" i="26"/>
  <c r="B167" i="26"/>
  <c r="D169" i="26"/>
  <c r="G180" i="26"/>
  <c r="D185" i="26"/>
  <c r="H197" i="26"/>
  <c r="F203" i="26"/>
  <c r="G217" i="26"/>
  <c r="F238" i="26"/>
  <c r="B181" i="26"/>
  <c r="F185" i="26"/>
  <c r="C198" i="26"/>
  <c r="H203" i="26"/>
  <c r="E221" i="26"/>
  <c r="E244" i="26"/>
  <c r="B227" i="26"/>
  <c r="G238" i="26"/>
  <c r="C227" i="26"/>
  <c r="E245" i="26"/>
  <c r="H233" i="26"/>
  <c r="G239" i="26"/>
  <c r="C228" i="26"/>
  <c r="H239" i="26"/>
  <c r="H218" i="26"/>
  <c r="E220" i="26"/>
  <c r="F231" i="26"/>
  <c r="E252" i="26"/>
  <c r="D223" i="26"/>
  <c r="H240" i="26"/>
  <c r="D253" i="26"/>
  <c r="D229" i="26"/>
  <c r="B241" i="26"/>
  <c r="F225" i="26"/>
  <c r="E232" i="26"/>
  <c r="H243" i="26"/>
  <c r="G250" i="26"/>
  <c r="B229" i="26"/>
  <c r="H235" i="26"/>
  <c r="D247" i="26"/>
  <c r="C254" i="26"/>
  <c r="H259" i="26"/>
  <c r="B258" i="26"/>
  <c r="D222" i="26"/>
  <c r="G225" i="26"/>
  <c r="E231" i="26"/>
  <c r="H234" i="26"/>
  <c r="E239" i="26"/>
  <c r="F240" i="26"/>
  <c r="B244" i="26"/>
  <c r="F248" i="26"/>
  <c r="G249" i="26"/>
  <c r="C253" i="26"/>
  <c r="G257" i="26"/>
  <c r="H258" i="26"/>
  <c r="E254" i="26"/>
  <c r="B259" i="26"/>
  <c r="C260" i="26"/>
  <c r="B216" i="26"/>
  <c r="F220" i="26"/>
  <c r="G221" i="26"/>
  <c r="C225" i="26"/>
  <c r="G229" i="26"/>
  <c r="H230" i="26"/>
  <c r="D234" i="26"/>
  <c r="H238" i="26"/>
  <c r="B240" i="26"/>
  <c r="E243" i="26"/>
  <c r="B248" i="26"/>
  <c r="C249" i="26"/>
  <c r="F252" i="26"/>
  <c r="C257" i="26"/>
  <c r="D258" i="26"/>
  <c r="G261" i="26"/>
  <c r="D217" i="26"/>
  <c r="E218" i="26"/>
  <c r="H221" i="26"/>
  <c r="E226" i="26"/>
  <c r="F227" i="26"/>
  <c r="B231" i="26"/>
  <c r="F235" i="26"/>
  <c r="G236" i="26"/>
  <c r="C240" i="26"/>
  <c r="G244" i="26"/>
  <c r="H245" i="26"/>
  <c r="D249" i="26"/>
  <c r="H253" i="26"/>
  <c r="B255" i="26"/>
  <c r="E258" i="26"/>
  <c r="C215" i="26"/>
  <c r="D216" i="26"/>
  <c r="G219" i="26"/>
  <c r="D224" i="26"/>
  <c r="E225" i="26"/>
  <c r="H228" i="26"/>
  <c r="E233" i="26"/>
  <c r="F234" i="26"/>
  <c r="B238" i="26"/>
  <c r="F242" i="26"/>
  <c r="G243" i="26"/>
  <c r="C247" i="26"/>
  <c r="G251" i="26"/>
  <c r="H252" i="26"/>
  <c r="D256" i="26"/>
  <c r="H260" i="26"/>
  <c r="B262" i="26"/>
  <c r="C262" i="26"/>
  <c r="H224" i="26"/>
  <c r="C220" i="26"/>
  <c r="B218" i="26"/>
  <c r="F221" i="26"/>
  <c r="F209" i="26"/>
  <c r="F193" i="26"/>
  <c r="H179" i="26"/>
  <c r="E210" i="26"/>
  <c r="D193" i="26"/>
  <c r="F179" i="26"/>
  <c r="D161" i="26"/>
  <c r="B208" i="26"/>
  <c r="D194" i="26"/>
  <c r="B176" i="26"/>
  <c r="B160" i="26"/>
  <c r="G203" i="26"/>
  <c r="F206" i="26"/>
  <c r="G183" i="26"/>
  <c r="D147" i="26"/>
  <c r="E129" i="26"/>
  <c r="D230" i="26"/>
  <c r="C221" i="26"/>
  <c r="H256" i="26"/>
  <c r="B245" i="26"/>
  <c r="G226" i="26"/>
  <c r="F241" i="26"/>
  <c r="F261" i="26"/>
  <c r="B226" i="26"/>
  <c r="F237" i="26"/>
  <c r="F246" i="26"/>
  <c r="G262" i="26"/>
  <c r="E257" i="26"/>
  <c r="D248" i="26"/>
  <c r="C239" i="26"/>
  <c r="B230" i="26"/>
  <c r="H220" i="26"/>
  <c r="F259" i="26"/>
  <c r="E250" i="26"/>
  <c r="D241" i="26"/>
  <c r="C232" i="26"/>
  <c r="B223" i="26"/>
  <c r="H213" i="26"/>
  <c r="G253" i="26"/>
  <c r="F244" i="26"/>
  <c r="E235" i="26"/>
  <c r="D226" i="26"/>
  <c r="C217" i="26"/>
  <c r="F255" i="26"/>
  <c r="D254" i="26"/>
  <c r="C245" i="26"/>
  <c r="B236" i="26"/>
  <c r="H226" i="26"/>
  <c r="B261" i="26"/>
  <c r="C259" i="26"/>
  <c r="C238" i="26"/>
  <c r="B253" i="26"/>
  <c r="G234" i="26"/>
  <c r="D244" i="26"/>
  <c r="F217" i="26"/>
  <c r="H225" i="26"/>
  <c r="C234" i="26"/>
  <c r="E246" i="26"/>
  <c r="C252" i="26"/>
  <c r="G248" i="26"/>
  <c r="F254" i="26"/>
  <c r="E216" i="26"/>
  <c r="B205" i="26"/>
  <c r="D191" i="26"/>
  <c r="G215" i="26"/>
  <c r="H205" i="26"/>
  <c r="C192" i="26"/>
  <c r="H173" i="26"/>
  <c r="G156" i="26"/>
  <c r="H206" i="26"/>
  <c r="F188" i="26"/>
  <c r="E171" i="26"/>
  <c r="G157" i="26"/>
  <c r="E213" i="26"/>
  <c r="F186" i="26"/>
  <c r="E206" i="26"/>
  <c r="H147" i="26"/>
  <c r="F154" i="26"/>
  <c r="D255" i="26"/>
  <c r="E222" i="26"/>
  <c r="B233" i="26"/>
  <c r="B242" i="26"/>
  <c r="G223" i="26"/>
  <c r="H211" i="26"/>
  <c r="D199" i="26"/>
  <c r="G186" i="26"/>
  <c r="H241" i="26"/>
  <c r="F211" i="26"/>
  <c r="B199" i="26"/>
  <c r="F187" i="26"/>
  <c r="B175" i="26"/>
  <c r="E162" i="26"/>
  <c r="E215" i="26"/>
  <c r="D202" i="26"/>
  <c r="G189" i="26"/>
  <c r="D178" i="26"/>
  <c r="G165" i="26"/>
  <c r="B204" i="26"/>
  <c r="F183" i="26"/>
  <c r="E201" i="26"/>
  <c r="H170" i="26"/>
  <c r="H161" i="26"/>
  <c r="F152" i="26"/>
  <c r="E139" i="26"/>
  <c r="B88" i="26"/>
  <c r="F214" i="26"/>
  <c r="H194" i="26"/>
  <c r="D196" i="26"/>
  <c r="D176" i="26"/>
  <c r="D205" i="26"/>
  <c r="B185" i="26"/>
  <c r="D213" i="26"/>
  <c r="B194" i="26"/>
  <c r="E199" i="26"/>
  <c r="C179" i="26"/>
  <c r="C199" i="26"/>
  <c r="G214" i="26"/>
  <c r="H163" i="26"/>
  <c r="F166" i="26"/>
  <c r="D180" i="26"/>
  <c r="G193" i="26"/>
  <c r="F148" i="26"/>
  <c r="E159" i="26"/>
  <c r="B190" i="26"/>
  <c r="H159" i="26"/>
  <c r="D155" i="26"/>
  <c r="G152" i="26"/>
  <c r="H131" i="26"/>
  <c r="B136" i="26"/>
  <c r="F153" i="26"/>
  <c r="F136" i="26"/>
  <c r="F115" i="26"/>
  <c r="B92" i="26"/>
  <c r="C211" i="26"/>
  <c r="F213" i="26"/>
  <c r="F194" i="26"/>
  <c r="F174" i="26"/>
  <c r="G201" i="26"/>
  <c r="E183" i="26"/>
  <c r="F210" i="26"/>
  <c r="E190" i="26"/>
  <c r="E197" i="26"/>
  <c r="E177" i="26"/>
  <c r="B195" i="26"/>
  <c r="H207" i="26"/>
  <c r="C162" i="26"/>
  <c r="C165" i="26"/>
  <c r="B177" i="26"/>
  <c r="D187" i="26"/>
  <c r="E147" i="26"/>
  <c r="D157" i="26"/>
  <c r="E182" i="26"/>
  <c r="C157" i="26"/>
  <c r="D153" i="26"/>
  <c r="F150" i="26"/>
  <c r="G130" i="26"/>
  <c r="H132" i="26"/>
  <c r="F143" i="26"/>
  <c r="F130" i="26"/>
  <c r="B95" i="26"/>
  <c r="E69" i="26"/>
  <c r="C187" i="26"/>
  <c r="C226" i="26"/>
  <c r="C194" i="26"/>
  <c r="H175" i="26"/>
  <c r="C203" i="26"/>
  <c r="F208" i="26"/>
  <c r="D190" i="26"/>
  <c r="B171" i="26"/>
  <c r="E173" i="26"/>
  <c r="H180" i="26"/>
  <c r="C186" i="26"/>
  <c r="C212" i="26"/>
  <c r="D163" i="26"/>
  <c r="F159" i="26"/>
  <c r="G191" i="26"/>
  <c r="E148" i="26"/>
  <c r="B154" i="26"/>
  <c r="H149" i="26"/>
  <c r="C155" i="26"/>
  <c r="E150" i="26"/>
  <c r="E143" i="26"/>
  <c r="H130" i="26"/>
  <c r="D137" i="26"/>
  <c r="H125" i="26"/>
  <c r="H113" i="26"/>
  <c r="C31" i="26"/>
  <c r="G125" i="26"/>
  <c r="H120" i="26"/>
  <c r="E116" i="26"/>
  <c r="H93" i="26"/>
  <c r="C108" i="26"/>
  <c r="G105" i="26"/>
  <c r="E88" i="26"/>
  <c r="D72" i="26"/>
  <c r="F262" i="26"/>
  <c r="G259" i="26"/>
  <c r="C255" i="26"/>
  <c r="F250" i="26"/>
  <c r="B246" i="26"/>
  <c r="E241" i="26"/>
  <c r="H236" i="26"/>
  <c r="D232" i="26"/>
  <c r="G227" i="26"/>
  <c r="C223" i="26"/>
  <c r="F218" i="26"/>
  <c r="H261" i="26"/>
  <c r="D257" i="26"/>
  <c r="G252" i="26"/>
  <c r="C248" i="26"/>
  <c r="F243" i="26"/>
  <c r="B239" i="26"/>
  <c r="E234" i="26"/>
  <c r="H229" i="26"/>
  <c r="D225" i="26"/>
  <c r="G220" i="26"/>
  <c r="C216" i="26"/>
  <c r="F260" i="26"/>
  <c r="B256" i="26"/>
  <c r="E251" i="26"/>
  <c r="H246" i="26"/>
  <c r="D242" i="26"/>
  <c r="G237" i="26"/>
  <c r="C233" i="26"/>
  <c r="F228" i="26"/>
  <c r="B224" i="26"/>
  <c r="E219" i="26"/>
  <c r="H214" i="26"/>
  <c r="H257" i="26"/>
  <c r="C261" i="26"/>
  <c r="F256" i="26"/>
  <c r="B252" i="26"/>
  <c r="E247" i="26"/>
  <c r="H242" i="26"/>
  <c r="D238" i="26"/>
  <c r="G233" i="26"/>
  <c r="C229" i="26"/>
  <c r="F224" i="26"/>
  <c r="E261" i="26"/>
  <c r="E260" i="26"/>
  <c r="D259" i="26"/>
  <c r="H251" i="26"/>
  <c r="G242" i="26"/>
  <c r="F233" i="26"/>
  <c r="G258" i="26"/>
  <c r="E248" i="26"/>
  <c r="D239" i="26"/>
  <c r="C230" i="26"/>
  <c r="E253" i="26"/>
  <c r="E238" i="26"/>
  <c r="D221" i="26"/>
  <c r="B250" i="26"/>
  <c r="B235" i="26"/>
  <c r="B219" i="26"/>
  <c r="D243" i="26"/>
  <c r="D228" i="26"/>
  <c r="D252" i="26"/>
  <c r="D237" i="26"/>
  <c r="F222" i="26"/>
  <c r="F245" i="26"/>
  <c r="F230" i="26"/>
  <c r="C218" i="26"/>
  <c r="F239" i="26"/>
  <c r="E224" i="26"/>
  <c r="C251" i="26"/>
  <c r="H232" i="26"/>
  <c r="H219" i="26"/>
  <c r="E214" i="26"/>
  <c r="D214" i="26"/>
  <c r="E208" i="26"/>
  <c r="G202" i="26"/>
  <c r="H195" i="26"/>
  <c r="C190" i="26"/>
  <c r="E184" i="26"/>
  <c r="F177" i="26"/>
  <c r="C214" i="26"/>
  <c r="F215" i="26"/>
  <c r="C208" i="26"/>
  <c r="E202" i="26"/>
  <c r="G196" i="26"/>
  <c r="H189" i="26"/>
  <c r="C184" i="26"/>
  <c r="E178" i="26"/>
  <c r="F171" i="26"/>
  <c r="H165" i="26"/>
  <c r="C160" i="26"/>
  <c r="D235" i="26"/>
  <c r="E211" i="26"/>
  <c r="G205" i="26"/>
  <c r="H198" i="26"/>
  <c r="C193" i="26"/>
  <c r="E187" i="26"/>
  <c r="F180" i="26"/>
  <c r="H174" i="26"/>
  <c r="C169" i="26"/>
  <c r="D162" i="26"/>
  <c r="F156" i="26"/>
  <c r="E209" i="26"/>
  <c r="E198" i="26"/>
  <c r="B211" i="26"/>
  <c r="H201" i="26"/>
  <c r="G190" i="26"/>
  <c r="F181" i="26"/>
  <c r="C173" i="26"/>
  <c r="H208" i="26"/>
  <c r="G199" i="26"/>
  <c r="F190" i="26"/>
  <c r="G179" i="26"/>
  <c r="D171" i="26"/>
  <c r="G208" i="26"/>
  <c r="F197" i="26"/>
  <c r="G216" i="26"/>
  <c r="H204" i="26"/>
  <c r="H193" i="26"/>
  <c r="G184" i="26"/>
  <c r="F175" i="26"/>
  <c r="B251" i="26"/>
  <c r="F184" i="26"/>
  <c r="F165" i="26"/>
  <c r="E193" i="26"/>
  <c r="F170" i="26"/>
  <c r="F202" i="26"/>
  <c r="C175" i="26"/>
  <c r="F160" i="26"/>
  <c r="H192" i="26"/>
  <c r="G169" i="26"/>
  <c r="D211" i="26"/>
  <c r="G170" i="26"/>
  <c r="C153" i="26"/>
  <c r="B144" i="26"/>
  <c r="E169" i="26"/>
  <c r="B153" i="26"/>
  <c r="H143" i="26"/>
  <c r="E164" i="26"/>
  <c r="F200" i="26"/>
  <c r="C188" i="26"/>
  <c r="D206" i="26"/>
  <c r="D141" i="26"/>
  <c r="C141" i="26"/>
  <c r="F191" i="26"/>
  <c r="B163" i="26"/>
  <c r="B137" i="26"/>
  <c r="E125" i="26"/>
  <c r="H121" i="26"/>
  <c r="G147" i="26"/>
  <c r="E191" i="26"/>
  <c r="G132" i="26"/>
  <c r="C128" i="26"/>
  <c r="D121" i="26"/>
  <c r="F117" i="26"/>
  <c r="C112" i="26"/>
  <c r="F110" i="26"/>
  <c r="E113" i="26"/>
  <c r="H108" i="26"/>
  <c r="F89" i="26"/>
  <c r="B38" i="26"/>
  <c r="B50" i="26"/>
  <c r="H58" i="26"/>
  <c r="B67" i="26"/>
  <c r="B63" i="26"/>
  <c r="E75" i="26"/>
  <c r="E81" i="26"/>
  <c r="B69" i="26"/>
  <c r="B94" i="26"/>
  <c r="D90" i="26"/>
  <c r="C82" i="26"/>
  <c r="C72" i="26"/>
  <c r="G98" i="26"/>
  <c r="D102" i="26"/>
  <c r="B89" i="26"/>
  <c r="D91" i="26"/>
  <c r="G89" i="26"/>
  <c r="D88" i="26"/>
  <c r="F106" i="26"/>
  <c r="D85" i="26"/>
  <c r="H97" i="26"/>
  <c r="D109" i="26"/>
  <c r="C91" i="26"/>
  <c r="F102" i="26"/>
  <c r="G111" i="26"/>
  <c r="H85" i="26"/>
  <c r="F91" i="26"/>
  <c r="E98" i="26"/>
  <c r="C104" i="26"/>
  <c r="H109" i="26"/>
  <c r="H114" i="26"/>
  <c r="D116" i="26"/>
  <c r="G116" i="26"/>
  <c r="B116" i="26"/>
  <c r="D117" i="26"/>
  <c r="D120" i="26"/>
  <c r="E119" i="26"/>
  <c r="G119" i="26"/>
  <c r="H117" i="26"/>
  <c r="B121" i="26"/>
  <c r="G121" i="26"/>
  <c r="H122" i="26"/>
  <c r="B124" i="26"/>
  <c r="G126" i="26"/>
  <c r="D127" i="26"/>
  <c r="H127" i="26"/>
  <c r="F129" i="26"/>
  <c r="E130" i="26"/>
  <c r="C131" i="26"/>
  <c r="C129" i="26"/>
  <c r="F132" i="26"/>
  <c r="H139" i="26"/>
  <c r="G133" i="26"/>
  <c r="B134" i="26"/>
  <c r="D134" i="26"/>
  <c r="B135" i="26"/>
  <c r="F121" i="26"/>
  <c r="B129" i="26"/>
  <c r="D138" i="26"/>
  <c r="E122" i="26"/>
  <c r="G129" i="26"/>
  <c r="B140" i="26"/>
  <c r="F122" i="26"/>
  <c r="C127" i="26"/>
  <c r="D132" i="26"/>
  <c r="E138" i="26"/>
  <c r="D164" i="26"/>
  <c r="C124" i="26"/>
  <c r="G128" i="26"/>
  <c r="E134" i="26"/>
  <c r="C143" i="26"/>
  <c r="B122" i="26"/>
  <c r="F126" i="26"/>
  <c r="F131" i="26"/>
  <c r="G137" i="26"/>
  <c r="H156" i="26"/>
  <c r="D131" i="26"/>
  <c r="H135" i="26"/>
  <c r="C142" i="26"/>
  <c r="B169" i="26"/>
  <c r="B133" i="26"/>
  <c r="F137" i="26"/>
  <c r="C148" i="26"/>
  <c r="F138" i="26"/>
  <c r="G143" i="26"/>
  <c r="C41" i="26"/>
  <c r="E60" i="26"/>
  <c r="H63" i="26"/>
  <c r="D66" i="26"/>
  <c r="G71" i="26"/>
  <c r="H67" i="26"/>
  <c r="B76" i="26"/>
  <c r="B73" i="26"/>
  <c r="B71" i="26"/>
  <c r="F100" i="26"/>
  <c r="H107" i="26"/>
  <c r="E89" i="26"/>
  <c r="G102" i="26"/>
  <c r="E97" i="26"/>
  <c r="C84" i="26"/>
  <c r="E102" i="26"/>
  <c r="E85" i="26"/>
  <c r="E101" i="26"/>
  <c r="C114" i="26"/>
  <c r="D89" i="26"/>
  <c r="C96" i="26"/>
  <c r="D105" i="26"/>
  <c r="D113" i="26"/>
  <c r="C116" i="26"/>
  <c r="H116" i="26"/>
  <c r="C117" i="26"/>
  <c r="H118" i="26"/>
  <c r="G120" i="26"/>
  <c r="G118" i="26"/>
  <c r="B119" i="26"/>
  <c r="C122" i="26"/>
  <c r="F123" i="26"/>
  <c r="D126" i="26"/>
  <c r="B125" i="26"/>
  <c r="E128" i="26"/>
  <c r="C135" i="26"/>
  <c r="G138" i="26"/>
  <c r="G146" i="26"/>
  <c r="D136" i="26"/>
  <c r="G136" i="26"/>
  <c r="B142" i="26"/>
  <c r="H164" i="26"/>
  <c r="E123" i="26"/>
  <c r="E133" i="26"/>
  <c r="D160" i="26"/>
  <c r="C132" i="26"/>
  <c r="G160" i="26"/>
  <c r="B126" i="26"/>
  <c r="H133" i="26"/>
  <c r="B146" i="26"/>
  <c r="B123" i="26"/>
  <c r="H129" i="26"/>
  <c r="E137" i="26"/>
  <c r="C171" i="26"/>
  <c r="G127" i="26"/>
  <c r="F134" i="26"/>
  <c r="D149" i="26"/>
  <c r="E132" i="26"/>
  <c r="C138" i="26"/>
  <c r="B157" i="26"/>
  <c r="C134" i="26"/>
  <c r="F140" i="26"/>
  <c r="D179" i="26"/>
  <c r="E145" i="26"/>
  <c r="E152" i="26"/>
  <c r="E165" i="26"/>
  <c r="B141" i="26"/>
  <c r="B147" i="26"/>
  <c r="H154" i="26"/>
  <c r="D173" i="26"/>
  <c r="F142" i="26"/>
  <c r="B149" i="26"/>
  <c r="D158" i="26"/>
  <c r="D184" i="26"/>
  <c r="B143" i="26"/>
  <c r="C149" i="26"/>
  <c r="F158" i="26"/>
  <c r="H184" i="26"/>
  <c r="D139" i="26"/>
  <c r="G144" i="26"/>
  <c r="F151" i="26"/>
  <c r="C163" i="26"/>
  <c r="B210" i="26"/>
  <c r="E153" i="26"/>
  <c r="H162" i="26"/>
  <c r="G185" i="26"/>
  <c r="H43" i="26"/>
  <c r="H56" i="26"/>
  <c r="E84" i="26"/>
  <c r="H68" i="26"/>
  <c r="C79" i="26"/>
  <c r="B77" i="26"/>
  <c r="C77" i="26"/>
  <c r="B81" i="26"/>
  <c r="C80" i="26"/>
  <c r="F97" i="26"/>
  <c r="C87" i="26"/>
  <c r="B104" i="26"/>
  <c r="E104" i="26"/>
  <c r="F104" i="26"/>
  <c r="H89" i="26"/>
  <c r="F103" i="26"/>
  <c r="B90" i="26"/>
  <c r="B106" i="26"/>
  <c r="B112" i="26"/>
  <c r="E90" i="26"/>
  <c r="F99" i="26"/>
  <c r="F107" i="26"/>
  <c r="E114" i="26"/>
  <c r="F116" i="26"/>
  <c r="G114" i="26"/>
  <c r="H119" i="26"/>
  <c r="E120" i="26"/>
  <c r="F119" i="26"/>
  <c r="G117" i="26"/>
  <c r="C121" i="26"/>
  <c r="D122" i="26"/>
  <c r="H123" i="26"/>
  <c r="F124" i="26"/>
  <c r="E127" i="26"/>
  <c r="F128" i="26"/>
  <c r="F135" i="26"/>
  <c r="G131" i="26"/>
  <c r="D129" i="26"/>
  <c r="C150" i="26"/>
  <c r="E141" i="26"/>
  <c r="D159" i="26"/>
  <c r="B138" i="26"/>
  <c r="C125" i="26"/>
  <c r="G135" i="26"/>
  <c r="E124" i="26"/>
  <c r="H134" i="26"/>
  <c r="E121" i="26"/>
  <c r="D128" i="26"/>
  <c r="E135" i="26"/>
  <c r="D152" i="26"/>
  <c r="D125" i="26"/>
  <c r="E131" i="26"/>
  <c r="C139" i="26"/>
  <c r="C123" i="26"/>
  <c r="H128" i="26"/>
  <c r="C136" i="26"/>
  <c r="G176" i="26"/>
  <c r="F133" i="26"/>
  <c r="F139" i="26"/>
  <c r="B179" i="26"/>
  <c r="D135" i="26"/>
  <c r="F144" i="26"/>
  <c r="G139" i="26"/>
  <c r="H146" i="26"/>
  <c r="G154" i="26"/>
  <c r="B172" i="26"/>
  <c r="E142" i="26"/>
  <c r="G148" i="26"/>
  <c r="C158" i="26"/>
  <c r="F182" i="26"/>
  <c r="D144" i="26"/>
  <c r="B151" i="26"/>
  <c r="F162" i="26"/>
  <c r="H196" i="26"/>
  <c r="E144" i="26"/>
  <c r="D151" i="26"/>
  <c r="G162" i="26"/>
  <c r="G198" i="26"/>
  <c r="E140" i="26"/>
  <c r="E146" i="26"/>
  <c r="G153" i="26"/>
  <c r="H168" i="26"/>
  <c r="H148" i="26"/>
  <c r="B155" i="26"/>
  <c r="C166" i="26"/>
  <c r="F45" i="26"/>
  <c r="H78" i="26"/>
  <c r="H72" i="26"/>
  <c r="G86" i="26"/>
  <c r="D81" i="26"/>
  <c r="G101" i="26"/>
  <c r="F112" i="26"/>
  <c r="B91" i="26"/>
  <c r="G95" i="26"/>
  <c r="G84" i="26"/>
  <c r="G100" i="26"/>
  <c r="B115" i="26"/>
  <c r="H115" i="26"/>
  <c r="D119" i="26"/>
  <c r="C118" i="26"/>
  <c r="G122" i="26"/>
  <c r="H126" i="26"/>
  <c r="D130" i="26"/>
  <c r="B139" i="26"/>
  <c r="D140" i="26"/>
  <c r="H137" i="26"/>
  <c r="B127" i="26"/>
  <c r="C126" i="26"/>
  <c r="G123" i="26"/>
  <c r="H136" i="26"/>
  <c r="E126" i="26"/>
  <c r="B148" i="26"/>
  <c r="B130" i="26"/>
  <c r="E188" i="26"/>
  <c r="F146" i="26"/>
  <c r="E136" i="26"/>
  <c r="H140" i="26"/>
  <c r="B158" i="26"/>
  <c r="C144" i="26"/>
  <c r="G161" i="26"/>
  <c r="G145" i="26"/>
  <c r="E167" i="26"/>
  <c r="H145" i="26"/>
  <c r="F167" i="26"/>
  <c r="H141" i="26"/>
  <c r="E156" i="26"/>
  <c r="D150" i="26"/>
  <c r="H171" i="26"/>
  <c r="E149" i="26"/>
  <c r="D156" i="26"/>
  <c r="F168" i="26"/>
  <c r="G200" i="26"/>
  <c r="B145" i="26"/>
  <c r="F149" i="26"/>
  <c r="C154" i="26"/>
  <c r="E161" i="26"/>
  <c r="D174" i="26"/>
  <c r="H200" i="26"/>
  <c r="C145" i="26"/>
  <c r="G149" i="26"/>
  <c r="D154" i="26"/>
  <c r="F161" i="26"/>
  <c r="E175" i="26"/>
  <c r="E204" i="26"/>
  <c r="G158" i="26"/>
  <c r="B165" i="26"/>
  <c r="C172" i="26"/>
  <c r="C183" i="26"/>
  <c r="C197" i="26"/>
  <c r="B156" i="26"/>
  <c r="B162" i="26"/>
  <c r="D168" i="26"/>
  <c r="G177" i="26"/>
  <c r="E189" i="26"/>
  <c r="G207" i="26"/>
  <c r="D165" i="26"/>
  <c r="H172" i="26"/>
  <c r="H183" i="26"/>
  <c r="F198" i="26"/>
  <c r="C204" i="26"/>
  <c r="D167" i="26"/>
  <c r="G175" i="26"/>
  <c r="G187" i="26"/>
  <c r="D204" i="26"/>
  <c r="F253" i="26"/>
  <c r="C174" i="26"/>
  <c r="C181" i="26"/>
  <c r="D188" i="26"/>
  <c r="G195" i="26"/>
  <c r="B203" i="26"/>
  <c r="C210" i="26"/>
  <c r="D192" i="26"/>
  <c r="F199" i="26"/>
  <c r="G206" i="26"/>
  <c r="H216" i="26"/>
  <c r="E174" i="26"/>
  <c r="E181" i="26"/>
  <c r="H188" i="26"/>
  <c r="C196" i="26"/>
  <c r="D203" i="26"/>
  <c r="H210" i="26"/>
  <c r="G171" i="26"/>
  <c r="B178" i="26"/>
  <c r="E185" i="26"/>
  <c r="G192" i="26"/>
  <c r="H199" i="26"/>
  <c r="E207" i="26"/>
  <c r="E229" i="26"/>
  <c r="D200" i="26"/>
  <c r="F207" i="26"/>
  <c r="G232" i="26"/>
  <c r="H158" i="26"/>
  <c r="E163" i="26"/>
  <c r="B168" i="26"/>
  <c r="F172" i="26"/>
  <c r="C177" i="26"/>
  <c r="G181" i="26"/>
  <c r="D186" i="26"/>
  <c r="H190" i="26"/>
  <c r="E195" i="26"/>
  <c r="B200" i="26"/>
  <c r="F204" i="26"/>
  <c r="C209" i="26"/>
  <c r="G213" i="26"/>
  <c r="E154" i="26"/>
  <c r="B159" i="26"/>
  <c r="F163" i="26"/>
  <c r="C168" i="26"/>
  <c r="G172" i="26"/>
  <c r="D177" i="26"/>
  <c r="H181" i="26"/>
  <c r="E186" i="26"/>
  <c r="B191" i="26"/>
  <c r="F195" i="26"/>
  <c r="C200" i="26"/>
  <c r="G204" i="26"/>
  <c r="D209" i="26"/>
  <c r="B214" i="26"/>
  <c r="G211" i="26"/>
  <c r="D219" i="26"/>
  <c r="G178" i="26"/>
  <c r="D183" i="26"/>
  <c r="H187" i="26"/>
  <c r="E192" i="26"/>
  <c r="B197" i="26"/>
  <c r="F201" i="26"/>
  <c r="C206" i="26"/>
  <c r="G210" i="26"/>
  <c r="H215" i="26"/>
  <c r="C213" i="26"/>
  <c r="G247" i="26"/>
  <c r="H223" i="26"/>
  <c r="C236" i="26"/>
  <c r="H247" i="26"/>
  <c r="B220" i="26"/>
  <c r="E230" i="26"/>
  <c r="C242" i="26"/>
  <c r="G254" i="26"/>
  <c r="G224" i="26"/>
  <c r="E236" i="26"/>
  <c r="H248" i="26"/>
  <c r="D220" i="26"/>
  <c r="G230" i="26"/>
  <c r="C243" i="26"/>
  <c r="H255" i="26"/>
  <c r="B225" i="26"/>
  <c r="E237" i="26"/>
  <c r="H249" i="26"/>
  <c r="B221" i="26"/>
  <c r="G231" i="26"/>
  <c r="C244" i="26"/>
  <c r="D260" i="26"/>
  <c r="F223" i="26"/>
  <c r="C235" i="26"/>
  <c r="F247" i="26"/>
  <c r="B55" i="26"/>
  <c r="H61" i="26"/>
  <c r="C75" i="26"/>
  <c r="H71" i="26"/>
  <c r="C93" i="26"/>
  <c r="E103" i="26"/>
  <c r="E95" i="26"/>
  <c r="F95" i="26"/>
  <c r="H96" i="26"/>
  <c r="B87" i="26"/>
  <c r="B103" i="26"/>
  <c r="C115" i="26"/>
  <c r="H262" i="26"/>
  <c r="F120" i="26"/>
  <c r="D118" i="26"/>
  <c r="D123" i="26"/>
  <c r="G124" i="26"/>
  <c r="D133" i="26"/>
  <c r="B132" i="26"/>
  <c r="C152" i="26"/>
  <c r="H144" i="26"/>
  <c r="B131" i="26"/>
  <c r="B128" i="26"/>
  <c r="H124" i="26"/>
  <c r="G140" i="26"/>
  <c r="F127" i="26"/>
  <c r="C156" i="26"/>
  <c r="C133" i="26"/>
  <c r="C130" i="26"/>
  <c r="E151" i="26"/>
  <c r="H138" i="26"/>
  <c r="D142" i="26"/>
  <c r="H160" i="26"/>
  <c r="F145" i="26"/>
  <c r="B166" i="26"/>
  <c r="C147" i="26"/>
  <c r="F173" i="26"/>
  <c r="F147" i="26"/>
  <c r="F176" i="26"/>
  <c r="D143" i="26"/>
  <c r="G159" i="26"/>
  <c r="G151" i="26"/>
  <c r="F178" i="26"/>
  <c r="C151" i="26"/>
  <c r="E158" i="26"/>
  <c r="B174" i="26"/>
  <c r="F141" i="26"/>
  <c r="C146" i="26"/>
  <c r="G150" i="26"/>
  <c r="G155" i="26"/>
  <c r="B164" i="26"/>
  <c r="C180" i="26"/>
  <c r="G141" i="26"/>
  <c r="D146" i="26"/>
  <c r="H150" i="26"/>
  <c r="H155" i="26"/>
  <c r="C164" i="26"/>
  <c r="D181" i="26"/>
  <c r="B206" i="26"/>
  <c r="E160" i="26"/>
  <c r="E166" i="26"/>
  <c r="G174" i="26"/>
  <c r="B186" i="26"/>
  <c r="C202" i="26"/>
  <c r="E157" i="26"/>
  <c r="G163" i="26"/>
  <c r="C170" i="26"/>
  <c r="E180" i="26"/>
  <c r="B193" i="26"/>
  <c r="D212" i="26"/>
  <c r="G166" i="26"/>
  <c r="D175" i="26"/>
  <c r="H186" i="26"/>
  <c r="H202" i="26"/>
  <c r="D208" i="26"/>
  <c r="G168" i="26"/>
  <c r="H178" i="26"/>
  <c r="C191" i="26"/>
  <c r="G209" i="26"/>
  <c r="D262" i="26"/>
  <c r="E262" i="26"/>
  <c r="F258" i="26"/>
  <c r="B254" i="26"/>
  <c r="E249" i="26"/>
  <c r="H244" i="26"/>
  <c r="D240" i="26"/>
  <c r="G235" i="26"/>
  <c r="C231" i="26"/>
  <c r="F226" i="26"/>
  <c r="B222" i="26"/>
  <c r="E217" i="26"/>
  <c r="G260" i="26"/>
  <c r="C256" i="26"/>
  <c r="F251" i="26"/>
  <c r="B247" i="26"/>
  <c r="E242" i="26"/>
  <c r="H237" i="26"/>
  <c r="D233" i="26"/>
  <c r="G228" i="26"/>
  <c r="C224" i="26"/>
  <c r="F219" i="26"/>
  <c r="B215" i="26"/>
  <c r="E259" i="26"/>
  <c r="H254" i="26"/>
  <c r="D250" i="26"/>
  <c r="G245" i="26"/>
  <c r="C241" i="26"/>
  <c r="F236" i="26"/>
  <c r="B232" i="26"/>
  <c r="E227" i="26"/>
  <c r="H222" i="26"/>
  <c r="D218" i="26"/>
  <c r="D261" i="26"/>
  <c r="G256" i="26"/>
  <c r="B260" i="26"/>
  <c r="E255" i="26"/>
  <c r="H250" i="26"/>
  <c r="D246" i="26"/>
  <c r="G241" i="26"/>
  <c r="C237" i="26"/>
  <c r="F232" i="26"/>
  <c r="B228" i="26"/>
  <c r="E223" i="26"/>
  <c r="C258" i="26"/>
  <c r="F257" i="26"/>
  <c r="E256" i="26"/>
  <c r="F249" i="26"/>
  <c r="E240" i="26"/>
  <c r="D231" i="26"/>
  <c r="G255" i="26"/>
  <c r="C246" i="26"/>
  <c r="B237" i="26"/>
  <c r="H227" i="26"/>
  <c r="C250" i="26"/>
  <c r="H231" i="26"/>
  <c r="C219" i="26"/>
  <c r="G246" i="26"/>
  <c r="E228" i="26"/>
  <c r="B257" i="26"/>
  <c r="G240" i="26"/>
  <c r="G222" i="26"/>
  <c r="B249" i="26"/>
  <c r="B234" i="26"/>
  <c r="G218" i="26"/>
  <c r="B243" i="26"/>
  <c r="D227" i="26"/>
  <c r="D251" i="26"/>
  <c r="D236" i="26"/>
  <c r="C222" i="26"/>
  <c r="D245" i="26"/>
  <c r="F229" i="26"/>
  <c r="H217" i="26"/>
  <c r="B212" i="26"/>
  <c r="B213" i="26"/>
  <c r="D207" i="26"/>
  <c r="E200" i="26"/>
  <c r="G194" i="26"/>
  <c r="B189" i="26"/>
  <c r="C182" i="26"/>
  <c r="E176" i="26"/>
  <c r="H212" i="26"/>
  <c r="G212" i="26"/>
  <c r="B207" i="26"/>
  <c r="D201" i="26"/>
  <c r="E194" i="26"/>
  <c r="G188" i="26"/>
  <c r="B183" i="26"/>
  <c r="C176" i="26"/>
  <c r="E170" i="26"/>
  <c r="G164" i="26"/>
  <c r="H157" i="26"/>
  <c r="B217" i="26"/>
  <c r="D210" i="26"/>
  <c r="E203" i="26"/>
  <c r="G197" i="26"/>
  <c r="B192" i="26"/>
  <c r="C185" i="26"/>
  <c r="E179" i="26"/>
  <c r="G173" i="26"/>
  <c r="H166" i="26"/>
  <c r="C161" i="26"/>
  <c r="E155" i="26"/>
  <c r="F205" i="26"/>
  <c r="E196" i="26"/>
  <c r="B209" i="26"/>
  <c r="D198" i="26"/>
  <c r="C189" i="26"/>
  <c r="B180" i="26"/>
  <c r="B170" i="26"/>
  <c r="C207" i="26"/>
  <c r="B198" i="26"/>
  <c r="B187" i="26"/>
  <c r="H177" i="26"/>
  <c r="H169" i="26"/>
  <c r="C205" i="26"/>
  <c r="B196" i="26"/>
  <c r="E212" i="26"/>
  <c r="B201" i="26"/>
  <c r="H191" i="26"/>
  <c r="G182" i="26"/>
  <c r="E172" i="26"/>
  <c r="F216" i="26"/>
  <c r="B182" i="26"/>
  <c r="D215" i="26"/>
  <c r="F189" i="26"/>
  <c r="E168" i="26"/>
  <c r="D197" i="26"/>
  <c r="D172" i="26"/>
  <c r="C159" i="26"/>
  <c r="D189" i="26"/>
  <c r="H167" i="26"/>
  <c r="H209" i="26"/>
  <c r="C167" i="26"/>
  <c r="B152" i="26"/>
  <c r="H142" i="26"/>
  <c r="D166" i="26"/>
  <c r="H151" i="26"/>
  <c r="G142" i="26"/>
  <c r="B161" i="26"/>
  <c r="D195" i="26"/>
  <c r="H176" i="26"/>
  <c r="B188" i="26"/>
  <c r="C140" i="26"/>
  <c r="C195" i="26"/>
  <c r="D182" i="26"/>
  <c r="H153" i="26"/>
  <c r="G134" i="26"/>
  <c r="D124" i="26"/>
  <c r="G167" i="26"/>
  <c r="C137" i="26"/>
  <c r="D145" i="26"/>
  <c r="B150" i="26"/>
  <c r="F125" i="26"/>
  <c r="B120" i="26"/>
  <c r="C120" i="26"/>
  <c r="G108" i="26"/>
  <c r="C107" i="26"/>
  <c r="E112" i="26"/>
  <c r="C105" i="26"/>
  <c r="C78" i="26"/>
  <c r="G56" i="26"/>
  <c r="E30" i="26"/>
  <c r="E32" i="26"/>
  <c r="D41" i="26"/>
  <c r="C57" i="26"/>
  <c r="B42" i="26"/>
  <c r="D58" i="26"/>
  <c r="E46" i="26"/>
  <c r="F44" i="26"/>
  <c r="C60" i="26"/>
  <c r="B64" i="26"/>
  <c r="F48" i="26"/>
  <c r="H73" i="26"/>
  <c r="C59" i="26"/>
  <c r="F61" i="26"/>
  <c r="C58" i="26"/>
  <c r="B83" i="26"/>
  <c r="D64" i="26"/>
  <c r="F57" i="26"/>
  <c r="F79" i="26"/>
  <c r="C68" i="26"/>
  <c r="H86" i="26"/>
  <c r="B78" i="26"/>
  <c r="H66" i="26"/>
  <c r="E78" i="26"/>
  <c r="G65" i="26"/>
  <c r="B74" i="26"/>
  <c r="C83" i="26"/>
  <c r="G83" i="26"/>
  <c r="D68" i="26"/>
  <c r="E77" i="26"/>
  <c r="H95" i="26"/>
  <c r="C70" i="26"/>
  <c r="G74" i="26"/>
  <c r="D79" i="26"/>
  <c r="H83" i="26"/>
  <c r="C69" i="26"/>
  <c r="G73" i="26"/>
  <c r="D78" i="26"/>
  <c r="H82" i="26"/>
  <c r="C95" i="26"/>
  <c r="F69" i="26"/>
  <c r="C74" i="26"/>
  <c r="G78" i="26"/>
  <c r="D83" i="26"/>
  <c r="E96" i="26"/>
  <c r="B105" i="26"/>
  <c r="G68" i="26"/>
  <c r="D73" i="26"/>
  <c r="H77" i="26"/>
  <c r="E82" i="26"/>
  <c r="E92" i="26"/>
  <c r="E99" i="26"/>
  <c r="B100" i="26"/>
  <c r="C101" i="26"/>
  <c r="D104" i="26"/>
  <c r="C106" i="26"/>
  <c r="E107" i="26"/>
  <c r="F108" i="26"/>
  <c r="G110" i="26"/>
  <c r="G90" i="26"/>
  <c r="C98" i="26"/>
  <c r="E105" i="26"/>
  <c r="G85" i="26"/>
  <c r="B93" i="26"/>
  <c r="E100" i="26"/>
  <c r="G107" i="26"/>
  <c r="D112" i="26"/>
  <c r="G91" i="26"/>
  <c r="H98" i="26"/>
  <c r="D106" i="26"/>
  <c r="D86" i="26"/>
  <c r="G93" i="26"/>
  <c r="B101" i="26"/>
  <c r="E108" i="26"/>
  <c r="C111" i="26"/>
  <c r="G113" i="26"/>
  <c r="F87" i="26"/>
  <c r="C92" i="26"/>
  <c r="G96" i="26"/>
  <c r="D101" i="26"/>
  <c r="H105" i="26"/>
  <c r="E110" i="26"/>
  <c r="D84" i="26"/>
  <c r="H88" i="26"/>
  <c r="E93" i="26"/>
  <c r="B98" i="26"/>
  <c r="B32" i="26"/>
  <c r="D35" i="26"/>
  <c r="G32" i="26"/>
  <c r="F50" i="26"/>
  <c r="B36" i="26"/>
  <c r="D52" i="26"/>
  <c r="C48" i="26"/>
  <c r="D49" i="26"/>
  <c r="F49" i="26"/>
  <c r="G49" i="26"/>
  <c r="H49" i="26"/>
  <c r="G61" i="26"/>
  <c r="F63" i="26"/>
  <c r="D59" i="26"/>
  <c r="F76" i="26"/>
  <c r="G67" i="26"/>
  <c r="G58" i="26"/>
  <c r="B96" i="26"/>
  <c r="C71" i="26"/>
  <c r="C62" i="26"/>
  <c r="H81" i="26"/>
  <c r="D69" i="26"/>
  <c r="D82" i="26"/>
  <c r="E67" i="26"/>
  <c r="D76" i="26"/>
  <c r="C89" i="26"/>
  <c r="H90" i="26"/>
  <c r="F70" i="26"/>
  <c r="G79" i="26"/>
  <c r="G66" i="26"/>
  <c r="D71" i="26"/>
  <c r="H75" i="26"/>
  <c r="E80" i="26"/>
  <c r="B86" i="26"/>
  <c r="D70" i="26"/>
  <c r="H74" i="26"/>
  <c r="E79" i="26"/>
  <c r="B84" i="26"/>
  <c r="C66" i="26"/>
  <c r="G70" i="26"/>
  <c r="D75" i="26"/>
  <c r="H79" i="26"/>
  <c r="H84" i="26"/>
  <c r="B85" i="26"/>
  <c r="D65" i="26"/>
  <c r="H69" i="26"/>
  <c r="E74" i="26"/>
  <c r="B79" i="26"/>
  <c r="F83" i="26"/>
  <c r="F105" i="26"/>
  <c r="C94" i="26"/>
  <c r="B97" i="26"/>
  <c r="G97" i="26"/>
  <c r="F101" i="26"/>
  <c r="C103" i="26"/>
  <c r="H103" i="26"/>
  <c r="C109" i="26"/>
  <c r="E111" i="26"/>
  <c r="F92" i="26"/>
  <c r="H99" i="26"/>
  <c r="D107" i="26"/>
  <c r="E87" i="26"/>
  <c r="H94" i="26"/>
  <c r="C102" i="26"/>
  <c r="F109" i="26"/>
  <c r="C86" i="26"/>
  <c r="F93" i="26"/>
  <c r="H100" i="26"/>
  <c r="C119" i="26"/>
  <c r="E117" i="26"/>
  <c r="E118" i="26"/>
  <c r="B117" i="26"/>
  <c r="G115" i="26"/>
  <c r="D115" i="26"/>
  <c r="E115" i="26"/>
  <c r="F114" i="26"/>
  <c r="B111" i="26"/>
  <c r="E106" i="26"/>
  <c r="H101" i="26"/>
  <c r="D97" i="26"/>
  <c r="G92" i="26"/>
  <c r="C88" i="26"/>
  <c r="D114" i="26"/>
  <c r="B114" i="26"/>
  <c r="E109" i="26"/>
  <c r="H104" i="26"/>
  <c r="D100" i="26"/>
  <c r="F94" i="26"/>
  <c r="G87" i="26"/>
  <c r="G112" i="26"/>
  <c r="B107" i="26"/>
  <c r="C100" i="26"/>
  <c r="E94" i="26"/>
  <c r="G88" i="26"/>
  <c r="F113" i="26"/>
  <c r="B113" i="26"/>
  <c r="H102" i="26"/>
  <c r="H91" i="26"/>
  <c r="B110" i="26"/>
  <c r="C97" i="26"/>
  <c r="G109" i="26"/>
  <c r="F98" i="26"/>
  <c r="H110" i="26"/>
  <c r="D96" i="26"/>
  <c r="G106" i="26"/>
  <c r="D103" i="26"/>
  <c r="D98" i="26"/>
  <c r="G94" i="26"/>
  <c r="F88" i="26"/>
  <c r="G76" i="26"/>
  <c r="F67" i="26"/>
  <c r="E91" i="26"/>
  <c r="F77" i="26"/>
  <c r="E68" i="26"/>
  <c r="G81" i="26"/>
  <c r="F72" i="26"/>
  <c r="G82" i="26"/>
  <c r="F73" i="26"/>
  <c r="F84" i="26"/>
  <c r="F66" i="26"/>
  <c r="H80" i="26"/>
  <c r="E64" i="26"/>
  <c r="G64" i="26"/>
  <c r="F85" i="26"/>
  <c r="C65" i="26"/>
  <c r="G59" i="26"/>
  <c r="D80" i="26"/>
  <c r="E54" i="26"/>
  <c r="F56" i="26"/>
  <c r="F52" i="26"/>
  <c r="E59" i="26"/>
  <c r="F30" i="26"/>
  <c r="G40" i="26"/>
  <c r="C113" i="26"/>
  <c r="H112" i="26"/>
  <c r="D108" i="26"/>
  <c r="G103" i="26"/>
  <c r="C99" i="26"/>
  <c r="D92" i="26"/>
  <c r="F86" i="26"/>
  <c r="F111" i="26"/>
  <c r="G104" i="26"/>
  <c r="B99" i="26"/>
  <c r="D93" i="26"/>
  <c r="E86" i="26"/>
  <c r="D111" i="26"/>
  <c r="C110" i="26"/>
  <c r="D99" i="26"/>
  <c r="C90" i="26"/>
  <c r="B108" i="26"/>
  <c r="D95" i="26"/>
  <c r="H111" i="26"/>
  <c r="F96" i="26"/>
  <c r="B109" i="26"/>
  <c r="D94" i="26"/>
  <c r="D110" i="26"/>
  <c r="H106" i="26"/>
  <c r="B102" i="26"/>
  <c r="G99" i="26"/>
  <c r="C85" i="26"/>
  <c r="F75" i="26"/>
  <c r="E66" i="26"/>
  <c r="H87" i="26"/>
  <c r="E76" i="26"/>
  <c r="D67" i="26"/>
  <c r="F80" i="26"/>
  <c r="E71" i="26"/>
  <c r="F81" i="26"/>
  <c r="E72" i="26"/>
  <c r="B82" i="26"/>
  <c r="B65" i="26"/>
  <c r="F78" i="26"/>
  <c r="F90" i="26"/>
  <c r="E63" i="26"/>
  <c r="G80" i="26"/>
  <c r="H62" i="26"/>
  <c r="E58" i="26"/>
  <c r="F74" i="26"/>
  <c r="D53" i="26"/>
  <c r="D55" i="26"/>
  <c r="C49" i="26"/>
  <c r="F46" i="26"/>
  <c r="B46" i="26"/>
  <c r="D47" i="26"/>
  <c r="D62" i="26"/>
  <c r="B75" i="26"/>
  <c r="F64" i="26"/>
  <c r="C81" i="26"/>
  <c r="D77" i="26"/>
  <c r="H65" i="26"/>
  <c r="G60" i="26"/>
  <c r="E73" i="26"/>
  <c r="D61" i="26"/>
  <c r="E56" i="26"/>
  <c r="H76" i="26"/>
  <c r="F62" i="26"/>
  <c r="D57" i="26"/>
  <c r="C76" i="26"/>
  <c r="B62" i="26"/>
  <c r="F82" i="26"/>
  <c r="B70" i="26"/>
  <c r="D60" i="26"/>
  <c r="B80" i="26"/>
  <c r="B57" i="26"/>
  <c r="C52" i="26"/>
  <c r="E65" i="26"/>
  <c r="C53" i="26"/>
  <c r="E47" i="26"/>
  <c r="C54" i="26"/>
  <c r="E70" i="26"/>
  <c r="G52" i="26"/>
  <c r="B56" i="26"/>
  <c r="D56" i="26"/>
  <c r="E62" i="26"/>
  <c r="H60" i="26"/>
  <c r="C44" i="26"/>
  <c r="G41" i="26"/>
  <c r="E48" i="26"/>
  <c r="G37" i="26"/>
  <c r="D37" i="26"/>
  <c r="F41" i="26"/>
  <c r="D43" i="26"/>
  <c r="D51" i="26"/>
  <c r="B54" i="26"/>
  <c r="D39" i="26"/>
  <c r="C28" i="26"/>
  <c r="D87" i="26"/>
  <c r="B72" i="26"/>
  <c r="D63" i="26"/>
  <c r="G77" i="26"/>
  <c r="D74" i="26"/>
  <c r="C64" i="26"/>
  <c r="F59" i="26"/>
  <c r="F68" i="26"/>
  <c r="B60" i="26"/>
  <c r="H92" i="26"/>
  <c r="G72" i="26"/>
  <c r="B61" i="26"/>
  <c r="E83" i="26"/>
  <c r="H70" i="26"/>
  <c r="F60" i="26"/>
  <c r="G75" i="26"/>
  <c r="F65" i="26"/>
  <c r="B59" i="26"/>
  <c r="B66" i="26"/>
  <c r="F55" i="26"/>
  <c r="B51" i="26"/>
  <c r="E61" i="26"/>
  <c r="H50" i="26"/>
  <c r="C61" i="26"/>
  <c r="B53" i="26"/>
  <c r="G63" i="26"/>
  <c r="F51" i="26"/>
  <c r="H54" i="26"/>
  <c r="E53" i="26"/>
  <c r="H55" i="26"/>
  <c r="H59" i="26"/>
  <c r="B43" i="26"/>
  <c r="E39" i="26"/>
  <c r="C51" i="26"/>
  <c r="D34" i="26"/>
  <c r="C34" i="26"/>
  <c r="B37" i="26"/>
  <c r="H47" i="26"/>
  <c r="C42" i="26"/>
  <c r="H40" i="26"/>
  <c r="D33" i="26"/>
  <c r="F27" i="26"/>
  <c r="C39" i="26"/>
  <c r="H33" i="26"/>
  <c r="F29" i="26"/>
  <c r="G29" i="26"/>
  <c r="H27" i="26"/>
  <c r="E21" i="26"/>
  <c r="G42" i="26"/>
  <c r="C45" i="26"/>
  <c r="E37" i="26"/>
  <c r="H31" i="26"/>
  <c r="C29" i="26"/>
  <c r="F32" i="26"/>
  <c r="E29" i="26"/>
  <c r="B27" i="26"/>
  <c r="E33" i="26"/>
  <c r="F37" i="26"/>
  <c r="H36" i="26"/>
  <c r="G27" i="26"/>
  <c r="G24" i="26"/>
  <c r="E50" i="26"/>
  <c r="G53" i="26"/>
  <c r="C50" i="26"/>
  <c r="H52" i="26"/>
  <c r="C55" i="26"/>
  <c r="H41" i="26"/>
  <c r="F40" i="26"/>
  <c r="E52" i="26"/>
  <c r="E42" i="26"/>
  <c r="C67" i="26"/>
  <c r="G35" i="26"/>
  <c r="F43" i="26"/>
  <c r="F31" i="26"/>
  <c r="B45" i="26"/>
  <c r="D32" i="26"/>
  <c r="E40" i="26"/>
  <c r="H42" i="26"/>
  <c r="G44" i="26"/>
  <c r="B33" i="26"/>
  <c r="C47" i="26"/>
  <c r="C36" i="26"/>
  <c r="C33" i="26"/>
  <c r="C27" i="26"/>
  <c r="D31" i="26"/>
  <c r="B28" i="26"/>
  <c r="E55" i="26"/>
  <c r="C73" i="26"/>
  <c r="H51" i="26"/>
  <c r="B58" i="26"/>
  <c r="G69" i="26"/>
  <c r="E51" i="26"/>
  <c r="H46" i="26"/>
  <c r="B48" i="26"/>
  <c r="B49" i="26"/>
  <c r="F53" i="26"/>
  <c r="D38" i="26"/>
  <c r="D46" i="26"/>
  <c r="B40" i="26"/>
  <c r="C46" i="26"/>
  <c r="H32" i="26"/>
  <c r="C40" i="26"/>
  <c r="H48" i="26"/>
  <c r="B41" i="26"/>
  <c r="B30" i="26"/>
  <c r="H37" i="26"/>
  <c r="H39" i="26"/>
  <c r="G51" i="26"/>
  <c r="F42" i="26"/>
  <c r="D42" i="26"/>
  <c r="B31" i="26"/>
  <c r="H30" i="26"/>
  <c r="G30" i="26"/>
  <c r="F28" i="26"/>
  <c r="E31" i="26"/>
  <c r="D54" i="26"/>
  <c r="H64" i="26"/>
  <c r="G50" i="26"/>
  <c r="C56" i="26"/>
  <c r="C63" i="26"/>
  <c r="D50" i="26"/>
  <c r="G45" i="26"/>
  <c r="G46" i="26"/>
  <c r="G47" i="26"/>
  <c r="G48" i="26"/>
  <c r="C37" i="26"/>
  <c r="G55" i="26"/>
  <c r="H38" i="26"/>
  <c r="G43" i="26"/>
  <c r="G31" i="26"/>
  <c r="F38" i="26"/>
  <c r="E45" i="26"/>
  <c r="F39" i="26"/>
  <c r="B68" i="26"/>
  <c r="G36" i="26"/>
  <c r="B39" i="26"/>
  <c r="D44" i="26"/>
  <c r="G39" i="26"/>
  <c r="F34" i="26"/>
  <c r="D30" i="26"/>
  <c r="C30" i="26"/>
  <c r="D29" i="26"/>
  <c r="E27" i="26"/>
  <c r="G28" i="26"/>
  <c r="B118" i="26"/>
  <c r="B52" i="26"/>
  <c r="F58" i="26"/>
  <c r="F71" i="26"/>
  <c r="H53" i="26"/>
  <c r="G57" i="26"/>
  <c r="G62" i="26"/>
  <c r="E43" i="26"/>
  <c r="E44" i="26"/>
  <c r="D45" i="26"/>
  <c r="H44" i="26"/>
  <c r="H34" i="26"/>
  <c r="F47" i="26"/>
  <c r="F36" i="26"/>
  <c r="D40" i="26"/>
  <c r="E57" i="26"/>
  <c r="F35" i="26"/>
  <c r="E41" i="26"/>
  <c r="E36" i="26"/>
  <c r="B47" i="26"/>
  <c r="G54" i="26"/>
  <c r="D36" i="26"/>
  <c r="C38" i="26"/>
  <c r="G34" i="26"/>
  <c r="E34" i="26"/>
  <c r="B29" i="26"/>
  <c r="H28" i="26"/>
  <c r="D27" i="26"/>
  <c r="C32" i="26"/>
  <c r="E24" i="26"/>
  <c r="E23" i="26"/>
  <c r="C43" i="26"/>
  <c r="G33" i="26"/>
  <c r="H45" i="26"/>
  <c r="E35" i="26"/>
  <c r="G38" i="26"/>
  <c r="E49" i="26"/>
  <c r="B34" i="26"/>
  <c r="F54" i="26"/>
  <c r="B35" i="26"/>
  <c r="B44" i="26"/>
  <c r="D48" i="26"/>
  <c r="C35" i="26"/>
  <c r="H35" i="26"/>
  <c r="F33" i="26"/>
  <c r="E38" i="26"/>
  <c r="E28" i="26"/>
  <c r="D28" i="26"/>
  <c r="H29" i="26"/>
  <c r="G70" i="24"/>
  <c r="H70" i="24"/>
  <c r="G53" i="24"/>
  <c r="H53" i="24"/>
  <c r="G71" i="24"/>
  <c r="H71" i="24"/>
  <c r="G51" i="24"/>
  <c r="H51" i="24"/>
  <c r="G49" i="24"/>
  <c r="H49" i="24"/>
  <c r="G55" i="24"/>
  <c r="H55" i="24"/>
  <c r="G67" i="24"/>
  <c r="H67" i="24"/>
  <c r="G65" i="24"/>
  <c r="H65" i="24"/>
  <c r="G75" i="24"/>
  <c r="H75" i="24"/>
  <c r="G54" i="24"/>
  <c r="H54" i="24"/>
  <c r="G57" i="24"/>
  <c r="H57" i="24"/>
  <c r="G52" i="24"/>
  <c r="H52" i="24"/>
  <c r="G58" i="24"/>
  <c r="H58" i="24"/>
  <c r="G48" i="24"/>
  <c r="H48" i="24"/>
  <c r="G50" i="24"/>
  <c r="H50" i="24"/>
  <c r="G73" i="24"/>
  <c r="H73"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Ryan Flanagan</author>
  </authors>
  <commentList>
    <comment ref="B5" authorId="0" shapeId="0" xr:uid="{F89AF0F0-2655-47A1-8EE5-F0848849E647}">
      <text>
        <r>
          <rPr>
            <b/>
            <sz val="9"/>
            <color indexed="81"/>
            <rFont val="Tahoma"/>
            <family val="2"/>
          </rPr>
          <t xml:space="preserve">Explanation:
</t>
        </r>
        <r>
          <rPr>
            <sz val="9"/>
            <color indexed="81"/>
            <rFont val="Tahoma"/>
            <family val="2"/>
          </rPr>
          <t xml:space="preserve">
Enter Loan values in cells E10, E12 and E13. Loan summary in cells E15 through E18 and Loan table are automatically updated</t>
        </r>
      </text>
    </comment>
    <comment ref="G18" authorId="0" shapeId="0" xr:uid="{AF11F411-8FC8-4EC2-88BC-D5A63A8D4BB0}">
      <text>
        <r>
          <rPr>
            <b/>
            <sz val="9"/>
            <color indexed="81"/>
            <rFont val="Tahoma"/>
            <family val="2"/>
          </rPr>
          <t>Please select an option from the dropdown menu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6" authorId="0" shapeId="0" xr:uid="{971DEA2A-0C63-4C4F-B772-4EC40CA88BBC}">
      <text>
        <r>
          <rPr>
            <b/>
            <sz val="10"/>
            <color indexed="81"/>
            <rFont val="Arial"/>
            <family val="2"/>
          </rPr>
          <t>Explanation</t>
        </r>
        <r>
          <rPr>
            <sz val="10"/>
            <color indexed="81"/>
            <rFont val="Arial"/>
            <family val="2"/>
          </rPr>
          <t xml:space="preserve">
Your sales assumptions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J20" authorId="0" shapeId="0" xr:uid="{1516374D-521B-433E-B42A-C7A8D773A7AA}">
      <text>
        <r>
          <rPr>
            <b/>
            <sz val="10"/>
            <color indexed="81"/>
            <rFont val="Arial"/>
            <family val="2"/>
          </rPr>
          <t xml:space="preserve">Explanation:
</t>
        </r>
        <r>
          <rPr>
            <sz val="10"/>
            <color indexed="81"/>
            <rFont val="Arial"/>
            <family val="2"/>
          </rPr>
          <t>This is a worked example to show you what to input into each cell.</t>
        </r>
      </text>
    </comment>
    <comment ref="B21" authorId="0" shapeId="0" xr:uid="{5F249680-4A43-49F1-A23A-ABD2B5BA8ACC}">
      <text>
        <r>
          <rPr>
            <b/>
            <sz val="10"/>
            <color indexed="81"/>
            <rFont val="Arial"/>
            <family val="2"/>
          </rPr>
          <t xml:space="preserve">Explanation:
</t>
        </r>
        <r>
          <rPr>
            <sz val="10"/>
            <color indexed="81"/>
            <rFont val="Arial"/>
            <family val="2"/>
          </rPr>
          <t xml:space="preserve">
List your revenue generating items in this row (whether it's a product or service). If you have more than four, consider grouping them together.</t>
        </r>
      </text>
    </comment>
    <comment ref="B22" authorId="0" shapeId="0" xr:uid="{37BA1DC9-E893-451B-BD45-4527318D89F6}">
      <text>
        <r>
          <rPr>
            <b/>
            <sz val="10"/>
            <color indexed="81"/>
            <rFont val="Arial"/>
            <family val="2"/>
          </rPr>
          <t xml:space="preserve">Explanation:
</t>
        </r>
        <r>
          <rPr>
            <sz val="10"/>
            <color indexed="81"/>
            <rFont val="Arial"/>
            <family val="2"/>
          </rPr>
          <t>Enter the amount that you sell this item for on a single unit basis.</t>
        </r>
      </text>
    </comment>
    <comment ref="B23" authorId="0" shapeId="0" xr:uid="{8D7FFD0D-91A2-474E-90DE-5AE8003E3585}">
      <text>
        <r>
          <rPr>
            <b/>
            <sz val="10"/>
            <color indexed="81"/>
            <rFont val="Arial"/>
            <family val="2"/>
          </rPr>
          <t xml:space="preserve">Explanation:
</t>
        </r>
        <r>
          <rPr>
            <sz val="10"/>
            <color indexed="81"/>
            <rFont val="Arial"/>
            <family val="2"/>
          </rPr>
          <t>Enter the total cost you incur in producing this item on a single unit basis.</t>
        </r>
      </text>
    </comment>
    <comment ref="B24" authorId="0" shapeId="0" xr:uid="{652B9298-07E1-4177-9BC1-6C3B200A3234}">
      <text>
        <r>
          <rPr>
            <b/>
            <sz val="9"/>
            <color indexed="81"/>
            <rFont val="Tahoma"/>
            <family val="2"/>
          </rPr>
          <t xml:space="preserve">Explanation:
</t>
        </r>
        <r>
          <rPr>
            <sz val="9"/>
            <color indexed="81"/>
            <rFont val="Tahoma"/>
            <family val="2"/>
          </rPr>
          <t>Your Gross Margin shows the percentage of profit you make on the sale of each unit.</t>
        </r>
        <r>
          <rPr>
            <b/>
            <sz val="9"/>
            <color indexed="81"/>
            <rFont val="Tahoma"/>
            <family val="2"/>
          </rPr>
          <t xml:space="preserve">
</t>
        </r>
        <r>
          <rPr>
            <sz val="9"/>
            <color indexed="81"/>
            <rFont val="Tahoma"/>
            <family val="2"/>
          </rPr>
          <t>Your Gross Margin is calculated by subtracting your cost price from your sales price and dividing the total by the cost price. This is expressed as a  percentage; the higher the percentage, the more you are earning on every sale. 
These cells will auto-calculate for you.</t>
        </r>
      </text>
    </comment>
    <comment ref="C29" authorId="0" shapeId="0" xr:uid="{450F6909-36B5-4042-BDC1-5052E93A9A8A}">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D29" authorId="0" shapeId="0" xr:uid="{E9035B28-F409-45D3-9ABB-B25DC153D68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E29" authorId="0" shapeId="0" xr:uid="{842FCA20-10AC-45D8-BFFA-E143AB143E82}">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F29" authorId="0" shapeId="0" xr:uid="{7741CE75-95F1-4638-93E4-F0E8BC5FF9C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G29" authorId="0" shapeId="0" xr:uid="{1D1A798E-E9FE-47D4-BE62-1575FA4E8C39}">
      <text>
        <r>
          <rPr>
            <b/>
            <sz val="10"/>
            <color indexed="81"/>
            <rFont val="Arial"/>
            <family val="2"/>
          </rPr>
          <t xml:space="preserve">Explanation:
</t>
        </r>
        <r>
          <rPr>
            <sz val="10"/>
            <color indexed="81"/>
            <rFont val="Arial"/>
            <family val="2"/>
          </rPr>
          <t xml:space="preserve">
This will auto-calculate based  on the numbers you have entered for each item. </t>
        </r>
      </text>
    </comment>
    <comment ref="H29" authorId="0" shapeId="0" xr:uid="{FA65B40A-50B7-4871-BE1A-BA39A5AFD9BD}">
      <text>
        <r>
          <rPr>
            <b/>
            <sz val="10"/>
            <color indexed="81"/>
            <rFont val="Arial"/>
            <family val="2"/>
          </rPr>
          <t xml:space="preserve">Explanation:
</t>
        </r>
        <r>
          <rPr>
            <sz val="10"/>
            <color indexed="81"/>
            <rFont val="Arial"/>
            <family val="2"/>
          </rPr>
          <t>This is based on an average of 30 days per month, and is calculated by dividing your total sales volumes by 30.</t>
        </r>
      </text>
    </comment>
    <comment ref="B30" authorId="0" shapeId="0" xr:uid="{E187B51D-6564-421F-9EC8-38E920A02043}">
      <text>
        <r>
          <rPr>
            <b/>
            <sz val="10"/>
            <color indexed="81"/>
            <rFont val="Arial"/>
            <family val="2"/>
          </rPr>
          <t xml:space="preserve">Explanation:
</t>
        </r>
        <r>
          <rPr>
            <sz val="10"/>
            <color indexed="81"/>
            <rFont val="Arial"/>
            <family val="2"/>
          </rPr>
          <t>Month 1 will be the starting month that you selected above in Cell D11.</t>
        </r>
      </text>
    </comment>
    <comment ref="G47" authorId="0" shapeId="0" xr:uid="{13E88D49-2B61-4CA8-BBA8-E672F75B602A}">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47" authorId="0" shapeId="0" xr:uid="{96D19EF0-4E10-4C94-AEEC-0FEF15AD1A0C}">
      <text>
        <r>
          <rPr>
            <b/>
            <sz val="10"/>
            <color indexed="81"/>
            <rFont val="Arial"/>
            <family val="2"/>
          </rPr>
          <t xml:space="preserve">Explanation:
</t>
        </r>
        <r>
          <rPr>
            <sz val="10"/>
            <color indexed="81"/>
            <rFont val="Arial"/>
            <family val="2"/>
          </rPr>
          <t>This is based on an average of 30 days per month, and is calculated by dividing your total sales values by 30.</t>
        </r>
      </text>
    </comment>
    <comment ref="B48" authorId="0" shapeId="0" xr:uid="{84E35816-4D7C-4FB0-9336-A7CFC7EF5718}">
      <text>
        <r>
          <rPr>
            <b/>
            <sz val="10"/>
            <color indexed="81"/>
            <rFont val="Arial"/>
            <family val="2"/>
          </rPr>
          <t xml:space="preserve">Explanation:
</t>
        </r>
        <r>
          <rPr>
            <sz val="10"/>
            <color indexed="81"/>
            <rFont val="Arial"/>
            <family val="2"/>
          </rPr>
          <t>Month 1 will be the starting month that you selected above in Cell D11.</t>
        </r>
      </text>
    </comment>
    <comment ref="G64" authorId="0" shapeId="0" xr:uid="{6F6786EC-6766-4B32-BCD5-BE1B2CF378D9}">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64" authorId="0" shapeId="0" xr:uid="{43F4C99B-B85A-4932-86F0-41DE6692F9CB}">
      <text>
        <r>
          <rPr>
            <b/>
            <sz val="10"/>
            <color indexed="81"/>
            <rFont val="Arial"/>
            <family val="2"/>
          </rPr>
          <t xml:space="preserve">Explanation:
</t>
        </r>
        <r>
          <rPr>
            <sz val="10"/>
            <color indexed="81"/>
            <rFont val="Arial"/>
            <family val="2"/>
          </rPr>
          <t>This is based on an average of 30 days per month, and is calculated by dividing your total cost of sales by 30.</t>
        </r>
      </text>
    </comment>
    <comment ref="B65" authorId="0" shapeId="0" xr:uid="{B77CFDC4-488A-4F8F-93C8-B2C4391694BF}">
      <text>
        <r>
          <rPr>
            <b/>
            <sz val="10"/>
            <color indexed="81"/>
            <rFont val="Arial"/>
            <family val="2"/>
          </rPr>
          <t xml:space="preserve">Explanation:
</t>
        </r>
        <r>
          <rPr>
            <sz val="10"/>
            <color indexed="81"/>
            <rFont val="Arial"/>
            <family val="2"/>
          </rPr>
          <t>Month 1 will be the starting month that you selected above in Cell D11.</t>
        </r>
      </text>
    </comment>
    <comment ref="B81" authorId="0" shapeId="0" xr:uid="{F2886A60-D5D4-468C-9917-BC92D21A6BAD}">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Sales Assumptions
This might be if something needs further explanation or if you want to more clearly reference a figure back to something in your Business Plan.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F99E379C-425D-4B8F-B97D-553260B6C58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4A71803B-CFD6-4BB8-9930-0682839DB8C7}">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63553024-3F2E-4A02-9B36-46ECA62C3C7A}">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BF2DC657-FF9E-443B-A62A-E9CCE329C259}">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3D37BCD1-2A48-48B5-81EB-FD46D6FB684E}">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1BF773F1-6020-4021-ADC2-47CF451103F9}">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75FBA69-E56D-494A-BDB4-983031586996}">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77782246-ADE7-484D-8724-A6ED56110DF3}">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E7968090-1931-4788-BA75-4F2719A0819F}">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76C36CF4-34C3-4102-B5E8-99737935A932}">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C0DB96BA-ACEE-4C10-AFD1-B8F967D7600A}">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97765826-D4B6-4959-A64E-97525955D3AA}">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E19CD1FB-1EBB-4D36-8F8F-88A18CC1EC2F}">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5C48C2DB-4A97-4217-9FEC-47A5A453239B}">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CE6C3E9D-540A-4AA2-B30E-2F802F130BC5}">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3AAE7F5E-E48C-4D74-97D8-2E77731C00BC}">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77ECE493-8B83-4A2C-95FF-FB1FE5AF5471}">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D279F9B1-1717-4286-93BF-3436BC3121A8}">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359CD7D-C0E9-4B99-9D72-DCEF70DFCE7E}">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AA628D8-63FB-4422-8EBC-C7B241CCE347}">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4C30AF97-7482-4C99-A606-267DD63D658E}">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7270B963-2CD6-479A-9669-6C62725F06D8}">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8C91B269-DC30-4483-8621-D552ABE00E0B}">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982403DD-8040-42A5-BC38-A512EC782D9D}">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7A54D92F-121F-4803-AFBF-88BB76A52EFC}">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DBEC04C-96D9-4A78-A9AD-1662B62B0722}">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E25E5010-BEF4-4663-B8DA-D9ED71F908FC}">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D3C5F621-6BBE-4A5B-866C-1EECA95BBA17}">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CD2ACEDD-1CB1-4384-A21C-1BC13190580D}">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3344F24B-C003-4747-A0B5-6FA7A6CE41E9}">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852C88E8-3D1C-4092-885B-EDFEB0C91CD4}">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B62C8B10-0C83-4D63-89D8-C29A0567BA0F}">
      <text>
        <r>
          <rPr>
            <sz val="11"/>
            <color indexed="8"/>
            <rFont val="Helvetica"/>
          </rPr>
          <t xml:space="preserve">Jane Cormack:
Tip: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8B42C1FC-6F81-4532-BE3F-D0851A5A6C8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1AC340ED-D8F8-491B-8AF8-986E210C1027}">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9304A41E-4EB8-452E-B4EB-CFCCC149B72C}">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951C2A9B-CE54-4232-8850-D92C01C3C6B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A25B0B57-7DE6-4465-A58C-5CABC49D69BA}">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2DDE1CA5-6D7B-4C26-9BC5-E52EB1E91D33}">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FF176BD5-2F31-497B-8833-3659CAC6C876}">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BC94FCD7-6FDC-49EA-8F1A-0265B127A398}">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9FBFF352-5EBC-487C-8CBF-60583F4C7E31}">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74881F7C-3959-4020-8312-B65D0C54DC48}">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5B284BE5-B315-4FCE-99CF-5F7E004172C1}">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<sst xmlns="http://schemas.openxmlformats.org/spreadsheetml/2006/main" count="163" uniqueCount="121">
  <si>
    <t>January</t>
  </si>
  <si>
    <t>February</t>
  </si>
  <si>
    <t>March</t>
  </si>
  <si>
    <t>April</t>
  </si>
  <si>
    <t>May</t>
  </si>
  <si>
    <t>June</t>
  </si>
  <si>
    <t>July</t>
  </si>
  <si>
    <t>August</t>
  </si>
  <si>
    <t>September</t>
  </si>
  <si>
    <t>October</t>
  </si>
  <si>
    <t>November</t>
  </si>
  <si>
    <t>December</t>
  </si>
  <si>
    <t>Name:</t>
  </si>
  <si>
    <t>Company Name:</t>
  </si>
  <si>
    <t>*</t>
  </si>
  <si>
    <t>Excel Tips</t>
  </si>
  <si>
    <r>
      <t>If you need to edit a cell without deleting any of the text you have already typed in,</t>
    </r>
    <r>
      <rPr>
        <b/>
        <sz val="11"/>
        <color rgb="FF142855"/>
        <rFont val="Arial"/>
        <family val="2"/>
        <scheme val="minor"/>
      </rPr>
      <t xml:space="preserve"> </t>
    </r>
    <r>
      <rPr>
        <sz val="11"/>
        <color rgb="FF142855"/>
        <rFont val="Arial"/>
        <family val="2"/>
        <scheme val="minor"/>
      </rPr>
      <t>first select the cell and click in the formula bar (shown in screenshot below)</t>
    </r>
  </si>
  <si>
    <t>Loan calculator</t>
  </si>
  <si>
    <r>
      <rPr>
        <b/>
        <sz val="14"/>
        <color rgb="FF142855"/>
        <rFont val="Arial"/>
        <family val="2"/>
      </rPr>
      <t>INSTRUCTIONS</t>
    </r>
    <r>
      <rPr>
        <b/>
        <sz val="10"/>
        <color rgb="FF142855"/>
        <rFont val="Arial"/>
        <family val="2"/>
      </rPr>
      <t xml:space="preserve">
</t>
    </r>
    <r>
      <rPr>
        <sz val="11"/>
        <color rgb="FF142855"/>
        <rFont val="Arial"/>
        <family val="2"/>
      </rPr>
      <t>Only complete fields</t>
    </r>
    <r>
      <rPr>
        <b/>
        <sz val="11"/>
        <color rgb="FF142855"/>
        <rFont val="Arial"/>
        <family val="2"/>
      </rPr>
      <t xml:space="preserve"> E10, E12 and E13. If you have a Capital Repayment Holiday, complete the Capital Repayment section.</t>
    </r>
    <r>
      <rPr>
        <sz val="11"/>
        <color rgb="FF142855"/>
        <rFont val="Arial"/>
        <family val="2"/>
      </rPr>
      <t xml:space="preserve">
1. Fill in loan value
2. Fill in loan term
3. All other fields will automatically populate
4. Scroll down to the table below to see the repayments after the CRH.
5. Go to the CFF (tab below)
6. Loan repayment row on the CFF has been automatically populated.</t>
    </r>
  </si>
  <si>
    <t>Key:</t>
  </si>
  <si>
    <t>Enter values</t>
  </si>
  <si>
    <t>Capital Repayment Holiday</t>
  </si>
  <si>
    <t>Loan amount</t>
  </si>
  <si>
    <t>Do you have a CRH?</t>
  </si>
  <si>
    <t>Annual interest rate</t>
  </si>
  <si>
    <t>No</t>
  </si>
  <si>
    <t>Yes</t>
  </si>
  <si>
    <t>Loan period in months</t>
  </si>
  <si>
    <t>Monthly payment</t>
  </si>
  <si>
    <t>Number of payments</t>
  </si>
  <si>
    <t>Total interest</t>
  </si>
  <si>
    <t>Payment for CRH Period</t>
  </si>
  <si>
    <t>Total cost of loan</t>
  </si>
  <si>
    <t>No.</t>
  </si>
  <si>
    <t>Payment
Date</t>
  </si>
  <si>
    <t>Beginning
Balance</t>
  </si>
  <si>
    <t>Payment</t>
  </si>
  <si>
    <t>Principal</t>
  </si>
  <si>
    <t>Interest</t>
  </si>
  <si>
    <t>Ending
Balance</t>
  </si>
  <si>
    <t>These cells auto-calculate - you don't need to edit these.</t>
  </si>
  <si>
    <t>Insert your own text/numbers into these cells as relevant.</t>
  </si>
  <si>
    <t>Description (as required)</t>
  </si>
  <si>
    <t>Enter other</t>
  </si>
  <si>
    <t>Your notes or commentary</t>
  </si>
  <si>
    <t>Use this space to explain any of the information you have provided in the fields above.</t>
  </si>
  <si>
    <t>Sales assumptions</t>
  </si>
  <si>
    <r>
      <t xml:space="preserve">The Sales Assumptions template will help you work out your anticipated sales and cost of sales for your business for the next 
12-months. This will help your Business Adviser better understand any assumptions you have made in your forecasting.
</t>
    </r>
    <r>
      <rPr>
        <sz val="11"/>
        <color rgb="FF002060"/>
        <rFont val="Arial"/>
        <family val="2"/>
      </rPr>
      <t xml:space="preserve"> - You will be asked to choose a start month for your Sales Assumptions; this should be the next month after you expect to receive the loan;</t>
    </r>
    <r>
      <rPr>
        <b/>
        <sz val="11"/>
        <color rgb="FF002060"/>
        <rFont val="Arial"/>
        <family val="2"/>
      </rPr>
      <t xml:space="preserve">
</t>
    </r>
    <r>
      <rPr>
        <sz val="11"/>
        <color rgb="FF002060"/>
        <rFont val="Arial"/>
        <family val="2"/>
      </rPr>
      <t xml:space="preserve"> - The template will ask you to list the various product(s) and/or service(s) that your business offers and there is space for up to four items to be listed. If your business has more than this, consider grouping them together;</t>
    </r>
    <r>
      <rPr>
        <b/>
        <sz val="11"/>
        <color rgb="FF002060"/>
        <rFont val="Arial"/>
        <family val="2"/>
      </rPr>
      <t xml:space="preserve">
</t>
    </r>
    <r>
      <rPr>
        <sz val="11"/>
        <color rgb="FF002060"/>
        <rFont val="Arial"/>
        <family val="2"/>
      </rPr>
      <t xml:space="preserve"> - Work through this template in the order it sets out, as each section corresponds to the one that follows;
 - First you will be asked to write down the sale price of each item, and how much it costs you to produce for each individual unit;
 - Then you will asked to estimate the number of sales you will make for each item over the 12-months following from your preferred start date. Once you have entered this information, this will be used to calculate your total anticipated sales and cost of sales for the remainder of the year;</t>
    </r>
    <r>
      <rPr>
        <b/>
        <sz val="11"/>
        <color rgb="FF002060"/>
        <rFont val="Arial"/>
        <family val="2"/>
      </rPr>
      <t xml:space="preserve">
</t>
    </r>
    <r>
      <rPr>
        <sz val="11"/>
        <color rgb="FF002060"/>
        <rFont val="Arial"/>
        <family val="2"/>
      </rPr>
      <t xml:space="preserve"> - The Sales Assumptions is linked to the CFF tab so that your total anticipated sales and cost of sales are automatically populated. If you need to make any changes, make them in the Sales Assumptions tab and the updates will appear in your CFF;
 - There is a commentary box at the bottom, for which you can use to explain any of your calculations, which you think will be of use to your Business Adviser</t>
    </r>
  </si>
  <si>
    <t>Select your starting month:</t>
  </si>
  <si>
    <t>1. Product breakdown</t>
  </si>
  <si>
    <t>Product / Service 1</t>
  </si>
  <si>
    <t>Product / Service 2</t>
  </si>
  <si>
    <t>Product / Service 3</t>
  </si>
  <si>
    <t>Product / Service 4</t>
  </si>
  <si>
    <t>Worked Example</t>
  </si>
  <si>
    <t>Product / Service name</t>
  </si>
  <si>
    <t>T-Shirts</t>
  </si>
  <si>
    <t>Sale price (per unit)</t>
  </si>
  <si>
    <t>Cost price (per unit)</t>
  </si>
  <si>
    <t>Gross Margin (per unit)</t>
  </si>
  <si>
    <t>2. Number of sales per month</t>
  </si>
  <si>
    <t>*Average sales volumes per day based on 30-days per month.</t>
  </si>
  <si>
    <t>Month</t>
  </si>
  <si>
    <t>Total sales volumes 
per month</t>
  </si>
  <si>
    <t>Average sales volumes
per day*</t>
  </si>
  <si>
    <t>Sales (£)</t>
  </si>
  <si>
    <t>You do not need to edit this section; this will auto-calculate based on your responses above. *Average sales value per day is based on 30 days per month.</t>
  </si>
  <si>
    <t>Total sales value (£)
per month</t>
  </si>
  <si>
    <t>Average sales value
per day*</t>
  </si>
  <si>
    <t>Cost of sales</t>
  </si>
  <si>
    <t>You do not need to edit this section; this will auto-calculate based on your responses above. *Average cost of sales per day is based on 30 days per month.</t>
  </si>
  <si>
    <t>Total cost of sales (£)
per month</t>
  </si>
  <si>
    <t>Average cost of sales
per day*</t>
  </si>
  <si>
    <t>MONTHS</t>
  </si>
  <si>
    <t>Cash in-flows</t>
  </si>
  <si>
    <t>Starting point</t>
  </si>
  <si>
    <t>TOTAL</t>
  </si>
  <si>
    <t>n/a</t>
  </si>
  <si>
    <t>Total cash in-flows (A)</t>
  </si>
  <si>
    <t>Cash out-flows</t>
  </si>
  <si>
    <t>Rent or premises costs</t>
  </si>
  <si>
    <t>Business rates for your business premises</t>
  </si>
  <si>
    <t>Utilities (gas, electricity, water)</t>
  </si>
  <si>
    <t>Insurance</t>
  </si>
  <si>
    <t>Telephone and internet</t>
  </si>
  <si>
    <t>Marketing and advertising expenses</t>
  </si>
  <si>
    <t>Vehicle running costs</t>
  </si>
  <si>
    <t>Equipment purchase or leasing</t>
  </si>
  <si>
    <t>Postage, printing, stationery</t>
  </si>
  <si>
    <t>Transport and delivery</t>
  </si>
  <si>
    <t>Professional fees (legal, accounting etc.)</t>
  </si>
  <si>
    <t>Staff costs</t>
  </si>
  <si>
    <t>Total cash out-flows (B)</t>
  </si>
  <si>
    <t>Your net cash flow (A-B)</t>
  </si>
  <si>
    <t>Your monthly opening business bank account balance</t>
  </si>
  <si>
    <t>Your closing cash position</t>
  </si>
  <si>
    <t>ACTUAL CASH FLOWS: SIX-MONTHS</t>
  </si>
  <si>
    <t>Enter your full name</t>
  </si>
  <si>
    <t>Enter your company name</t>
  </si>
  <si>
    <t>These cells auto-calculate and are locked so you can't edit them.</t>
  </si>
  <si>
    <t>Enter date</t>
  </si>
  <si>
    <t>Total sales revenue</t>
  </si>
  <si>
    <t>Sources of investment</t>
  </si>
  <si>
    <t>Debt-based finance</t>
  </si>
  <si>
    <t xml:space="preserve">Your salary </t>
  </si>
  <si>
    <t>Start Up Loan monthly repayment*</t>
  </si>
  <si>
    <t>YOUR NOTES OR COMMENTARY</t>
  </si>
  <si>
    <t>Application Number:</t>
  </si>
  <si>
    <t>If you need to go to the next line in a cell or create another bullet point in the same cell, press and hold the Alt key and click the Enter key once (Control key, option key and return key for mac users). This will tab down to the next line but you will remain in the same cell. To save the changes you have made to the cell, press Enter once you are finished. Do not press Esc as this will delete your changes.</t>
  </si>
  <si>
    <t>Wherever you click in the function box, that is where your curser will appear and you will be able to add text. Please see an example below.</t>
  </si>
  <si>
    <t>We have tried to size the answer cells appropriately so you don't have to make any changes. If, however, the paragraph you are writing is long and the text begins to go outside of the cell boundaries, expand the formula bar by hovering over the bottom line of the formula bar until the double headed arrow appears. Click and drag the arrow down and the formular bar will be expanded as shown below. Click Enter once you have completed the paragraph.</t>
  </si>
  <si>
    <t>Once you have expanded the formula bar and you are happy with the content of the cell, expand the row by clicking and dragging the row separator as shown below. Press enter to save your changes in the cell.</t>
  </si>
  <si>
    <t>To view comments on the spreadsheet, click review at the top middle of the ribbon. Next, click show comments. You should be able to move through the comments by clicking next comment or previous comment.</t>
  </si>
  <si>
    <t>Liliya Radeva</t>
  </si>
  <si>
    <t>Pawsitive Heaven</t>
  </si>
  <si>
    <t>Therapy Sessions</t>
  </si>
  <si>
    <t>Adoption Services</t>
  </si>
  <si>
    <t>Donations / Sponsorship</t>
  </si>
  <si>
    <t>Workshops / Events</t>
  </si>
  <si>
    <t>Donations</t>
  </si>
  <si>
    <t>The financial projections for Pawsitive Haven are based on conservative and realistic assumptions, reflecting the early-stage nature of the business. Sales volumes are intentionally low at the beginning of the year and gradually increase over time as brand awareness, customer trust, and partnerships develop.
The revenue model is diversified, including therapy services, adoption fees, workshops, and donations, thereby reducing dependence on a single income stream and supporting financial sustainability. Therapy services represent the primary revenue driver, while adoption services and community activities contribute additional income and social impact.
Cost of sales has been calculated based on direct operational costs associated with each service, including animal care, materials, and service delivery. These costs increase proportionally with sales volume, reflecting realistic operational growth.
The projections indicate that the business is expected to operate with relatively tight margins in the early months, which is typical for a social enterprise start-up. However, as sales increase and operations stabilise, the financial performance improves over time.
Overall, the cash flow model demonstrates that Pawsitive Haven has the potential to achieve financial sustainability while maintaining its social mission, provided that demand grows and costs are managed effectively. These projections are subject to external factors such as economic conditions and funding availability, which may influence actual performance.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</si>
</sst>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8" formatCode="&quot;£&quot;#,##0.00;[Red]\-&quot;£&quot;#,##0.00"/>
    <numFmt numFmtId="44" formatCode="_-&quot;£&quot;* #,##0.00_-;\-&quot;£&quot;* #,##0.00_-;_-&quot;£&quot;* &quot;-&quot;??_-;_-@_-"/>
    <numFmt numFmtId="43" formatCode="_-* #,##0.00_-;\-* #,##0.00_-;_-* &quot;-&quot;??_-;_-@_-"/>
    <numFmt numFmtId="164" formatCode="_-* #,##0_-;\-* #,##0_-;_-* &quot;-&quot;??_-;_-@_-"/>
    <numFmt numFmtId="165" formatCode="&quot;£&quot;#,##0.00"/>
    <numFmt numFmtId="166" formatCode="0.0"/>
    <numFmt numFmtId="167" formatCode="[$£-809]#,##0;&quot;-&quot;[$£-809]#,##0"/>
  </numFmts>
  <fonts count="53">
    <font>
      <sz val="11"/>
      <color theme="1"/>
      <name val="Arial"/>
      <family val="2"/>
      <scheme val="minor"/>
    </font>
    <font>
      <sz val="11"/>
      <color theme="1"/>
      <name val="Arial"/>
      <family val="2"/>
    </font>
    <font>
      <sz val="11"/>
      <color theme="1"/>
      <name val="Arial"/>
      <family val="2"/>
    </font>
    <font>
      <sz val="11"/>
      <color theme="1"/>
      <name val="Arial"/>
      <family val="2"/>
    </font>
    <font>
      <sz val="11"/>
      <color theme="1"/>
      <name val="Arial"/>
      <family val="2"/>
      <scheme val="minor"/>
    </font>
    <font>
      <b/>
      <sz val="11"/>
      <name val="Arial"/>
      <family val="2"/>
    </font>
    <font>
      <b/>
      <sz val="11"/>
      <color theme="1"/>
      <name val="Arial"/>
      <family val="2"/>
    </font>
    <font>
      <sz val="11"/>
      <name val="Arial"/>
      <family val="2"/>
    </font>
    <font>
      <b/>
      <sz val="16"/>
      <name val="Arial"/>
      <family val="2"/>
    </font>
    <font>
      <b/>
      <sz val="14"/>
      <color theme="1"/>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sz val="10"/>
      <name val="Arial"/>
      <family val="2"/>
    </font>
    <font>
      <i/>
      <sz val="11"/>
      <name val="Arial"/>
      <family val="2"/>
    </font>
    <font>
      <b/>
      <sz val="14"/>
      <color rgb="FFFFFFFF"/>
      <name val="Arial"/>
      <family val="2"/>
    </font>
    <font>
      <sz val="9"/>
      <color indexed="81"/>
      <name val="Tahoma"/>
      <family val="2"/>
    </font>
    <font>
      <sz val="16"/>
      <name val="Arial"/>
      <family val="2"/>
      <scheme val="major"/>
    </font>
    <font>
      <sz val="11"/>
      <name val="Arial"/>
      <family val="2"/>
      <scheme val="minor"/>
    </font>
    <font>
      <i/>
      <sz val="12"/>
      <name val="Arial"/>
      <family val="2"/>
    </font>
    <font>
      <b/>
      <sz val="9"/>
      <color indexed="81"/>
      <name val="Tahoma"/>
      <family val="2"/>
    </font>
    <font>
      <b/>
      <sz val="10"/>
      <color theme="0"/>
      <name val="Arial"/>
      <family val="2"/>
    </font>
    <font>
      <b/>
      <sz val="14"/>
      <color rgb="FF142855"/>
      <name val="Arial"/>
      <family val="2"/>
    </font>
    <font>
      <sz val="11"/>
      <color rgb="FF142855"/>
      <name val="Arial"/>
      <family val="2"/>
    </font>
    <font>
      <sz val="11"/>
      <color theme="0"/>
      <name val="Arial"/>
      <family val="2"/>
    </font>
    <font>
      <b/>
      <sz val="18"/>
      <color rgb="FF142855"/>
      <name val="Arial"/>
      <family val="2"/>
    </font>
    <font>
      <b/>
      <sz val="22"/>
      <color rgb="FF142855"/>
      <name val="Arial"/>
      <family val="2"/>
    </font>
    <font>
      <sz val="11"/>
      <color rgb="FF002060"/>
      <name val="Arial"/>
      <family val="2"/>
    </font>
    <font>
      <b/>
      <sz val="11"/>
      <color rgb="FF002060"/>
      <name val="Arial"/>
      <family val="2"/>
    </font>
    <font>
      <b/>
      <sz val="10"/>
      <color rgb="FF142855"/>
      <name val="Arial"/>
      <family val="2"/>
    </font>
    <font>
      <b/>
      <sz val="11"/>
      <color rgb="FF142855"/>
      <name val="Arial"/>
      <family val="2"/>
    </font>
    <font>
      <sz val="11"/>
      <color rgb="FF142855"/>
      <name val="Arial"/>
      <family val="2"/>
      <scheme val="minor"/>
    </font>
    <font>
      <b/>
      <sz val="11"/>
      <color theme="4"/>
      <name val="Arial"/>
      <family val="2"/>
    </font>
    <font>
      <sz val="10"/>
      <color theme="4"/>
      <name val="Arial"/>
      <family val="2"/>
    </font>
    <font>
      <b/>
      <sz val="10"/>
      <color theme="4"/>
      <name val="Arial"/>
      <family val="2"/>
    </font>
    <font>
      <b/>
      <sz val="16"/>
      <color theme="4"/>
      <name val="Arial"/>
      <family val="2"/>
    </font>
    <font>
      <i/>
      <sz val="12"/>
      <color theme="4"/>
      <name val="Arial"/>
      <family val="2"/>
    </font>
    <font>
      <sz val="11"/>
      <color theme="4"/>
      <name val="Arial"/>
      <family val="2"/>
    </font>
    <font>
      <b/>
      <sz val="18"/>
      <color theme="4"/>
      <name val="Arial"/>
      <family val="2"/>
      <scheme val="minor"/>
    </font>
    <font>
      <b/>
      <i/>
      <sz val="11"/>
      <color theme="4"/>
      <name val="Arial"/>
      <family val="2"/>
    </font>
    <font>
      <b/>
      <sz val="9"/>
      <color rgb="FFFFFFFF"/>
      <name val="Arial"/>
      <family val="2"/>
    </font>
    <font>
      <b/>
      <sz val="12"/>
      <color rgb="FFFFFFFF"/>
      <name val="Arial"/>
      <family val="2"/>
    </font>
    <font>
      <sz val="14"/>
      <color theme="4"/>
      <name val="Arial"/>
      <family val="2"/>
      <scheme val="minor"/>
    </font>
    <font>
      <b/>
      <sz val="11"/>
      <color rgb="FF142855"/>
      <name val="Arial"/>
      <family val="2"/>
      <scheme val="minor"/>
    </font>
    <font>
      <b/>
      <sz val="14"/>
      <color theme="4"/>
      <name val="Arial"/>
      <family val="2"/>
    </font>
    <font>
      <b/>
      <sz val="22"/>
      <color theme="4"/>
      <name val="Arial"/>
      <family val="2"/>
    </font>
    <font>
      <sz val="16"/>
      <color theme="4"/>
      <name val="Arial"/>
      <family val="2"/>
    </font>
    <font>
      <b/>
      <sz val="12"/>
      <color theme="4"/>
      <name val="Arial"/>
      <family val="2"/>
    </font>
    <font>
      <sz val="11"/>
      <color indexed="8"/>
      <name val="Helvetica"/>
    </font>
  </fonts>
  <fills count="12">
    <fill>
      <patternFill patternType="none"/>
    </fill>
    <fill>
      <patternFill patternType="gray125"/>
    </fill>
    <fill>
      <patternFill patternType="solid">
        <fgColor theme="0"/>
        <bgColor indexed="64"/>
      </patternFill>
    </fill>
    <fill>
      <patternFill patternType="solid">
        <fgColor rgb="FF142855"/>
        <bgColor indexed="64"/>
      </patternFill>
    </fill>
    <fill>
      <patternFill patternType="solid">
        <fgColor rgb="FF50C5A7"/>
        <bgColor indexed="64"/>
      </patternFill>
    </fill>
    <fill>
      <patternFill patternType="solid">
        <fgColor rgb="FF55C0FF"/>
        <bgColor indexed="64"/>
      </patternFill>
    </fill>
    <fill>
      <patternFill patternType="solid">
        <fgColor rgb="FFFFA0B4"/>
        <bgColor indexed="64"/>
      </patternFill>
    </fill>
    <fill>
      <patternFill patternType="solid">
        <fgColor rgb="FF7E89C1"/>
        <bgColor indexed="64"/>
      </patternFill>
    </fill>
    <fill>
      <patternFill patternType="solid">
        <fgColor rgb="FF3C3786"/>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s>
  <borders count="91">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34998626667073579"/>
      </right>
      <top/>
      <bottom style="thin">
        <color theme="1" tint="0.499984740745262"/>
      </bottom>
      <diagonal/>
    </border>
    <border>
      <left/>
      <right/>
      <top/>
      <bottom style="hair">
        <color theme="1" tint="0.499984740745262"/>
      </bottom>
      <diagonal/>
    </border>
    <border>
      <left/>
      <right style="thin">
        <color theme="0"/>
      </right>
      <top/>
      <bottom/>
      <diagonal/>
    </border>
    <border>
      <left style="thin">
        <color theme="0"/>
      </left>
      <right style="thin">
        <color theme="0"/>
      </right>
      <top/>
      <bottom style="double">
        <color indexed="64"/>
      </bottom>
      <diagonal/>
    </border>
    <border>
      <left style="thin">
        <color theme="0"/>
      </left>
      <right style="thin">
        <color theme="0"/>
      </right>
      <top/>
      <bottom/>
      <diagonal/>
    </border>
    <border>
      <left style="thin">
        <color theme="0"/>
      </left>
      <right/>
      <top/>
      <bottom/>
      <diagonal/>
    </border>
    <border>
      <left/>
      <right style="thin">
        <color theme="0"/>
      </right>
      <top/>
      <bottom style="thin">
        <color theme="0"/>
      </bottom>
      <diagonal/>
    </border>
    <border>
      <left/>
      <right/>
      <top/>
      <bottom style="thin">
        <color theme="0"/>
      </bottom>
      <diagonal/>
    </border>
    <border>
      <left style="thin">
        <color theme="1" tint="0.34998626667073579"/>
      </left>
      <right/>
      <top style="thin">
        <color theme="1" tint="0.34998626667073579"/>
      </top>
      <bottom style="thin">
        <color theme="1" tint="0.34998626667073579"/>
      </bottom>
      <diagonal/>
    </border>
    <border>
      <left style="thin">
        <color theme="0"/>
      </left>
      <right style="thin">
        <color theme="0"/>
      </right>
      <top style="thin">
        <color theme="0"/>
      </top>
      <bottom style="double">
        <color indexed="64"/>
      </bottom>
      <diagonal/>
    </border>
    <border>
      <left style="thin">
        <color theme="1" tint="0.499984740745262"/>
      </left>
      <right/>
      <top/>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medium">
        <color rgb="FFA89497"/>
      </left>
      <right/>
      <top style="medium">
        <color rgb="FFA89497"/>
      </top>
      <bottom/>
      <diagonal/>
    </border>
    <border>
      <left/>
      <right/>
      <top style="medium">
        <color rgb="FFA89497"/>
      </top>
      <bottom/>
      <diagonal/>
    </border>
    <border>
      <left/>
      <right style="medium">
        <color rgb="FFA89497"/>
      </right>
      <top style="medium">
        <color rgb="FFA89497"/>
      </top>
      <bottom/>
      <diagonal/>
    </border>
    <border>
      <left style="medium">
        <color rgb="FFA89497"/>
      </left>
      <right/>
      <top/>
      <bottom/>
      <diagonal/>
    </border>
    <border>
      <left/>
      <right style="medium">
        <color rgb="FFA89497"/>
      </right>
      <top/>
      <bottom/>
      <diagonal/>
    </border>
    <border>
      <left style="medium">
        <color rgb="FFA89497"/>
      </left>
      <right/>
      <top/>
      <bottom style="medium">
        <color rgb="FFA89497"/>
      </bottom>
      <diagonal/>
    </border>
    <border>
      <left/>
      <right/>
      <top/>
      <bottom style="medium">
        <color rgb="FFA89497"/>
      </bottom>
      <diagonal/>
    </border>
    <border>
      <left/>
      <right style="medium">
        <color rgb="FFA89497"/>
      </right>
      <top/>
      <bottom style="medium">
        <color rgb="FFA89497"/>
      </bottom>
      <diagonal/>
    </border>
    <border>
      <left style="medium">
        <color indexed="64"/>
      </left>
      <right style="medium">
        <color rgb="FFA89497"/>
      </right>
      <top style="medium">
        <color indexed="64"/>
      </top>
      <bottom style="medium">
        <color indexed="64"/>
      </bottom>
      <diagonal/>
    </border>
    <border>
      <left style="thin">
        <color indexed="64"/>
      </left>
      <right style="medium">
        <color rgb="FFA89497"/>
      </right>
      <top/>
      <bottom style="thin">
        <color indexed="64"/>
      </bottom>
      <diagonal/>
    </border>
    <border>
      <left style="thin">
        <color indexed="64"/>
      </left>
      <right style="medium">
        <color rgb="FFA89497"/>
      </right>
      <top style="thin">
        <color indexed="64"/>
      </top>
      <bottom style="thin">
        <color indexed="64"/>
      </bottom>
      <diagonal/>
    </border>
    <border>
      <left style="thin">
        <color indexed="64"/>
      </left>
      <right style="medium">
        <color rgb="FFA89497"/>
      </right>
      <top style="thin">
        <color indexed="64"/>
      </top>
      <bottom style="medium">
        <color rgb="FFA89497"/>
      </bottom>
      <diagonal/>
    </border>
    <border>
      <left style="medium">
        <color rgb="FFA89497"/>
      </left>
      <right style="thin">
        <color theme="1" tint="0.499984740745262"/>
      </right>
      <top style="thin">
        <color theme="1" tint="0.499984740745262"/>
      </top>
      <bottom style="thin">
        <color theme="1" tint="0.499984740745262"/>
      </bottom>
      <diagonal/>
    </border>
    <border>
      <left style="thin">
        <color theme="1" tint="0.499984740745262"/>
      </left>
      <right style="medium">
        <color rgb="FFA89497"/>
      </right>
      <top style="thin">
        <color theme="1" tint="0.499984740745262"/>
      </top>
      <bottom style="thin">
        <color theme="1" tint="0.499984740745262"/>
      </bottom>
      <diagonal/>
    </border>
    <border>
      <left style="medium">
        <color rgb="FFA89497"/>
      </left>
      <right style="thin">
        <color theme="1" tint="0.499984740745262"/>
      </right>
      <top style="thin">
        <color theme="1" tint="0.499984740745262"/>
      </top>
      <bottom/>
      <diagonal/>
    </border>
    <border>
      <left style="thin">
        <color theme="1" tint="0.499984740745262"/>
      </left>
      <right style="medium">
        <color rgb="FFA89497"/>
      </right>
      <top/>
      <bottom/>
      <diagonal/>
    </border>
    <border>
      <left style="medium">
        <color rgb="FFA89497"/>
      </left>
      <right style="thin">
        <color theme="1" tint="0.499984740745262"/>
      </right>
      <top/>
      <bottom style="thin">
        <color theme="1" tint="0.499984740745262"/>
      </bottom>
      <diagonal/>
    </border>
    <border>
      <left style="medium">
        <color rgb="FFA89497"/>
      </left>
      <right style="thin">
        <color theme="1" tint="0.499984740745262"/>
      </right>
      <top/>
      <bottom/>
      <diagonal/>
    </border>
    <border>
      <left style="medium">
        <color rgb="FFA89497"/>
      </left>
      <right style="thin">
        <color indexed="64"/>
      </right>
      <top style="medium">
        <color rgb="FFA89497"/>
      </top>
      <bottom style="medium">
        <color rgb="FFA89497"/>
      </bottom>
      <diagonal/>
    </border>
    <border>
      <left style="thin">
        <color indexed="64"/>
      </left>
      <right style="thin">
        <color theme="1" tint="0.499984740745262"/>
      </right>
      <top style="medium">
        <color rgb="FFA89497"/>
      </top>
      <bottom style="medium">
        <color rgb="FFA89497"/>
      </bottom>
      <diagonal/>
    </border>
    <border>
      <left/>
      <right style="medium">
        <color rgb="FFA89497"/>
      </right>
      <top style="medium">
        <color rgb="FFA89497"/>
      </top>
      <bottom style="medium">
        <color rgb="FFA89497"/>
      </bottom>
      <diagonal/>
    </border>
    <border>
      <left style="medium">
        <color rgb="FFA89497"/>
      </left>
      <right style="medium">
        <color rgb="FFA89497"/>
      </right>
      <top style="thin">
        <color theme="1" tint="0.499984740745262"/>
      </top>
      <bottom style="thin">
        <color theme="1" tint="0.499984740745262"/>
      </bottom>
      <diagonal/>
    </border>
    <border>
      <left style="medium">
        <color rgb="FFA89497"/>
      </left>
      <right style="medium">
        <color rgb="FFA89497"/>
      </right>
      <top/>
      <bottom/>
      <diagonal/>
    </border>
    <border>
      <left style="medium">
        <color rgb="FFA89497"/>
      </left>
      <right style="medium">
        <color rgb="FFA89497"/>
      </right>
      <top style="thin">
        <color theme="1" tint="0.499984740745262"/>
      </top>
      <bottom/>
      <diagonal/>
    </border>
    <border>
      <left style="medium">
        <color rgb="FFA89497"/>
      </left>
      <right style="medium">
        <color rgb="FFA89497"/>
      </right>
      <top/>
      <bottom style="medium">
        <color rgb="FFA89497"/>
      </bottom>
      <diagonal/>
    </border>
    <border>
      <left style="medium">
        <color rgb="FFA89497"/>
      </left>
      <right style="thin">
        <color theme="1" tint="0.499984740745262"/>
      </right>
      <top/>
      <bottom style="medium">
        <color rgb="FFA89497"/>
      </bottom>
      <diagonal/>
    </border>
    <border>
      <left style="medium">
        <color rgb="FFA89497"/>
      </left>
      <right/>
      <top style="medium">
        <color rgb="FFA89497"/>
      </top>
      <bottom style="medium">
        <color rgb="FFA89497"/>
      </bottom>
      <diagonal/>
    </border>
    <border>
      <left/>
      <right/>
      <top style="medium">
        <color rgb="FFA89497"/>
      </top>
      <bottom style="medium">
        <color rgb="FFA89497"/>
      </bottom>
      <diagonal/>
    </border>
    <border>
      <left style="medium">
        <color rgb="FFA89497"/>
      </left>
      <right style="medium">
        <color rgb="FFA89497"/>
      </right>
      <top/>
      <bottom style="thin">
        <color theme="1" tint="0.499984740745262"/>
      </bottom>
      <diagonal/>
    </border>
    <border>
      <left style="thin">
        <color theme="1" tint="0.499984740745262"/>
      </left>
      <right style="medium">
        <color rgb="FFA89497"/>
      </right>
      <top style="medium">
        <color rgb="FFA89497"/>
      </top>
      <bottom style="medium">
        <color rgb="FFA89497"/>
      </bottom>
      <diagonal/>
    </border>
    <border>
      <left style="medium">
        <color rgb="FFA89497"/>
      </left>
      <right style="thin">
        <color theme="1" tint="0.499984740745262"/>
      </right>
      <top style="medium">
        <color rgb="FFA89497"/>
      </top>
      <bottom style="thin">
        <color theme="1" tint="0.499984740745262"/>
      </bottom>
      <diagonal/>
    </border>
    <border>
      <left style="thin">
        <color theme="1" tint="0.499984740745262"/>
      </left>
      <right style="thin">
        <color theme="1" tint="0.499984740745262"/>
      </right>
      <top style="medium">
        <color rgb="FFA89497"/>
      </top>
      <bottom style="thin">
        <color theme="1" tint="0.499984740745262"/>
      </bottom>
      <diagonal/>
    </border>
    <border>
      <left/>
      <right style="medium">
        <color rgb="FFA89497"/>
      </right>
      <top style="medium">
        <color rgb="FFA89497"/>
      </top>
      <bottom style="thin">
        <color theme="1" tint="0.499984740745262"/>
      </bottom>
      <diagonal/>
    </border>
    <border>
      <left/>
      <right style="medium">
        <color rgb="FFA89497"/>
      </right>
      <top style="thin">
        <color theme="1" tint="0.499984740745262"/>
      </top>
      <bottom style="thin">
        <color theme="1" tint="0.499984740745262"/>
      </bottom>
      <diagonal/>
    </border>
    <border>
      <left style="medium">
        <color rgb="FFA89497"/>
      </left>
      <right style="thin">
        <color theme="1" tint="0.499984740745262"/>
      </right>
      <top style="thin">
        <color theme="1" tint="0.499984740745262"/>
      </top>
      <bottom style="medium">
        <color rgb="FFA89497"/>
      </bottom>
      <diagonal/>
    </border>
    <border>
      <left style="thin">
        <color theme="1" tint="0.499984740745262"/>
      </left>
      <right style="thin">
        <color theme="1" tint="0.499984740745262"/>
      </right>
      <top style="thin">
        <color theme="1" tint="0.499984740745262"/>
      </top>
      <bottom style="medium">
        <color rgb="FFA89497"/>
      </bottom>
      <diagonal/>
    </border>
    <border>
      <left/>
      <right style="thin">
        <color theme="1" tint="0.499984740745262"/>
      </right>
      <top style="medium">
        <color rgb="FFA89497"/>
      </top>
      <bottom style="thin">
        <color theme="1" tint="0.499984740745262"/>
      </bottom>
      <diagonal/>
    </border>
    <border>
      <left/>
      <right style="thin">
        <color theme="1" tint="0.499984740745262"/>
      </right>
      <top style="thin">
        <color theme="1" tint="0.499984740745262"/>
      </top>
      <bottom style="medium">
        <color rgb="FFA89497"/>
      </bottom>
      <diagonal/>
    </border>
    <border>
      <left style="medium">
        <color rgb="FFA89497"/>
      </left>
      <right style="medium">
        <color rgb="FFA89497"/>
      </right>
      <top style="medium">
        <color rgb="FFA89497"/>
      </top>
      <bottom style="thin">
        <color theme="1" tint="0.499984740745262"/>
      </bottom>
      <diagonal/>
    </border>
    <border>
      <left style="medium">
        <color rgb="FFA89497"/>
      </left>
      <right/>
      <top style="medium">
        <color rgb="FFA89497"/>
      </top>
      <bottom style="thin">
        <color theme="1" tint="0.499984740745262"/>
      </bottom>
      <diagonal/>
    </border>
    <border>
      <left/>
      <right/>
      <top style="medium">
        <color rgb="FFA89497"/>
      </top>
      <bottom style="thin">
        <color theme="1" tint="0.499984740745262"/>
      </bottom>
      <diagonal/>
    </border>
    <border>
      <left/>
      <right style="medium">
        <color rgb="FFA89497"/>
      </right>
      <top/>
      <bottom style="thin">
        <color theme="1" tint="0.499984740745262"/>
      </bottom>
      <diagonal/>
    </border>
    <border>
      <left/>
      <right style="medium">
        <color rgb="FFA89497"/>
      </right>
      <top style="thin">
        <color theme="1" tint="0.499984740745262"/>
      </top>
      <bottom/>
      <diagonal/>
    </border>
    <border>
      <left style="thin">
        <color theme="1" tint="0.499984740745262"/>
      </left>
      <right style="thin">
        <color theme="1" tint="0.499984740745262"/>
      </right>
      <top/>
      <bottom style="medium">
        <color rgb="FFA89497"/>
      </bottom>
      <diagonal/>
    </border>
    <border>
      <left style="thin">
        <color theme="1" tint="0.499984740745262"/>
      </left>
      <right/>
      <top style="medium">
        <color rgb="FFA89497"/>
      </top>
      <bottom style="thin">
        <color theme="1" tint="0.499984740745262"/>
      </bottom>
      <diagonal/>
    </border>
    <border>
      <left style="thin">
        <color theme="1" tint="0.499984740745262"/>
      </left>
      <right style="medium">
        <color rgb="FFA89497"/>
      </right>
      <top style="medium">
        <color rgb="FFA89497"/>
      </top>
      <bottom style="thin">
        <color theme="1" tint="0.499984740745262"/>
      </bottom>
      <diagonal/>
    </border>
    <border>
      <left style="thin">
        <color theme="1" tint="0.499984740745262"/>
      </left>
      <right/>
      <top/>
      <bottom style="medium">
        <color rgb="FFA89497"/>
      </bottom>
      <diagonal/>
    </border>
    <border>
      <left style="thin">
        <color theme="1" tint="0.499984740745262"/>
      </left>
      <right style="medium">
        <color rgb="FFA89497"/>
      </right>
      <top/>
      <bottom style="medium">
        <color rgb="FFA89497"/>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A89497"/>
      </left>
      <right/>
      <top style="medium">
        <color indexed="64"/>
      </top>
      <bottom style="medium">
        <color indexed="64"/>
      </bottom>
      <diagonal/>
    </border>
    <border>
      <left/>
      <right style="medium">
        <color rgb="FFA89497"/>
      </right>
      <top style="medium">
        <color indexed="64"/>
      </top>
      <bottom style="medium">
        <color indexed="64"/>
      </bottom>
      <diagonal/>
    </border>
    <border>
      <left style="medium">
        <color rgb="FFA89497"/>
      </left>
      <right/>
      <top style="medium">
        <color rgb="FFA89497"/>
      </top>
      <bottom style="medium">
        <color indexed="64"/>
      </bottom>
      <diagonal/>
    </border>
    <border>
      <left/>
      <right/>
      <top style="medium">
        <color rgb="FFA89497"/>
      </top>
      <bottom style="medium">
        <color indexed="64"/>
      </bottom>
      <diagonal/>
    </border>
    <border>
      <left/>
      <right/>
      <top style="medium">
        <color indexed="64"/>
      </top>
      <bottom style="medium">
        <color indexed="64"/>
      </bottom>
      <diagonal/>
    </border>
    <border>
      <left style="thin">
        <color theme="4"/>
      </left>
      <right/>
      <top/>
      <bottom/>
      <diagonal/>
    </border>
    <border>
      <left/>
      <right/>
      <top/>
      <bottom style="double">
        <color theme="4"/>
      </bottom>
      <diagonal/>
    </border>
    <border>
      <left style="thin">
        <color theme="4"/>
      </left>
      <right style="thin">
        <color theme="4"/>
      </right>
      <top style="thin">
        <color theme="4"/>
      </top>
      <bottom style="thin">
        <color theme="4"/>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3" fillId="0" borderId="0"/>
    <xf numFmtId="0" fontId="21" fillId="0" borderId="15" applyNumberFormat="0" applyFill="0" applyProtection="0">
      <alignment horizontal="left"/>
    </xf>
    <xf numFmtId="0" fontId="22" fillId="0" borderId="0">
      <alignment horizontal="right"/>
    </xf>
    <xf numFmtId="0" fontId="22" fillId="0" borderId="0" applyNumberFormat="0" applyFill="0" applyProtection="0">
      <alignment horizontal="right" indent="1"/>
    </xf>
    <xf numFmtId="0" fontId="22" fillId="0" borderId="0" applyNumberFormat="0" applyFont="0" applyFill="0" applyBorder="0" applyProtection="0">
      <alignment horizontal="left" indent="5"/>
    </xf>
    <xf numFmtId="44" fontId="22" fillId="0" borderId="0" applyFont="0" applyFill="0" applyBorder="0" applyAlignment="0" applyProtection="0"/>
    <xf numFmtId="10" fontId="22" fillId="0" borderId="0" applyFont="0" applyFill="0" applyBorder="0" applyAlignment="0" applyProtection="0"/>
    <xf numFmtId="1" fontId="22" fillId="0" borderId="0" applyFont="0" applyFill="0" applyBorder="0" applyProtection="0">
      <alignment horizontal="right"/>
    </xf>
    <xf numFmtId="14" fontId="22" fillId="0" borderId="0" applyFont="0" applyFill="0" applyBorder="0">
      <alignment horizontal="right"/>
    </xf>
    <xf numFmtId="0" fontId="22" fillId="0" borderId="0" applyNumberFormat="0" applyFont="0" applyFill="0" applyBorder="0" applyProtection="0">
      <alignment horizontal="center" wrapText="1"/>
    </xf>
  </cellStyleXfs>
  <cellXfs count="291">
    <xf numFmtId="0" fontId="0" fillId="0" borderId="0" xfId="0"/>
    <xf numFmtId="0" fontId="9" fillId="2" borderId="0" xfId="0" applyFont="1" applyFill="1"/>
    <xf numFmtId="0" fontId="10" fillId="2" borderId="0" xfId="0" applyFont="1" applyFill="1"/>
    <xf numFmtId="0" fontId="11" fillId="0" borderId="0" xfId="0" applyFont="1"/>
    <xf numFmtId="0" fontId="7" fillId="0" borderId="0" xfId="6" applyFont="1">
      <alignment horizontal="right"/>
    </xf>
    <xf numFmtId="165" fontId="7" fillId="5" borderId="4" xfId="0" applyNumberFormat="1" applyFont="1" applyFill="1" applyBorder="1" applyAlignment="1">
      <alignment horizontal="center"/>
    </xf>
    <xf numFmtId="165" fontId="7" fillId="5" borderId="10" xfId="0" applyNumberFormat="1" applyFont="1" applyFill="1" applyBorder="1" applyAlignment="1">
      <alignment horizontal="center"/>
    </xf>
    <xf numFmtId="165" fontId="7" fillId="5" borderId="8" xfId="0" applyNumberFormat="1" applyFont="1" applyFill="1" applyBorder="1" applyAlignment="1">
      <alignment horizontal="center"/>
    </xf>
    <xf numFmtId="165" fontId="7" fillId="5" borderId="9" xfId="0" applyNumberFormat="1" applyFont="1" applyFill="1" applyBorder="1" applyAlignment="1">
      <alignment horizontal="center"/>
    </xf>
    <xf numFmtId="165" fontId="7" fillId="5" borderId="6" xfId="0" applyNumberFormat="1" applyFont="1" applyFill="1" applyBorder="1" applyAlignment="1">
      <alignment horizontal="center"/>
    </xf>
    <xf numFmtId="165" fontId="7" fillId="5" borderId="0" xfId="0" applyNumberFormat="1" applyFont="1" applyFill="1" applyAlignment="1">
      <alignment horizontal="center"/>
    </xf>
    <xf numFmtId="165" fontId="7" fillId="5" borderId="12" xfId="0" applyNumberFormat="1" applyFont="1" applyFill="1" applyBorder="1" applyAlignment="1">
      <alignment horizontal="center"/>
    </xf>
    <xf numFmtId="165" fontId="7" fillId="5" borderId="13" xfId="0" applyNumberFormat="1" applyFont="1" applyFill="1" applyBorder="1" applyAlignment="1">
      <alignment horizontal="center"/>
    </xf>
    <xf numFmtId="8" fontId="7" fillId="5" borderId="4" xfId="0" applyNumberFormat="1" applyFont="1" applyFill="1" applyBorder="1" applyAlignment="1">
      <alignment horizontal="center"/>
    </xf>
    <xf numFmtId="8" fontId="7" fillId="5" borderId="11" xfId="0" applyNumberFormat="1" applyFont="1" applyFill="1" applyBorder="1" applyAlignment="1">
      <alignment horizontal="center"/>
    </xf>
    <xf numFmtId="8" fontId="7" fillId="5" borderId="6" xfId="0" applyNumberFormat="1" applyFont="1" applyFill="1" applyBorder="1" applyAlignment="1">
      <alignment horizontal="center"/>
    </xf>
    <xf numFmtId="8" fontId="7" fillId="5" borderId="24" xfId="0" applyNumberFormat="1" applyFont="1" applyFill="1" applyBorder="1" applyAlignment="1">
      <alignment horizontal="center"/>
    </xf>
    <xf numFmtId="0" fontId="7" fillId="0" borderId="6" xfId="0"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0" fontId="0" fillId="2" borderId="0" xfId="0" applyFill="1" applyAlignment="1">
      <alignment vertical="top"/>
    </xf>
    <xf numFmtId="0" fontId="0" fillId="2" borderId="1" xfId="0" applyFill="1" applyBorder="1" applyAlignment="1">
      <alignment horizontal="left" vertical="top"/>
    </xf>
    <xf numFmtId="0" fontId="0" fillId="2" borderId="1" xfId="0" applyFill="1" applyBorder="1" applyAlignment="1">
      <alignment vertical="top"/>
    </xf>
    <xf numFmtId="0" fontId="0" fillId="0" borderId="0" xfId="0" applyAlignment="1">
      <alignment vertical="top"/>
    </xf>
    <xf numFmtId="0" fontId="0" fillId="0" borderId="0" xfId="0" applyAlignment="1">
      <alignment horizontal="left" vertical="top"/>
    </xf>
    <xf numFmtId="0" fontId="0" fillId="2" borderId="0" xfId="0" applyFill="1" applyAlignment="1">
      <alignment horizontal="left" vertical="top"/>
    </xf>
    <xf numFmtId="0" fontId="41" fillId="0" borderId="5" xfId="0" applyFont="1" applyBorder="1" applyAlignment="1" applyProtection="1">
      <alignment horizontal="center" vertical="center"/>
      <protection locked="0"/>
    </xf>
    <xf numFmtId="0" fontId="7" fillId="0" borderId="1" xfId="6" applyFont="1" applyBorder="1">
      <alignment horizontal="right"/>
    </xf>
    <xf numFmtId="14" fontId="41" fillId="9" borderId="0" xfId="12" applyFont="1" applyFill="1" applyBorder="1">
      <alignment horizontal="right"/>
    </xf>
    <xf numFmtId="44" fontId="41" fillId="9" borderId="0" xfId="9" applyFont="1" applyFill="1" applyBorder="1" applyAlignment="1">
      <alignment horizontal="right"/>
    </xf>
    <xf numFmtId="44" fontId="41" fillId="0" borderId="41" xfId="9" applyFont="1" applyBorder="1" applyAlignment="1" applyProtection="1">
      <alignment horizontal="right"/>
      <protection locked="0"/>
    </xf>
    <xf numFmtId="10" fontId="41" fillId="5" borderId="37" xfId="10" applyFont="1" applyFill="1" applyBorder="1" applyAlignment="1">
      <alignment horizontal="right"/>
    </xf>
    <xf numFmtId="1" fontId="41" fillId="0" borderId="41" xfId="11" applyFont="1" applyBorder="1" applyProtection="1">
      <alignment horizontal="right"/>
      <protection locked="0"/>
    </xf>
    <xf numFmtId="14" fontId="41" fillId="0" borderId="41" xfId="12" applyFont="1" applyBorder="1" applyProtection="1">
      <alignment horizontal="right"/>
      <protection locked="0"/>
    </xf>
    <xf numFmtId="44" fontId="41" fillId="5" borderId="42" xfId="9" applyFont="1" applyFill="1" applyBorder="1" applyAlignment="1">
      <alignment horizontal="right"/>
    </xf>
    <xf numFmtId="1" fontId="41" fillId="5" borderId="43" xfId="11" applyFont="1" applyFill="1" applyBorder="1">
      <alignment horizontal="right"/>
    </xf>
    <xf numFmtId="44" fontId="41" fillId="5" borderId="43" xfId="9" applyFont="1" applyFill="1" applyBorder="1" applyAlignment="1">
      <alignment horizontal="right"/>
    </xf>
    <xf numFmtId="44" fontId="41" fillId="5" borderId="44" xfId="9" applyFont="1" applyFill="1" applyBorder="1" applyAlignment="1">
      <alignment horizontal="right"/>
    </xf>
    <xf numFmtId="0" fontId="28" fillId="3" borderId="33" xfId="13" applyFont="1" applyFill="1" applyBorder="1">
      <alignment horizontal="center" wrapText="1"/>
    </xf>
    <xf numFmtId="0" fontId="28" fillId="3" borderId="34" xfId="13" applyFont="1" applyFill="1" applyBorder="1">
      <alignment horizontal="center" wrapText="1"/>
    </xf>
    <xf numFmtId="0" fontId="28" fillId="3" borderId="35" xfId="13" applyFont="1" applyFill="1" applyBorder="1">
      <alignment horizontal="center" wrapText="1"/>
    </xf>
    <xf numFmtId="1" fontId="41" fillId="9" borderId="36" xfId="11" applyFont="1" applyFill="1" applyBorder="1">
      <alignment horizontal="right"/>
    </xf>
    <xf numFmtId="44" fontId="41" fillId="9" borderId="37" xfId="9" applyFont="1" applyFill="1" applyBorder="1" applyAlignment="1">
      <alignment horizontal="right"/>
    </xf>
    <xf numFmtId="1" fontId="41" fillId="9" borderId="38" xfId="11" applyFont="1" applyFill="1" applyBorder="1">
      <alignment horizontal="right"/>
    </xf>
    <xf numFmtId="14" fontId="41" fillId="9" borderId="39" xfId="12" applyFont="1" applyFill="1" applyBorder="1">
      <alignment horizontal="right"/>
    </xf>
    <xf numFmtId="44" fontId="41" fillId="9" borderId="39" xfId="9" applyFont="1" applyFill="1" applyBorder="1" applyAlignment="1">
      <alignment horizontal="right"/>
    </xf>
    <xf numFmtId="44" fontId="41" fillId="9" borderId="40" xfId="9" applyFont="1" applyFill="1" applyBorder="1" applyAlignment="1">
      <alignment horizontal="right"/>
    </xf>
    <xf numFmtId="0" fontId="7" fillId="0" borderId="37" xfId="0" applyFont="1" applyBorder="1" applyAlignment="1" applyProtection="1">
      <alignment horizontal="center" vertical="center"/>
      <protection locked="0"/>
    </xf>
    <xf numFmtId="9" fontId="6" fillId="5" borderId="68" xfId="3" applyFont="1" applyFill="1" applyBorder="1" applyAlignment="1" applyProtection="1">
      <alignment horizontal="center"/>
    </xf>
    <xf numFmtId="0" fontId="12" fillId="3" borderId="63" xfId="0" applyFont="1" applyFill="1" applyBorder="1" applyAlignment="1">
      <alignment horizontal="center" vertical="center"/>
    </xf>
    <xf numFmtId="0" fontId="12" fillId="3" borderId="69" xfId="0" applyFont="1" applyFill="1" applyBorder="1" applyAlignment="1">
      <alignment horizontal="center" vertical="center"/>
    </xf>
    <xf numFmtId="0" fontId="12" fillId="3" borderId="65" xfId="0" applyFont="1" applyFill="1" applyBorder="1" applyAlignment="1">
      <alignment horizontal="center" vertical="center"/>
    </xf>
    <xf numFmtId="0" fontId="36" fillId="6" borderId="45" xfId="0" applyFont="1" applyFill="1" applyBorder="1" applyAlignment="1">
      <alignment horizontal="center"/>
    </xf>
    <xf numFmtId="0" fontId="36" fillId="6" borderId="49" xfId="0" applyFont="1" applyFill="1" applyBorder="1" applyAlignment="1">
      <alignment horizontal="center"/>
    </xf>
    <xf numFmtId="0" fontId="36" fillId="6" borderId="50" xfId="0" applyFont="1" applyFill="1" applyBorder="1" applyAlignment="1">
      <alignment horizontal="center"/>
    </xf>
    <xf numFmtId="0" fontId="36" fillId="6" borderId="58" xfId="0" applyFont="1" applyFill="1" applyBorder="1" applyAlignment="1">
      <alignment horizontal="center"/>
    </xf>
    <xf numFmtId="0" fontId="41" fillId="0" borderId="70" xfId="0" applyFont="1" applyBorder="1" applyAlignment="1" applyProtection="1">
      <alignment horizontal="center" vertical="center"/>
      <protection locked="0"/>
    </xf>
    <xf numFmtId="0" fontId="12" fillId="3" borderId="71" xfId="0" applyFont="1" applyFill="1" applyBorder="1" applyAlignment="1">
      <alignment horizontal="center" vertical="center" wrapText="1"/>
    </xf>
    <xf numFmtId="0" fontId="12" fillId="3" borderId="72" xfId="0" applyFont="1" applyFill="1" applyBorder="1" applyAlignment="1">
      <alignment horizontal="center" vertical="center"/>
    </xf>
    <xf numFmtId="0" fontId="12" fillId="3" borderId="64" xfId="0" applyFont="1" applyFill="1" applyBorder="1" applyAlignment="1">
      <alignment horizontal="center" vertical="center"/>
    </xf>
    <xf numFmtId="0" fontId="12" fillId="3" borderId="73" xfId="0" applyFont="1" applyFill="1" applyBorder="1" applyAlignment="1">
      <alignment horizontal="center" vertical="center"/>
    </xf>
    <xf numFmtId="165" fontId="7" fillId="5" borderId="66" xfId="0" applyNumberFormat="1" applyFont="1" applyFill="1" applyBorder="1" applyAlignment="1">
      <alignment horizontal="center"/>
    </xf>
    <xf numFmtId="165" fontId="7" fillId="5" borderId="74" xfId="0" applyNumberFormat="1" applyFont="1" applyFill="1" applyBorder="1" applyAlignment="1">
      <alignment horizontal="center"/>
    </xf>
    <xf numFmtId="165" fontId="7" fillId="5" borderId="37" xfId="0" applyNumberFormat="1" applyFont="1" applyFill="1" applyBorder="1" applyAlignment="1">
      <alignment horizontal="center"/>
    </xf>
    <xf numFmtId="165" fontId="7" fillId="5" borderId="75" xfId="0" applyNumberFormat="1" applyFont="1" applyFill="1" applyBorder="1" applyAlignment="1">
      <alignment horizontal="center"/>
    </xf>
    <xf numFmtId="165" fontId="7" fillId="5" borderId="76" xfId="0" applyNumberFormat="1" applyFont="1" applyFill="1" applyBorder="1" applyAlignment="1">
      <alignment horizontal="center"/>
    </xf>
    <xf numFmtId="165" fontId="7" fillId="5" borderId="39" xfId="0" applyNumberFormat="1" applyFont="1" applyFill="1" applyBorder="1" applyAlignment="1">
      <alignment horizontal="center"/>
    </xf>
    <xf numFmtId="165" fontId="7" fillId="5" borderId="40" xfId="0" applyNumberFormat="1" applyFont="1" applyFill="1" applyBorder="1" applyAlignment="1">
      <alignment horizontal="center"/>
    </xf>
    <xf numFmtId="165" fontId="5" fillId="5" borderId="54" xfId="0" applyNumberFormat="1" applyFont="1" applyFill="1" applyBorder="1" applyAlignment="1">
      <alignment horizontal="center" vertical="center"/>
    </xf>
    <xf numFmtId="165" fontId="5" fillId="5" borderId="61" xfId="0" applyNumberFormat="1" applyFont="1" applyFill="1" applyBorder="1" applyAlignment="1">
      <alignment horizontal="center" vertical="center"/>
    </xf>
    <xf numFmtId="165" fontId="5" fillId="5" borderId="55" xfId="0" applyNumberFormat="1" applyFont="1" applyFill="1" applyBorder="1" applyAlignment="1">
      <alignment horizontal="center" vertical="center"/>
    </xf>
    <xf numFmtId="165" fontId="5" fillId="5" borderId="56" xfId="0" applyNumberFormat="1" applyFont="1" applyFill="1" applyBorder="1" applyAlignment="1">
      <alignment horizontal="center" vertical="center"/>
    </xf>
    <xf numFmtId="165" fontId="5" fillId="5" borderId="57" xfId="0" applyNumberFormat="1" applyFont="1" applyFill="1" applyBorder="1" applyAlignment="1">
      <alignment horizontal="center" vertical="center"/>
    </xf>
    <xf numFmtId="165" fontId="18" fillId="5" borderId="54" xfId="0" applyNumberFormat="1" applyFont="1" applyFill="1" applyBorder="1" applyAlignment="1">
      <alignment horizontal="center" vertical="center"/>
    </xf>
    <xf numFmtId="165" fontId="18" fillId="5" borderId="61" xfId="0" applyNumberFormat="1" applyFont="1" applyFill="1" applyBorder="1" applyAlignment="1">
      <alignment horizontal="center" vertical="center"/>
    </xf>
    <xf numFmtId="165" fontId="18" fillId="5" borderId="55" xfId="0" applyNumberFormat="1" applyFont="1" applyFill="1" applyBorder="1" applyAlignment="1">
      <alignment horizontal="center" vertical="center"/>
    </xf>
    <xf numFmtId="165" fontId="18" fillId="5" borderId="56" xfId="0" applyNumberFormat="1" applyFont="1" applyFill="1" applyBorder="1" applyAlignment="1">
      <alignment horizontal="center" vertical="center"/>
    </xf>
    <xf numFmtId="165" fontId="18" fillId="5" borderId="57" xfId="0" applyNumberFormat="1" applyFont="1" applyFill="1" applyBorder="1" applyAlignment="1">
      <alignment horizontal="center" vertical="center"/>
    </xf>
    <xf numFmtId="0" fontId="12" fillId="3" borderId="77" xfId="0" applyFont="1" applyFill="1" applyBorder="1" applyAlignment="1">
      <alignment horizontal="center" vertical="center"/>
    </xf>
    <xf numFmtId="0" fontId="12" fillId="3" borderId="78" xfId="0" applyFont="1" applyFill="1" applyBorder="1" applyAlignment="1">
      <alignment horizontal="center" vertical="center"/>
    </xf>
    <xf numFmtId="8" fontId="7" fillId="5" borderId="46" xfId="0" applyNumberFormat="1" applyFont="1" applyFill="1" applyBorder="1" applyAlignment="1">
      <alignment horizontal="center"/>
    </xf>
    <xf numFmtId="8" fontId="7" fillId="5" borderId="48" xfId="0" applyNumberFormat="1" applyFont="1" applyFill="1" applyBorder="1" applyAlignment="1">
      <alignment horizontal="center"/>
    </xf>
    <xf numFmtId="8" fontId="7" fillId="5" borderId="76" xfId="0" applyNumberFormat="1" applyFont="1" applyFill="1" applyBorder="1" applyAlignment="1">
      <alignment horizontal="center"/>
    </xf>
    <xf numFmtId="8" fontId="7" fillId="5" borderId="79" xfId="0" applyNumberFormat="1" applyFont="1" applyFill="1" applyBorder="1" applyAlignment="1">
      <alignment horizontal="center"/>
    </xf>
    <xf numFmtId="8" fontId="7" fillId="5" borderId="80" xfId="0" applyNumberFormat="1" applyFont="1" applyFill="1" applyBorder="1" applyAlignment="1">
      <alignment horizontal="center"/>
    </xf>
    <xf numFmtId="8" fontId="5" fillId="5" borderId="54" xfId="0" applyNumberFormat="1" applyFont="1" applyFill="1" applyBorder="1" applyAlignment="1">
      <alignment horizontal="center"/>
    </xf>
    <xf numFmtId="8" fontId="5" fillId="5" borderId="55" xfId="0" applyNumberFormat="1" applyFont="1" applyFill="1" applyBorder="1" applyAlignment="1">
      <alignment horizontal="center"/>
    </xf>
    <xf numFmtId="8" fontId="5" fillId="5" borderId="57" xfId="0" applyNumberFormat="1" applyFont="1" applyFill="1" applyBorder="1" applyAlignment="1">
      <alignment horizontal="center"/>
    </xf>
    <xf numFmtId="8" fontId="18" fillId="5" borderId="54" xfId="0" applyNumberFormat="1" applyFont="1" applyFill="1" applyBorder="1" applyAlignment="1">
      <alignment horizontal="center" vertical="center"/>
    </xf>
    <xf numFmtId="8" fontId="18" fillId="5" borderId="55" xfId="0" applyNumberFormat="1" applyFont="1" applyFill="1" applyBorder="1" applyAlignment="1">
      <alignment horizontal="center" vertical="center"/>
    </xf>
    <xf numFmtId="8" fontId="18" fillId="5" borderId="57" xfId="0" applyNumberFormat="1" applyFont="1" applyFill="1" applyBorder="1" applyAlignment="1">
      <alignment horizontal="center" vertical="center"/>
    </xf>
    <xf numFmtId="0" fontId="28" fillId="7" borderId="2" xfId="0" applyFont="1" applyFill="1" applyBorder="1" applyAlignment="1">
      <alignment horizontal="center"/>
    </xf>
    <xf numFmtId="165" fontId="28" fillId="7" borderId="2" xfId="0" applyNumberFormat="1" applyFont="1" applyFill="1" applyBorder="1" applyAlignment="1">
      <alignment horizontal="center"/>
    </xf>
    <xf numFmtId="9" fontId="28" fillId="7" borderId="2" xfId="3" applyFont="1" applyFill="1" applyBorder="1" applyAlignment="1" applyProtection="1">
      <alignment horizontal="center"/>
    </xf>
    <xf numFmtId="0" fontId="28" fillId="7" borderId="2" xfId="0" applyFont="1" applyFill="1" applyBorder="1" applyAlignment="1">
      <alignment horizontal="center" vertical="center"/>
    </xf>
    <xf numFmtId="8" fontId="28" fillId="7" borderId="2" xfId="0" applyNumberFormat="1" applyFont="1" applyFill="1" applyBorder="1" applyAlignment="1">
      <alignment horizontal="center"/>
    </xf>
    <xf numFmtId="0" fontId="12" fillId="8" borderId="2" xfId="0" applyFont="1" applyFill="1" applyBorder="1" applyAlignment="1">
      <alignment horizontal="center" vertical="center"/>
    </xf>
    <xf numFmtId="0" fontId="12" fillId="8" borderId="3" xfId="0" applyFont="1" applyFill="1" applyBorder="1" applyAlignment="1">
      <alignment horizontal="center" vertical="center"/>
    </xf>
    <xf numFmtId="0" fontId="12" fillId="8" borderId="2" xfId="0" applyFont="1" applyFill="1" applyBorder="1" applyAlignment="1">
      <alignment horizontal="center"/>
    </xf>
    <xf numFmtId="0" fontId="2" fillId="2" borderId="0" xfId="0" applyFont="1" applyFill="1"/>
    <xf numFmtId="0" fontId="2" fillId="0" borderId="0" xfId="0" applyFont="1"/>
    <xf numFmtId="0" fontId="30" fillId="2" borderId="0" xfId="0" applyFont="1" applyFill="1" applyAlignment="1">
      <alignment vertical="center"/>
    </xf>
    <xf numFmtId="0" fontId="5" fillId="5" borderId="22" xfId="0" applyFont="1" applyFill="1" applyBorder="1" applyAlignment="1">
      <alignment horizontal="left" vertical="center"/>
    </xf>
    <xf numFmtId="0" fontId="37" fillId="0" borderId="2" xfId="0" applyFont="1" applyBorder="1" applyAlignment="1">
      <alignment vertical="center" wrapText="1"/>
    </xf>
    <xf numFmtId="0" fontId="5" fillId="0" borderId="22" xfId="0" applyFont="1" applyBorder="1" applyAlignment="1">
      <alignment horizontal="left" vertical="center"/>
    </xf>
    <xf numFmtId="0" fontId="5" fillId="2" borderId="0" xfId="0" applyFont="1" applyFill="1" applyAlignment="1">
      <alignment horizontal="left" vertical="center"/>
    </xf>
    <xf numFmtId="0" fontId="17" fillId="2" borderId="0" xfId="0" applyFont="1" applyFill="1" applyAlignment="1">
      <alignment vertical="center" wrapText="1"/>
    </xf>
    <xf numFmtId="0" fontId="39" fillId="2" borderId="0" xfId="0" applyFont="1" applyFill="1"/>
    <xf numFmtId="0" fontId="8" fillId="2" borderId="0" xfId="0" applyFont="1" applyFill="1"/>
    <xf numFmtId="0" fontId="12" fillId="3" borderId="63" xfId="0" applyFont="1" applyFill="1" applyBorder="1" applyAlignment="1">
      <alignment horizontal="center"/>
    </xf>
    <xf numFmtId="0" fontId="12" fillId="3" borderId="64" xfId="0" applyFont="1" applyFill="1" applyBorder="1" applyAlignment="1">
      <alignment horizontal="center"/>
    </xf>
    <xf numFmtId="0" fontId="12" fillId="3" borderId="65" xfId="0" applyFont="1" applyFill="1" applyBorder="1" applyAlignment="1">
      <alignment horizontal="center"/>
    </xf>
    <xf numFmtId="0" fontId="36" fillId="6" borderId="50" xfId="0" applyFont="1" applyFill="1" applyBorder="1" applyAlignment="1">
      <alignment horizontal="left"/>
    </xf>
    <xf numFmtId="0" fontId="36" fillId="6" borderId="45" xfId="0" applyFont="1" applyFill="1" applyBorder="1" applyAlignment="1">
      <alignment horizontal="left"/>
    </xf>
    <xf numFmtId="0" fontId="36" fillId="6" borderId="67" xfId="0" applyFont="1" applyFill="1" applyBorder="1" applyAlignment="1">
      <alignment horizontal="left"/>
    </xf>
    <xf numFmtId="0" fontId="7" fillId="2" borderId="0" xfId="0" applyFont="1" applyFill="1" applyAlignment="1">
      <alignment horizontal="center"/>
    </xf>
    <xf numFmtId="166" fontId="5" fillId="2" borderId="0" xfId="0" applyNumberFormat="1" applyFont="1" applyFill="1" applyAlignment="1">
      <alignment horizontal="center" vertical="center"/>
    </xf>
    <xf numFmtId="0" fontId="40" fillId="2" borderId="0" xfId="0" applyFont="1" applyFill="1"/>
    <xf numFmtId="0" fontId="5" fillId="2" borderId="0" xfId="0" applyFont="1" applyFill="1" applyAlignment="1">
      <alignment vertical="center"/>
    </xf>
    <xf numFmtId="0" fontId="5" fillId="0" borderId="0" xfId="0" applyFont="1" applyAlignment="1">
      <alignment vertical="center"/>
    </xf>
    <xf numFmtId="0" fontId="23" fillId="2" borderId="0" xfId="0" applyFont="1" applyFill="1"/>
    <xf numFmtId="0" fontId="2" fillId="2" borderId="0" xfId="0" applyFont="1" applyFill="1" applyAlignment="1">
      <alignment horizontal="center"/>
    </xf>
    <xf numFmtId="0" fontId="5" fillId="0" borderId="62" xfId="0" applyFont="1" applyBorder="1" applyAlignment="1" applyProtection="1">
      <alignment horizontal="center"/>
      <protection locked="0"/>
    </xf>
    <xf numFmtId="0" fontId="1" fillId="0" borderId="0" xfId="0" applyFont="1"/>
    <xf numFmtId="0" fontId="25" fillId="2" borderId="0" xfId="0" applyFont="1" applyFill="1" applyAlignment="1">
      <alignment horizontal="left" vertical="top" wrapText="1"/>
    </xf>
    <xf numFmtId="0" fontId="10" fillId="2" borderId="0" xfId="0" applyFont="1" applyFill="1" applyAlignment="1">
      <alignment horizontal="right" vertical="top"/>
    </xf>
    <xf numFmtId="0" fontId="37" fillId="2" borderId="0" xfId="0" applyFont="1" applyFill="1" applyAlignment="1">
      <alignment vertical="center" wrapText="1"/>
    </xf>
    <xf numFmtId="0" fontId="28" fillId="0" borderId="0" xfId="6" applyFont="1">
      <alignment horizontal="right"/>
    </xf>
    <xf numFmtId="0" fontId="46" fillId="2" borderId="0" xfId="0" applyFont="1" applyFill="1" applyAlignment="1" applyProtection="1">
      <alignment horizontal="right" vertical="top"/>
      <protection locked="0"/>
    </xf>
    <xf numFmtId="1" fontId="1" fillId="0" borderId="0" xfId="11" applyFont="1">
      <alignment horizontal="right"/>
    </xf>
    <xf numFmtId="14" fontId="1" fillId="0" borderId="0" xfId="12" applyFont="1">
      <alignment horizontal="right"/>
    </xf>
    <xf numFmtId="44" fontId="1" fillId="0" borderId="0" xfId="9" applyFont="1" applyAlignment="1">
      <alignment horizontal="right"/>
    </xf>
    <xf numFmtId="0" fontId="1" fillId="2" borderId="0" xfId="0" applyFont="1" applyFill="1"/>
    <xf numFmtId="0" fontId="1" fillId="2" borderId="1" xfId="0" applyFont="1" applyFill="1" applyBorder="1"/>
    <xf numFmtId="0" fontId="1" fillId="2" borderId="16" xfId="0" applyFont="1" applyFill="1" applyBorder="1"/>
    <xf numFmtId="0" fontId="1" fillId="2" borderId="17" xfId="0" applyFont="1" applyFill="1" applyBorder="1"/>
    <xf numFmtId="0" fontId="1" fillId="2" borderId="0" xfId="0" applyFont="1" applyFill="1" applyAlignment="1">
      <alignment horizontal="center"/>
    </xf>
    <xf numFmtId="0" fontId="1" fillId="2" borderId="18" xfId="0" applyFont="1" applyFill="1" applyBorder="1"/>
    <xf numFmtId="0" fontId="1" fillId="2" borderId="19" xfId="0" applyFont="1" applyFill="1" applyBorder="1"/>
    <xf numFmtId="0" fontId="1" fillId="2" borderId="21" xfId="0" applyFont="1" applyFill="1" applyBorder="1"/>
    <xf numFmtId="0" fontId="1" fillId="2" borderId="20" xfId="0" applyFont="1" applyFill="1" applyBorder="1"/>
    <xf numFmtId="0" fontId="1" fillId="0" borderId="17" xfId="0" applyFont="1" applyBorder="1"/>
    <xf numFmtId="0" fontId="1" fillId="2" borderId="23" xfId="0" applyFont="1" applyFill="1" applyBorder="1"/>
    <xf numFmtId="0" fontId="1" fillId="2" borderId="0" xfId="0" applyFont="1" applyFill="1" applyAlignment="1">
      <alignment vertical="center"/>
    </xf>
    <xf numFmtId="0" fontId="1" fillId="2" borderId="0" xfId="0" applyFont="1" applyFill="1" applyAlignment="1">
      <alignment horizontal="center" vertical="center"/>
    </xf>
    <xf numFmtId="0" fontId="35" fillId="2" borderId="0" xfId="0" applyFont="1" applyFill="1" applyAlignment="1">
      <alignment horizontal="left" vertical="top"/>
    </xf>
    <xf numFmtId="0" fontId="29" fillId="2" borderId="0" xfId="0" applyFont="1" applyFill="1" applyAlignment="1">
      <alignment horizontal="left" vertical="top" wrapText="1"/>
    </xf>
    <xf numFmtId="0" fontId="33" fillId="2" borderId="0" xfId="0" applyFont="1" applyFill="1" applyAlignment="1">
      <alignment horizontal="left" vertical="top" wrapText="1"/>
    </xf>
    <xf numFmtId="1" fontId="36" fillId="9" borderId="61" xfId="0" applyNumberFormat="1" applyFont="1" applyFill="1" applyBorder="1" applyAlignment="1">
      <alignment horizontal="center" vertical="center"/>
    </xf>
    <xf numFmtId="1" fontId="36" fillId="9" borderId="55" xfId="0" applyNumberFormat="1" applyFont="1" applyFill="1" applyBorder="1" applyAlignment="1">
      <alignment horizontal="center" vertical="center"/>
    </xf>
    <xf numFmtId="1" fontId="36" fillId="9" borderId="54" xfId="0" applyNumberFormat="1" applyFont="1" applyFill="1" applyBorder="1" applyAlignment="1">
      <alignment horizontal="center" vertical="center"/>
    </xf>
    <xf numFmtId="1" fontId="36" fillId="9" borderId="57" xfId="0" applyNumberFormat="1" applyFont="1" applyFill="1" applyBorder="1" applyAlignment="1">
      <alignment horizontal="center" vertical="center"/>
    </xf>
    <xf numFmtId="165" fontId="7" fillId="5" borderId="5" xfId="0" applyNumberFormat="1" applyFont="1" applyFill="1" applyBorder="1" applyAlignment="1">
      <alignment horizontal="center"/>
    </xf>
    <xf numFmtId="0" fontId="36" fillId="6" borderId="47" xfId="0" applyFont="1" applyFill="1" applyBorder="1" applyAlignment="1">
      <alignment horizontal="center"/>
    </xf>
    <xf numFmtId="0" fontId="41" fillId="2" borderId="0" xfId="0" applyFont="1" applyFill="1" applyProtection="1">
      <protection locked="0"/>
    </xf>
    <xf numFmtId="0" fontId="41" fillId="2" borderId="89" xfId="0" applyFont="1" applyFill="1" applyBorder="1" applyAlignment="1" applyProtection="1">
      <alignment horizontal="center"/>
      <protection locked="0"/>
    </xf>
    <xf numFmtId="0" fontId="41" fillId="2" borderId="0" xfId="0" applyFont="1" applyFill="1" applyAlignment="1" applyProtection="1">
      <alignment horizontal="center"/>
      <protection locked="0"/>
    </xf>
    <xf numFmtId="0" fontId="48" fillId="2" borderId="0" xfId="0" applyFont="1" applyFill="1" applyProtection="1">
      <protection locked="0"/>
    </xf>
    <xf numFmtId="0" fontId="49" fillId="2" borderId="0" xfId="0" applyFont="1" applyFill="1" applyAlignment="1" applyProtection="1">
      <alignment vertical="center"/>
      <protection locked="0"/>
    </xf>
    <xf numFmtId="0" fontId="39" fillId="2" borderId="0" xfId="0" applyFont="1" applyFill="1" applyAlignment="1" applyProtection="1">
      <alignment vertical="center"/>
      <protection locked="0"/>
    </xf>
    <xf numFmtId="0" fontId="39" fillId="2" borderId="0" xfId="0" applyFont="1" applyFill="1" applyAlignment="1" applyProtection="1">
      <alignment horizontal="left" vertical="center"/>
      <protection locked="0"/>
    </xf>
    <xf numFmtId="0" fontId="48" fillId="2" borderId="0" xfId="0" applyFont="1" applyFill="1" applyAlignment="1" applyProtection="1">
      <alignment horizontal="center"/>
      <protection locked="0"/>
    </xf>
    <xf numFmtId="0" fontId="41" fillId="2" borderId="90" xfId="0" applyFont="1" applyFill="1" applyBorder="1" applyAlignment="1" applyProtection="1">
      <alignment vertical="center"/>
      <protection locked="0"/>
    </xf>
    <xf numFmtId="0" fontId="36" fillId="2" borderId="0" xfId="0" applyFont="1" applyFill="1" applyAlignment="1" applyProtection="1">
      <alignment horizontal="center"/>
      <protection locked="0"/>
    </xf>
    <xf numFmtId="0" fontId="38" fillId="0" borderId="0" xfId="0" applyFont="1"/>
    <xf numFmtId="0" fontId="38" fillId="2" borderId="0" xfId="0" applyFont="1" applyFill="1"/>
    <xf numFmtId="0" fontId="48" fillId="2" borderId="0" xfId="0" applyFont="1" applyFill="1"/>
    <xf numFmtId="164" fontId="41" fillId="2" borderId="0" xfId="1" applyNumberFormat="1" applyFont="1" applyFill="1" applyBorder="1" applyAlignment="1" applyProtection="1">
      <alignment horizontal="center" vertical="center"/>
      <protection locked="0"/>
    </xf>
    <xf numFmtId="0" fontId="50" fillId="2" borderId="0" xfId="0" applyFont="1" applyFill="1" applyAlignment="1" applyProtection="1">
      <alignment horizontal="centerContinuous" vertical="center"/>
      <protection locked="0"/>
    </xf>
    <xf numFmtId="0" fontId="38" fillId="9" borderId="90" xfId="0" applyFont="1" applyFill="1" applyBorder="1" applyAlignment="1">
      <alignment horizontal="center"/>
    </xf>
    <xf numFmtId="0" fontId="38" fillId="2" borderId="90" xfId="0" applyFont="1" applyFill="1" applyBorder="1" applyAlignment="1">
      <alignment horizontal="left" vertical="center"/>
    </xf>
    <xf numFmtId="0" fontId="36" fillId="2" borderId="89" xfId="0" applyFont="1" applyFill="1" applyBorder="1" applyAlignment="1" applyProtection="1">
      <alignment horizontal="left" vertical="center"/>
      <protection locked="0"/>
    </xf>
    <xf numFmtId="0" fontId="36" fillId="2" borderId="89" xfId="0" applyFont="1" applyFill="1" applyBorder="1" applyAlignment="1" applyProtection="1">
      <alignment horizontal="center"/>
      <protection locked="0"/>
    </xf>
    <xf numFmtId="0" fontId="41" fillId="2" borderId="89" xfId="0" applyFont="1" applyFill="1" applyBorder="1" applyProtection="1">
      <protection locked="0"/>
    </xf>
    <xf numFmtId="0" fontId="41" fillId="2" borderId="0" xfId="0" applyFont="1" applyFill="1" applyAlignment="1" applyProtection="1">
      <alignment horizontal="left"/>
      <protection locked="0"/>
    </xf>
    <xf numFmtId="0" fontId="41" fillId="2" borderId="9" xfId="0" applyFont="1" applyFill="1" applyBorder="1" applyAlignment="1" applyProtection="1">
      <alignment horizontal="left"/>
      <protection locked="0"/>
    </xf>
    <xf numFmtId="0" fontId="36" fillId="0" borderId="90" xfId="0" applyFont="1" applyBorder="1" applyAlignment="1">
      <alignment vertical="center"/>
    </xf>
    <xf numFmtId="0" fontId="36" fillId="2" borderId="90" xfId="0" applyFont="1" applyFill="1" applyBorder="1" applyAlignment="1">
      <alignment horizontal="center"/>
    </xf>
    <xf numFmtId="0" fontId="36" fillId="2" borderId="0" xfId="0" applyFont="1" applyFill="1" applyAlignment="1" applyProtection="1">
      <alignment horizontal="centerContinuous"/>
      <protection locked="0"/>
    </xf>
    <xf numFmtId="0" fontId="36" fillId="2" borderId="9" xfId="0" applyFont="1" applyFill="1" applyBorder="1"/>
    <xf numFmtId="0" fontId="36" fillId="2" borderId="14" xfId="0" applyFont="1" applyFill="1" applyBorder="1" applyAlignment="1">
      <alignment horizontal="center"/>
    </xf>
    <xf numFmtId="0" fontId="51" fillId="2" borderId="0" xfId="0" applyFont="1" applyFill="1" applyAlignment="1">
      <alignment horizontal="center"/>
    </xf>
    <xf numFmtId="0" fontId="41" fillId="2" borderId="7" xfId="0" applyFont="1" applyFill="1" applyBorder="1" applyAlignment="1" applyProtection="1">
      <alignment vertical="center"/>
      <protection locked="0"/>
    </xf>
    <xf numFmtId="0" fontId="13" fillId="10" borderId="90" xfId="0" applyFont="1" applyFill="1" applyBorder="1" applyAlignment="1">
      <alignment horizontal="center" vertical="center"/>
    </xf>
    <xf numFmtId="0" fontId="12" fillId="10" borderId="90" xfId="0" applyFont="1" applyFill="1" applyBorder="1" applyAlignment="1">
      <alignment horizontal="center" vertical="center" wrapText="1"/>
    </xf>
    <xf numFmtId="0" fontId="12" fillId="10" borderId="90" xfId="0" applyFont="1" applyFill="1" applyBorder="1" applyAlignment="1">
      <alignment horizontal="center" vertical="center"/>
    </xf>
    <xf numFmtId="0" fontId="41" fillId="2" borderId="0" xfId="0" applyFont="1" applyFill="1" applyAlignment="1" applyProtection="1">
      <alignment vertical="center"/>
      <protection locked="0"/>
    </xf>
    <xf numFmtId="0" fontId="41" fillId="2" borderId="7" xfId="0" applyFont="1" applyFill="1" applyBorder="1" applyProtection="1">
      <protection locked="0"/>
    </xf>
    <xf numFmtId="0" fontId="37" fillId="11" borderId="90" xfId="0" applyFont="1" applyFill="1" applyBorder="1" applyAlignment="1" applyProtection="1">
      <alignment vertical="center"/>
      <protection locked="0"/>
    </xf>
    <xf numFmtId="0" fontId="37" fillId="2" borderId="90" xfId="0" applyFont="1" applyFill="1" applyBorder="1" applyAlignment="1" applyProtection="1">
      <alignment vertical="center"/>
      <protection locked="0"/>
    </xf>
    <xf numFmtId="6" fontId="37" fillId="2" borderId="90" xfId="0" applyNumberFormat="1" applyFont="1" applyFill="1" applyBorder="1" applyAlignment="1" applyProtection="1">
      <alignment horizontal="center" vertical="center"/>
      <protection locked="0"/>
    </xf>
    <xf numFmtId="167" fontId="37" fillId="2" borderId="90" xfId="0" applyNumberFormat="1" applyFont="1" applyFill="1" applyBorder="1" applyAlignment="1">
      <alignment horizontal="center" vertical="center"/>
    </xf>
    <xf numFmtId="6" fontId="37" fillId="9" borderId="90" xfId="2" applyNumberFormat="1" applyFont="1" applyFill="1" applyBorder="1" applyAlignment="1" applyProtection="1">
      <alignment horizontal="center" vertical="center"/>
    </xf>
    <xf numFmtId="0" fontId="41" fillId="0" borderId="0" xfId="0" applyFont="1" applyProtection="1">
      <protection locked="0"/>
    </xf>
    <xf numFmtId="0" fontId="36" fillId="2" borderId="7" xfId="0" applyFont="1" applyFill="1" applyBorder="1" applyProtection="1">
      <protection locked="0"/>
    </xf>
    <xf numFmtId="6" fontId="38" fillId="9" borderId="90" xfId="1" applyNumberFormat="1" applyFont="1" applyFill="1" applyBorder="1" applyAlignment="1" applyProtection="1">
      <alignment horizontal="center" vertical="center"/>
    </xf>
    <xf numFmtId="6" fontId="38" fillId="9" borderId="90" xfId="2" applyNumberFormat="1" applyFont="1" applyFill="1" applyBorder="1" applyAlignment="1" applyProtection="1">
      <alignment horizontal="center" vertical="center"/>
    </xf>
    <xf numFmtId="0" fontId="36" fillId="2" borderId="0" xfId="0" applyFont="1" applyFill="1" applyProtection="1">
      <protection locked="0"/>
    </xf>
    <xf numFmtId="0" fontId="36" fillId="0" borderId="0" xfId="0" applyFont="1" applyProtection="1">
      <protection locked="0"/>
    </xf>
    <xf numFmtId="3" fontId="41" fillId="2" borderId="0" xfId="0" applyNumberFormat="1" applyFont="1" applyFill="1" applyProtection="1">
      <protection locked="0"/>
    </xf>
    <xf numFmtId="164" fontId="36" fillId="2" borderId="0" xfId="1" applyNumberFormat="1" applyFont="1" applyFill="1" applyBorder="1" applyProtection="1">
      <protection locked="0"/>
    </xf>
    <xf numFmtId="0" fontId="41" fillId="2" borderId="0" xfId="0" applyFont="1" applyFill="1"/>
    <xf numFmtId="3" fontId="41" fillId="2" borderId="0" xfId="0" applyNumberFormat="1" applyFont="1" applyFill="1"/>
    <xf numFmtId="164" fontId="36" fillId="2" borderId="0" xfId="1" applyNumberFormat="1" applyFont="1" applyFill="1" applyBorder="1" applyProtection="1"/>
    <xf numFmtId="0" fontId="37" fillId="11" borderId="90" xfId="0" applyFont="1" applyFill="1" applyBorder="1" applyAlignment="1" applyProtection="1">
      <alignment horizontal="left" vertical="center" wrapText="1"/>
      <protection locked="0"/>
    </xf>
    <xf numFmtId="6" fontId="37" fillId="2" borderId="90" xfId="2" applyNumberFormat="1" applyFont="1" applyFill="1" applyBorder="1" applyAlignment="1" applyProtection="1">
      <alignment horizontal="center" vertical="center"/>
      <protection locked="0"/>
    </xf>
    <xf numFmtId="6" fontId="37" fillId="2" borderId="90" xfId="2" applyNumberFormat="1" applyFont="1" applyFill="1" applyBorder="1" applyAlignment="1" applyProtection="1">
      <alignment horizontal="center" vertical="center"/>
    </xf>
    <xf numFmtId="167" fontId="37" fillId="9" borderId="90" xfId="0" applyNumberFormat="1" applyFont="1" applyFill="1" applyBorder="1" applyAlignment="1">
      <alignment horizontal="center" vertical="center"/>
    </xf>
    <xf numFmtId="0" fontId="41" fillId="0" borderId="0" xfId="0" applyFont="1" applyAlignment="1" applyProtection="1">
      <alignment vertical="center"/>
      <protection locked="0"/>
    </xf>
    <xf numFmtId="6" fontId="37" fillId="2" borderId="0" xfId="0" applyNumberFormat="1" applyFont="1" applyFill="1" applyAlignment="1" applyProtection="1">
      <alignment horizontal="center" vertical="center"/>
      <protection locked="0"/>
    </xf>
    <xf numFmtId="6" fontId="37" fillId="2" borderId="0" xfId="1" applyNumberFormat="1" applyFont="1" applyFill="1" applyBorder="1" applyAlignment="1" applyProtection="1">
      <alignment horizontal="center" vertical="center"/>
      <protection locked="0"/>
    </xf>
    <xf numFmtId="0" fontId="12" fillId="10" borderId="90" xfId="0" applyFont="1" applyFill="1" applyBorder="1" applyAlignment="1">
      <alignment horizontal="right" vertical="center"/>
    </xf>
    <xf numFmtId="0" fontId="41" fillId="2" borderId="0" xfId="0" applyFont="1" applyFill="1" applyAlignment="1" applyProtection="1">
      <alignment horizontal="right" vertical="center"/>
      <protection locked="0"/>
    </xf>
    <xf numFmtId="6" fontId="38" fillId="2" borderId="0" xfId="2" applyNumberFormat="1" applyFont="1" applyFill="1" applyBorder="1" applyAlignment="1" applyProtection="1">
      <alignment horizontal="center" vertical="center"/>
      <protection locked="0"/>
    </xf>
    <xf numFmtId="0" fontId="12" fillId="10" borderId="90" xfId="0" applyFont="1" applyFill="1" applyBorder="1" applyAlignment="1">
      <alignment horizontal="right" vertical="center" wrapText="1"/>
    </xf>
    <xf numFmtId="6" fontId="38" fillId="2" borderId="90" xfId="2" applyNumberFormat="1" applyFont="1" applyFill="1" applyBorder="1" applyAlignment="1" applyProtection="1">
      <alignment horizontal="center" vertical="center"/>
      <protection locked="0"/>
    </xf>
    <xf numFmtId="0" fontId="36" fillId="2" borderId="0" xfId="0" applyFont="1" applyFill="1" applyAlignment="1" applyProtection="1">
      <alignment wrapText="1"/>
      <protection locked="0"/>
    </xf>
    <xf numFmtId="0" fontId="36" fillId="2" borderId="0" xfId="0" applyFont="1" applyFill="1" applyAlignment="1" applyProtection="1">
      <alignment horizontal="right" vertical="center" wrapText="1"/>
      <protection locked="0"/>
    </xf>
    <xf numFmtId="6" fontId="2" fillId="0" borderId="0" xfId="0" applyNumberFormat="1" applyFont="1"/>
    <xf numFmtId="2" fontId="43" fillId="9" borderId="61" xfId="0" applyNumberFormat="1" applyFont="1" applyFill="1" applyBorder="1" applyAlignment="1">
      <alignment horizontal="center" vertical="center"/>
    </xf>
    <xf numFmtId="2" fontId="43" fillId="9" borderId="55" xfId="0" applyNumberFormat="1" applyFont="1" applyFill="1" applyBorder="1" applyAlignment="1">
      <alignment horizontal="center" vertical="center"/>
    </xf>
    <xf numFmtId="2" fontId="43" fillId="9" borderId="54" xfId="0" applyNumberFormat="1" applyFont="1" applyFill="1" applyBorder="1" applyAlignment="1">
      <alignment horizontal="center" vertical="center"/>
    </xf>
    <xf numFmtId="2" fontId="43" fillId="9" borderId="57" xfId="0" applyNumberFormat="1" applyFont="1" applyFill="1" applyBorder="1" applyAlignment="1">
      <alignment horizontal="center" vertical="center"/>
    </xf>
    <xf numFmtId="0" fontId="14" fillId="3" borderId="59" xfId="0" applyFont="1" applyFill="1" applyBorder="1" applyAlignment="1">
      <alignment horizontal="left" vertical="center"/>
    </xf>
    <xf numFmtId="0" fontId="14" fillId="3" borderId="60" xfId="0" applyFont="1" applyFill="1" applyBorder="1" applyAlignment="1">
      <alignment horizontal="left" vertical="center"/>
    </xf>
    <xf numFmtId="0" fontId="14" fillId="3" borderId="53" xfId="0" applyFont="1" applyFill="1" applyBorder="1" applyAlignment="1">
      <alignment horizontal="left" vertical="center"/>
    </xf>
    <xf numFmtId="0" fontId="38" fillId="0" borderId="59" xfId="0" applyFont="1" applyBorder="1" applyAlignment="1">
      <alignment horizontal="left" vertical="center"/>
    </xf>
    <xf numFmtId="0" fontId="38" fillId="0" borderId="60" xfId="0" applyFont="1" applyBorder="1" applyAlignment="1">
      <alignment horizontal="left" vertical="center"/>
    </xf>
    <xf numFmtId="0" fontId="38" fillId="0" borderId="53" xfId="0" applyFont="1" applyBorder="1" applyAlignment="1">
      <alignment horizontal="left" vertical="center"/>
    </xf>
    <xf numFmtId="0" fontId="11" fillId="2" borderId="33" xfId="0" applyFont="1" applyFill="1" applyBorder="1" applyAlignment="1" applyProtection="1">
      <alignment horizontal="center" vertical="top" wrapText="1"/>
      <protection locked="0"/>
    </xf>
    <xf numFmtId="0" fontId="11" fillId="2" borderId="34" xfId="0" applyFont="1" applyFill="1" applyBorder="1" applyAlignment="1" applyProtection="1">
      <alignment horizontal="center" vertical="top"/>
      <protection locked="0"/>
    </xf>
    <xf numFmtId="0" fontId="11" fillId="2" borderId="35" xfId="0" applyFont="1" applyFill="1" applyBorder="1" applyAlignment="1" applyProtection="1">
      <alignment horizontal="center" vertical="top"/>
      <protection locked="0"/>
    </xf>
    <xf numFmtId="0" fontId="11" fillId="2" borderId="36" xfId="0" applyFont="1" applyFill="1" applyBorder="1" applyAlignment="1" applyProtection="1">
      <alignment horizontal="center" vertical="top"/>
      <protection locked="0"/>
    </xf>
    <xf numFmtId="0" fontId="11" fillId="2" borderId="0" xfId="0" applyFont="1" applyFill="1" applyAlignment="1" applyProtection="1">
      <alignment horizontal="center" vertical="top"/>
      <protection locked="0"/>
    </xf>
    <xf numFmtId="0" fontId="11" fillId="2" borderId="37" xfId="0" applyFont="1" applyFill="1" applyBorder="1" applyAlignment="1" applyProtection="1">
      <alignment horizontal="center" vertical="top"/>
      <protection locked="0"/>
    </xf>
    <xf numFmtId="0" fontId="11" fillId="2" borderId="38" xfId="0" applyFont="1" applyFill="1" applyBorder="1" applyAlignment="1" applyProtection="1">
      <alignment horizontal="center" vertical="top"/>
      <protection locked="0"/>
    </xf>
    <xf numFmtId="0" fontId="11" fillId="2" borderId="39" xfId="0" applyFont="1" applyFill="1" applyBorder="1" applyAlignment="1" applyProtection="1">
      <alignment horizontal="center" vertical="top"/>
      <protection locked="0"/>
    </xf>
    <xf numFmtId="0" fontId="11" fillId="2" borderId="40" xfId="0" applyFont="1" applyFill="1" applyBorder="1" applyAlignment="1" applyProtection="1">
      <alignment horizontal="center" vertical="top"/>
      <protection locked="0"/>
    </xf>
    <xf numFmtId="0" fontId="0" fillId="2" borderId="88" xfId="0" applyFill="1" applyBorder="1" applyAlignment="1" applyProtection="1">
      <alignment horizontal="left" vertical="top" wrapText="1"/>
      <protection locked="0"/>
    </xf>
    <xf numFmtId="0" fontId="0" fillId="2" borderId="0" xfId="0" applyFill="1" applyAlignment="1" applyProtection="1">
      <alignment horizontal="left" vertical="top" wrapText="1"/>
      <protection locked="0"/>
    </xf>
    <xf numFmtId="0" fontId="36" fillId="0" borderId="51" xfId="0" applyFont="1" applyBorder="1" applyAlignment="1">
      <alignment horizontal="left" vertical="center"/>
    </xf>
    <xf numFmtId="0" fontId="36" fillId="0" borderId="52" xfId="0" applyFont="1" applyBorder="1" applyAlignment="1">
      <alignment horizontal="left" vertical="center"/>
    </xf>
    <xf numFmtId="0" fontId="32" fillId="2" borderId="25" xfId="0" applyFont="1" applyFill="1" applyBorder="1" applyAlignment="1">
      <alignment horizontal="left" vertical="top" wrapText="1"/>
    </xf>
    <xf numFmtId="0" fontId="32" fillId="2" borderId="26" xfId="0" applyFont="1" applyFill="1" applyBorder="1" applyAlignment="1">
      <alignment horizontal="left" vertical="top" wrapText="1"/>
    </xf>
    <xf numFmtId="0" fontId="32" fillId="2" borderId="27" xfId="0" applyFont="1" applyFill="1" applyBorder="1" applyAlignment="1">
      <alignment horizontal="left" vertical="top" wrapText="1"/>
    </xf>
    <xf numFmtId="0" fontId="32" fillId="2" borderId="28" xfId="0" applyFont="1" applyFill="1" applyBorder="1" applyAlignment="1">
      <alignment horizontal="left" vertical="top" wrapText="1"/>
    </xf>
    <xf numFmtId="0" fontId="32" fillId="2" borderId="0" xfId="0" applyFont="1" applyFill="1" applyAlignment="1">
      <alignment horizontal="left" vertical="top" wrapText="1"/>
    </xf>
    <xf numFmtId="0" fontId="32" fillId="2" borderId="29" xfId="0" applyFont="1" applyFill="1" applyBorder="1" applyAlignment="1">
      <alignment horizontal="left" vertical="top" wrapText="1"/>
    </xf>
    <xf numFmtId="0" fontId="32" fillId="2" borderId="30" xfId="0" applyFont="1" applyFill="1" applyBorder="1" applyAlignment="1">
      <alignment horizontal="left" vertical="top" wrapText="1"/>
    </xf>
    <xf numFmtId="0" fontId="32" fillId="2" borderId="31" xfId="0" applyFont="1" applyFill="1" applyBorder="1" applyAlignment="1">
      <alignment horizontal="left" vertical="top" wrapText="1"/>
    </xf>
    <xf numFmtId="0" fontId="32" fillId="2" borderId="32" xfId="0" applyFont="1" applyFill="1" applyBorder="1" applyAlignment="1">
      <alignment horizontal="left" vertical="top" wrapText="1"/>
    </xf>
    <xf numFmtId="0" fontId="7" fillId="0" borderId="0" xfId="8" applyFont="1" applyBorder="1">
      <alignment horizontal="left" indent="5"/>
    </xf>
    <xf numFmtId="0" fontId="19" fillId="3" borderId="33" xfId="0" applyFont="1" applyFill="1" applyBorder="1" applyAlignment="1">
      <alignment horizontal="right" vertical="center" wrapText="1"/>
    </xf>
    <xf numFmtId="0" fontId="19" fillId="3" borderId="34" xfId="0" applyFont="1" applyFill="1" applyBorder="1" applyAlignment="1">
      <alignment horizontal="right" vertical="center" wrapText="1"/>
    </xf>
    <xf numFmtId="0" fontId="19" fillId="3" borderId="35" xfId="0" applyFont="1" applyFill="1" applyBorder="1" applyAlignment="1">
      <alignment horizontal="right" vertical="center" wrapText="1"/>
    </xf>
    <xf numFmtId="0" fontId="41" fillId="0" borderId="36" xfId="8" applyFont="1" applyBorder="1">
      <alignment horizontal="left" indent="5"/>
    </xf>
    <xf numFmtId="0" fontId="41" fillId="0" borderId="0" xfId="8" applyFont="1" applyBorder="1">
      <alignment horizontal="left" indent="5"/>
    </xf>
    <xf numFmtId="0" fontId="41" fillId="0" borderId="38" xfId="8" applyFont="1" applyBorder="1">
      <alignment horizontal="left" indent="5"/>
    </xf>
    <xf numFmtId="0" fontId="41" fillId="0" borderId="39" xfId="8" applyFont="1" applyBorder="1">
      <alignment horizontal="left" indent="5"/>
    </xf>
    <xf numFmtId="0" fontId="29" fillId="2" borderId="0" xfId="0" applyFont="1" applyFill="1" applyAlignment="1">
      <alignment horizontal="left" vertical="top" wrapText="1"/>
    </xf>
    <xf numFmtId="0" fontId="33" fillId="2" borderId="33" xfId="0" applyFont="1" applyFill="1" applyBorder="1" applyAlignment="1">
      <alignment horizontal="left" vertical="top" wrapText="1"/>
    </xf>
    <xf numFmtId="0" fontId="33" fillId="2" borderId="34" xfId="0" applyFont="1" applyFill="1" applyBorder="1" applyAlignment="1">
      <alignment horizontal="left" vertical="top" wrapText="1"/>
    </xf>
    <xf numFmtId="0" fontId="33" fillId="2" borderId="35" xfId="0" applyFont="1" applyFill="1" applyBorder="1" applyAlignment="1">
      <alignment horizontal="left" vertical="top" wrapText="1"/>
    </xf>
    <xf numFmtId="0" fontId="33" fillId="2" borderId="36" xfId="0" applyFont="1" applyFill="1" applyBorder="1" applyAlignment="1">
      <alignment horizontal="left" vertical="top" wrapText="1"/>
    </xf>
    <xf numFmtId="0" fontId="33" fillId="2" borderId="0" xfId="0" applyFont="1" applyFill="1" applyAlignment="1">
      <alignment horizontal="left" vertical="top" wrapText="1"/>
    </xf>
    <xf numFmtId="0" fontId="33" fillId="2" borderId="37" xfId="0" applyFont="1" applyFill="1" applyBorder="1" applyAlignment="1">
      <alignment horizontal="left" vertical="top" wrapText="1"/>
    </xf>
    <xf numFmtId="0" fontId="33" fillId="2" borderId="38" xfId="0" applyFont="1" applyFill="1" applyBorder="1" applyAlignment="1">
      <alignment horizontal="left" vertical="top" wrapText="1"/>
    </xf>
    <xf numFmtId="0" fontId="33" fillId="2" borderId="39" xfId="0" applyFont="1" applyFill="1" applyBorder="1" applyAlignment="1">
      <alignment horizontal="left" vertical="top" wrapText="1"/>
    </xf>
    <xf numFmtId="0" fontId="33" fillId="2" borderId="40" xfId="0" applyFont="1" applyFill="1" applyBorder="1" applyAlignment="1">
      <alignment horizontal="left" vertical="top" wrapText="1"/>
    </xf>
    <xf numFmtId="0" fontId="44" fillId="3" borderId="83" xfId="0" applyFont="1" applyFill="1" applyBorder="1" applyAlignment="1">
      <alignment horizontal="center" vertical="center" wrapText="1"/>
    </xf>
    <xf numFmtId="0" fontId="44" fillId="3" borderId="87" xfId="0" applyFont="1" applyFill="1" applyBorder="1" applyAlignment="1">
      <alignment horizontal="center" vertical="center" wrapText="1"/>
    </xf>
    <xf numFmtId="165" fontId="33" fillId="2" borderId="81" xfId="0" applyNumberFormat="1" applyFont="1" applyFill="1" applyBorder="1" applyAlignment="1">
      <alignment horizontal="center" vertical="top" wrapText="1"/>
    </xf>
    <xf numFmtId="165" fontId="33" fillId="2" borderId="82" xfId="0" applyNumberFormat="1" applyFont="1" applyFill="1" applyBorder="1" applyAlignment="1">
      <alignment horizontal="center" vertical="top" wrapText="1"/>
    </xf>
    <xf numFmtId="0" fontId="45" fillId="3" borderId="33" xfId="0" applyFont="1" applyFill="1" applyBorder="1" applyAlignment="1">
      <alignment horizontal="center" vertical="center" wrapText="1"/>
    </xf>
    <xf numFmtId="0" fontId="45" fillId="3" borderId="34" xfId="0" applyFont="1" applyFill="1" applyBorder="1" applyAlignment="1">
      <alignment horizontal="center" vertical="center" wrapText="1"/>
    </xf>
    <xf numFmtId="14" fontId="33" fillId="2" borderId="81" xfId="0" applyNumberFormat="1" applyFont="1" applyFill="1" applyBorder="1" applyAlignment="1">
      <alignment horizontal="center" vertical="top" wrapText="1"/>
    </xf>
    <xf numFmtId="14" fontId="33" fillId="2" borderId="82" xfId="0" applyNumberFormat="1" applyFont="1" applyFill="1" applyBorder="1" applyAlignment="1">
      <alignment horizontal="center" vertical="top" wrapText="1"/>
    </xf>
    <xf numFmtId="0" fontId="44" fillId="3" borderId="85" xfId="0" applyFont="1" applyFill="1" applyBorder="1" applyAlignment="1">
      <alignment horizontal="center" vertical="center" wrapText="1"/>
    </xf>
    <xf numFmtId="0" fontId="44" fillId="3" borderId="86" xfId="0" applyFont="1" applyFill="1" applyBorder="1" applyAlignment="1">
      <alignment horizontal="center" vertical="center" wrapText="1"/>
    </xf>
    <xf numFmtId="0" fontId="33" fillId="2" borderId="81" xfId="0" applyFont="1" applyFill="1" applyBorder="1" applyAlignment="1">
      <alignment horizontal="center" vertical="top" wrapText="1"/>
    </xf>
    <xf numFmtId="0" fontId="33" fillId="2" borderId="82" xfId="0" applyFont="1" applyFill="1" applyBorder="1" applyAlignment="1">
      <alignment horizontal="center" vertical="top" wrapText="1"/>
    </xf>
    <xf numFmtId="0" fontId="44" fillId="3" borderId="84" xfId="0" applyFont="1" applyFill="1" applyBorder="1" applyAlignment="1">
      <alignment horizontal="center" vertical="center" wrapText="1"/>
    </xf>
    <xf numFmtId="0" fontId="14" fillId="10" borderId="90" xfId="0" applyFont="1" applyFill="1" applyBorder="1" applyAlignment="1">
      <alignment horizontal="left" vertical="center"/>
    </xf>
    <xf numFmtId="0" fontId="38" fillId="0" borderId="90" xfId="0" applyFont="1" applyBorder="1" applyAlignment="1">
      <alignment horizontal="left" vertical="center"/>
    </xf>
    <xf numFmtId="0" fontId="37" fillId="2" borderId="90" xfId="0" applyFont="1" applyFill="1" applyBorder="1" applyAlignment="1" applyProtection="1">
      <alignment horizontal="left" vertical="top"/>
      <protection locked="0"/>
    </xf>
    <xf numFmtId="0" fontId="37" fillId="2" borderId="90" xfId="0" applyFont="1" applyFill="1" applyBorder="1" applyAlignment="1">
      <alignment vertical="top" wrapText="1"/>
    </xf>
    <xf numFmtId="0" fontId="13" fillId="10" borderId="90" xfId="0" applyFont="1" applyFill="1" applyBorder="1" applyAlignment="1">
      <alignment horizontal="center" vertical="center"/>
    </xf>
    <xf numFmtId="0" fontId="38" fillId="9" borderId="90" xfId="0" applyFont="1" applyFill="1" applyBorder="1" applyAlignment="1">
      <alignment horizontal="right" vertical="center"/>
    </xf>
    <xf numFmtId="0" fontId="25" fillId="10" borderId="90" xfId="0" applyFont="1" applyFill="1" applyBorder="1" applyAlignment="1">
      <alignment horizontal="right" vertical="center"/>
    </xf>
    <xf numFmtId="0" fontId="35" fillId="2" borderId="0" xfId="0" applyFont="1" applyFill="1" applyAlignment="1">
      <alignment horizontal="left" vertical="top" wrapText="1"/>
    </xf>
    <xf numFmtId="0" fontId="0" fillId="0" borderId="0" xfId="0" applyAlignment="1">
      <alignment horizontal="left" vertical="top" wrapText="1"/>
    </xf>
    <xf numFmtId="0" fontId="42" fillId="4" borderId="0" xfId="0" applyFont="1" applyFill="1" applyAlignment="1">
      <alignment horizontal="center" vertical="top"/>
    </xf>
  </cellXfs>
  <cellStyles count="14">
    <cellStyle name="Comma" xfId="1" builtinId="3"/>
    <cellStyle name="Comma 2" xfId="11" xr:uid="{991EEBDB-A89E-4BF8-BBEB-742326723D1B}"/>
    <cellStyle name="Currency" xfId="2" builtinId="4"/>
    <cellStyle name="Currency 2" xfId="9" xr:uid="{34C800BB-4243-4B8D-983B-B14A6FA8A622}"/>
    <cellStyle name="Date" xfId="12" xr:uid="{D95A049C-B6FE-440D-8953-339A663D10AE}"/>
    <cellStyle name="Heading 1 2" xfId="7" xr:uid="{4BA51D5C-4BD9-44E8-B039-F90850D25826}"/>
    <cellStyle name="Heading 2 2" xfId="8" xr:uid="{5AFD7A18-9402-454F-9862-C664E74D3225}"/>
    <cellStyle name="Heading 3 2" xfId="13" xr:uid="{6CD8D3A2-FFDE-48BE-B523-4191439EF627}"/>
    <cellStyle name="Normal" xfId="0" builtinId="0"/>
    <cellStyle name="Normal 2" xfId="4" xr:uid="{DA8B8AD6-8AD3-4A5D-94B5-578E47211816}"/>
    <cellStyle name="Normal 3" xfId="6" xr:uid="{22D80EA6-0C1D-49C9-BFA4-F0E2C9905BE4}"/>
    <cellStyle name="Percent" xfId="3" builtinId="5"/>
    <cellStyle name="Percent 2" xfId="10" xr:uid="{377F4461-7713-40D8-A7D4-53AA5CF15971}"/>
    <cellStyle name="Title 2" xfId="5" xr:uid="{0651F4BD-DAB8-4A23-9F41-1EE647C1DEA3}"/>
  </cellStyles>
  <dxfs count="26">
    <dxf>
      <font>
        <color rgb="FFFF0000"/>
      </font>
    </dxf>
    <dxf>
      <font>
        <color rgb="FFFF0000"/>
      </font>
    </dxf>
    <dxf>
      <border>
        <left/>
        <right style="thin">
          <color indexed="20"/>
        </right>
        <top/>
        <bottom style="thin">
          <color indexed="20"/>
        </bottom>
      </border>
    </dxf>
    <dxf>
      <border>
        <left/>
        <right/>
        <top/>
        <bottom/>
      </border>
    </dxf>
    <dxf>
      <border>
        <left/>
        <right/>
        <top/>
        <bottom/>
        <vertical/>
        <horizontal/>
      </border>
    </dxf>
    <dxf>
      <border>
        <left/>
        <right/>
        <top/>
        <bottom/>
        <vertical/>
        <horizontal/>
      </border>
    </dxf>
    <dxf>
      <fill>
        <patternFill>
          <bgColor theme="0"/>
        </patternFill>
      </fill>
      <border>
        <left/>
        <right/>
        <bottom/>
        <vertical/>
        <horizontal/>
      </border>
    </dxf>
    <dxf>
      <border>
        <left/>
        <right/>
        <bottom/>
        <vertical/>
        <horizontal/>
      </border>
    </dxf>
    <dxf>
      <border>
        <left/>
        <right/>
        <bottom/>
        <vertical/>
        <horizontal/>
      </border>
    </dxf>
    <dxf>
      <font>
        <color theme="0"/>
      </font>
      <fill>
        <patternFill>
          <bgColor theme="0"/>
        </patternFill>
      </fill>
      <border>
        <left/>
        <right/>
        <bottom/>
        <vertical/>
        <horizontal/>
      </border>
    </dxf>
    <dxf>
      <fill>
        <patternFill>
          <bgColor theme="0"/>
        </patternFill>
      </fill>
      <border>
        <left/>
        <right/>
        <top/>
        <bottom/>
        <vertical/>
        <horizontal/>
      </border>
    </dxf>
    <dxf>
      <border>
        <left/>
        <right/>
        <top/>
        <bottom style="thin">
          <color indexed="20"/>
        </bottom>
      </border>
    </dxf>
    <dxf>
      <border>
        <left/>
        <right/>
        <top/>
        <bottom/>
      </border>
    </dxf>
    <dxf>
      <border>
        <left style="thin">
          <color indexed="20"/>
        </left>
        <right/>
        <top/>
        <bottom style="thin">
          <color indexed="20"/>
        </bottom>
      </border>
    </dxf>
    <dxf>
      <border>
        <left/>
        <right/>
        <top/>
        <bottom/>
      </border>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border outline="0">
        <bottom style="thin">
          <color indexed="20"/>
        </bottom>
      </border>
    </dxf>
    <dxf>
      <font>
        <b val="0"/>
        <i val="0"/>
        <strike val="0"/>
        <condense val="0"/>
        <extend val="0"/>
        <outline val="0"/>
        <shadow val="0"/>
        <u val="none"/>
        <vertAlign val="baseline"/>
        <sz val="9"/>
        <color auto="1"/>
        <name val="Arial"/>
        <family val="2"/>
        <scheme val="none"/>
      </font>
      <fill>
        <patternFill patternType="none">
          <fgColor indexed="64"/>
          <bgColor indexed="65"/>
        </patternFill>
      </fill>
      <alignment horizontal="right" vertical="bottom" textRotation="0" wrapText="0" indent="0" justifyLastLine="0" shrinkToFit="0" readingOrder="0"/>
    </dxf>
    <dxf>
      <font>
        <strike val="0"/>
        <outline val="0"/>
        <shadow val="0"/>
        <u val="none"/>
        <vertAlign val="baseline"/>
        <sz val="11"/>
        <color theme="0"/>
        <name val="Arial"/>
        <family val="2"/>
        <scheme val="none"/>
      </font>
      <fill>
        <patternFill patternType="solid">
          <fgColor indexed="64"/>
          <bgColor rgb="FF142855"/>
        </patternFill>
      </fill>
    </dxf>
  </dxfs>
  <tableStyles count="0" defaultTableStyle="TableStyleMedium2" defaultPivotStyle="PivotStyleLight16"/>
  <colors>
    <mruColors>
      <color rgb="FFA89497"/>
      <color rgb="FF000000"/>
      <color rgb="FF3C3786"/>
      <color rgb="FF025F71"/>
      <color rgb="FFEDE9D9"/>
      <color rgb="FF555674"/>
      <color rgb="FFAFCAD2"/>
      <color rgb="FFF06603"/>
      <color rgb="FFFFB500"/>
      <color rgb="FF7E8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 /><Relationship Id="rId13" Type="http://schemas.openxmlformats.org/officeDocument/2006/relationships/customXml" Target="../customXml/item3.xml" /><Relationship Id="rId3" Type="http://schemas.openxmlformats.org/officeDocument/2006/relationships/worksheet" Target="worksheets/sheet3.xml" /><Relationship Id="rId7" Type="http://schemas.openxmlformats.org/officeDocument/2006/relationships/theme" Target="theme/theme1.xml" /><Relationship Id="rId12" Type="http://schemas.openxmlformats.org/officeDocument/2006/relationships/customXml" Target="../customXml/item2.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externalLink" Target="externalLinks/externalLink1.xml" /><Relationship Id="rId11" Type="http://schemas.openxmlformats.org/officeDocument/2006/relationships/customXml" Target="../customXml/item1.xml" /><Relationship Id="rId5" Type="http://schemas.openxmlformats.org/officeDocument/2006/relationships/worksheet" Target="worksheets/sheet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 Id="rId14" Type="http://schemas.openxmlformats.org/officeDocument/2006/relationships/customXml" Target="../customXml/item4.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s>
</file>

<file path=xl/drawings/_rels/drawing2.xml.rels><?xml version="1.0" encoding="UTF-8" standalone="yes"?>
<Relationships xmlns="http://schemas.openxmlformats.org/package/2006/relationships"><Relationship Id="rId1" Type="http://schemas.openxmlformats.org/officeDocument/2006/relationships/image" Target="../media/image1.png" /></Relationships>
</file>

<file path=xl/drawings/_rels/drawing3.xml.rels><?xml version="1.0" encoding="UTF-8" standalone="yes"?>
<Relationships xmlns="http://schemas.openxmlformats.org/package/2006/relationships"><Relationship Id="rId1" Type="http://schemas.openxmlformats.org/officeDocument/2006/relationships/image" Target="../media/image1.png" /></Relationships>
</file>

<file path=xl/drawings/_rels/drawing4.xml.rels><?xml version="1.0" encoding="UTF-8" standalone="yes"?>
<Relationships xmlns="http://schemas.openxmlformats.org/package/2006/relationships"><Relationship Id="rId3" Type="http://schemas.openxmlformats.org/officeDocument/2006/relationships/image" Target="../media/image3.png" /><Relationship Id="rId2" Type="http://schemas.openxmlformats.org/officeDocument/2006/relationships/image" Target="../media/image2.png" /><Relationship Id="rId1" Type="http://schemas.openxmlformats.org/officeDocument/2006/relationships/image" Target="../media/image1.png" /><Relationship Id="rId5" Type="http://schemas.openxmlformats.org/officeDocument/2006/relationships/image" Target="../media/image5.png" /><Relationship Id="rId4" Type="http://schemas.openxmlformats.org/officeDocument/2006/relationships/image" Target="../media/image4.png" /></Relationships>
</file>

<file path=xl/drawings/drawing1.xml><?xml version="1.0" encoding="utf-8"?>
<xdr:wsDr xmlns:xdr="http://schemas.openxmlformats.org/drawingml/2006/spreadsheetDrawing" xmlns:a="http://schemas.openxmlformats.org/drawingml/2006/main">
  <xdr:twoCellAnchor editAs="oneCell">
    <xdr:from>
      <xdr:col>6</xdr:col>
      <xdr:colOff>476251</xdr:colOff>
      <xdr:row>1</xdr:row>
      <xdr:rowOff>59532</xdr:rowOff>
    </xdr:from>
    <xdr:to>
      <xdr:col>8</xdr:col>
      <xdr:colOff>122789</xdr:colOff>
      <xdr:row>3</xdr:row>
      <xdr:rowOff>257063</xdr:rowOff>
    </xdr:to>
    <xdr:pic>
      <xdr:nvPicPr>
        <xdr:cNvPr id="4" name="Picture 3">
          <a:extLst>
            <a:ext uri="{FF2B5EF4-FFF2-40B4-BE49-F238E27FC236}">
              <a16:creationId xmlns:a16="http://schemas.microsoft.com/office/drawing/2014/main" id="{F81DD558-1B78-4EB4-BB62-D6EDFE15C810}"/>
            </a:ext>
          </a:extLst>
        </xdr:cNvPr>
        <xdr:cNvPicPr>
          <a:picLocks noChangeAspect="1"/>
        </xdr:cNvPicPr>
      </xdr:nvPicPr>
      <xdr:blipFill>
        <a:blip xmlns:r="http://schemas.openxmlformats.org/officeDocument/2006/relationships" r:embed="rId1"/>
        <a:stretch>
          <a:fillRect/>
        </a:stretch>
      </xdr:blipFill>
      <xdr:spPr>
        <a:xfrm>
          <a:off x="5679282" y="250032"/>
          <a:ext cx="1867451" cy="900000"/>
        </a:xfrm>
        <a:prstGeom prst="rect">
          <a:avLst/>
        </a:prstGeom>
      </xdr:spPr>
    </xdr:pic>
    <xdr:clientData/>
  </xdr:twoCellAnchor>
  <xdr:twoCellAnchor>
    <xdr:from>
      <xdr:col>1</xdr:col>
      <xdr:colOff>15875</xdr:colOff>
      <xdr:row>10</xdr:row>
      <xdr:rowOff>38100</xdr:rowOff>
    </xdr:from>
    <xdr:to>
      <xdr:col>1</xdr:col>
      <xdr:colOff>358775</xdr:colOff>
      <xdr:row>11</xdr:row>
      <xdr:rowOff>222250</xdr:rowOff>
    </xdr:to>
    <xdr:sp macro="" textlink="">
      <xdr:nvSpPr>
        <xdr:cNvPr id="2" name="Rectangle 1">
          <a:extLst>
            <a:ext uri="{FF2B5EF4-FFF2-40B4-BE49-F238E27FC236}">
              <a16:creationId xmlns:a16="http://schemas.microsoft.com/office/drawing/2014/main" id="{FD373488-1D1B-4DB6-A58E-378ABC0B42F0}"/>
            </a:ext>
          </a:extLst>
        </xdr:cNvPr>
        <xdr:cNvSpPr/>
      </xdr:nvSpPr>
      <xdr:spPr>
        <a:xfrm>
          <a:off x="196850" y="3054350"/>
          <a:ext cx="342900" cy="409575"/>
        </a:xfrm>
        <a:prstGeom prst="rect">
          <a:avLst/>
        </a:prstGeom>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358774</xdr:colOff>
      <xdr:row>10</xdr:row>
      <xdr:rowOff>38100</xdr:rowOff>
    </xdr:from>
    <xdr:to>
      <xdr:col>3</xdr:col>
      <xdr:colOff>1216025</xdr:colOff>
      <xdr:row>11</xdr:row>
      <xdr:rowOff>222250</xdr:rowOff>
    </xdr:to>
    <xdr:sp macro="" textlink="">
      <xdr:nvSpPr>
        <xdr:cNvPr id="5" name="Rectangle 4">
          <a:extLst>
            <a:ext uri="{FF2B5EF4-FFF2-40B4-BE49-F238E27FC236}">
              <a16:creationId xmlns:a16="http://schemas.microsoft.com/office/drawing/2014/main" id="{2E4F5E6D-C0E9-4C15-AE00-70ACAC3C85E6}"/>
            </a:ext>
          </a:extLst>
        </xdr:cNvPr>
        <xdr:cNvSpPr/>
      </xdr:nvSpPr>
      <xdr:spPr>
        <a:xfrm>
          <a:off x="539749" y="3054350"/>
          <a:ext cx="2390776" cy="409575"/>
        </a:xfrm>
        <a:prstGeom prst="rect">
          <a:avLst/>
        </a:prstGeom>
        <a:solidFill>
          <a:schemeClr val="bg1"/>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en-GB" sz="1050">
              <a:solidFill>
                <a:schemeClr val="accent1"/>
              </a:solidFill>
            </a:rPr>
            <a:t>These cells auto-calculate and are locked so you can't edit them.</a:t>
          </a:r>
        </a:p>
      </xdr:txBody>
    </xdr:sp>
    <xdr:clientData/>
  </xdr:twoCellAnchor>
  <xdr:twoCellAnchor>
    <xdr:from>
      <xdr:col>1</xdr:col>
      <xdr:colOff>15875</xdr:colOff>
      <xdr:row>12</xdr:row>
      <xdr:rowOff>158750</xdr:rowOff>
    </xdr:from>
    <xdr:to>
      <xdr:col>1</xdr:col>
      <xdr:colOff>358775</xdr:colOff>
      <xdr:row>14</xdr:row>
      <xdr:rowOff>118300</xdr:rowOff>
    </xdr:to>
    <xdr:sp macro="" textlink="">
      <xdr:nvSpPr>
        <xdr:cNvPr id="6" name="Rectangle 5">
          <a:extLst>
            <a:ext uri="{FF2B5EF4-FFF2-40B4-BE49-F238E27FC236}">
              <a16:creationId xmlns:a16="http://schemas.microsoft.com/office/drawing/2014/main" id="{A06DD349-6DEE-4BFB-A149-B04BA1276BB2}"/>
            </a:ext>
          </a:extLst>
        </xdr:cNvPr>
        <xdr:cNvSpPr/>
      </xdr:nvSpPr>
      <xdr:spPr>
        <a:xfrm>
          <a:off x="196850" y="3625850"/>
          <a:ext cx="342900" cy="410400"/>
        </a:xfrm>
        <a:prstGeom prst="rect">
          <a:avLst/>
        </a:prstGeom>
        <a:solidFill>
          <a:schemeClr val="bg1"/>
        </a:solidFill>
        <a:ln w="19050">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358773</xdr:colOff>
      <xdr:row>12</xdr:row>
      <xdr:rowOff>158750</xdr:rowOff>
    </xdr:from>
    <xdr:to>
      <xdr:col>3</xdr:col>
      <xdr:colOff>1215648</xdr:colOff>
      <xdr:row>14</xdr:row>
      <xdr:rowOff>118300</xdr:rowOff>
    </xdr:to>
    <xdr:sp macro="" textlink="">
      <xdr:nvSpPr>
        <xdr:cNvPr id="7" name="Rectangle 6">
          <a:extLst>
            <a:ext uri="{FF2B5EF4-FFF2-40B4-BE49-F238E27FC236}">
              <a16:creationId xmlns:a16="http://schemas.microsoft.com/office/drawing/2014/main" id="{B4DE2C21-258D-4737-A76B-FC4448DD91EC}"/>
            </a:ext>
          </a:extLst>
        </xdr:cNvPr>
        <xdr:cNvSpPr/>
      </xdr:nvSpPr>
      <xdr:spPr>
        <a:xfrm>
          <a:off x="539748" y="3625850"/>
          <a:ext cx="2390400" cy="410400"/>
        </a:xfrm>
        <a:prstGeom prst="rect">
          <a:avLst/>
        </a:prstGeom>
        <a:solidFill>
          <a:schemeClr val="bg1"/>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en-GB" sz="1050">
              <a:solidFill>
                <a:schemeClr val="accent1"/>
              </a:solidFill>
            </a:rPr>
            <a:t>Insert your own values into these cells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752475</xdr:colOff>
      <xdr:row>1</xdr:row>
      <xdr:rowOff>161925</xdr:rowOff>
    </xdr:from>
    <xdr:to>
      <xdr:col>10</xdr:col>
      <xdr:colOff>38651</xdr:colOff>
      <xdr:row>4</xdr:row>
      <xdr:rowOff>171020</xdr:rowOff>
    </xdr:to>
    <xdr:pic>
      <xdr:nvPicPr>
        <xdr:cNvPr id="4" name="Picture 3">
          <a:extLst>
            <a:ext uri="{FF2B5EF4-FFF2-40B4-BE49-F238E27FC236}">
              <a16:creationId xmlns:a16="http://schemas.microsoft.com/office/drawing/2014/main" id="{249E03AC-CA19-4355-946D-20ED182FE2D1}"/>
            </a:ext>
          </a:extLst>
        </xdr:cNvPr>
        <xdr:cNvPicPr>
          <a:picLocks noChangeAspect="1"/>
        </xdr:cNvPicPr>
      </xdr:nvPicPr>
      <xdr:blipFill>
        <a:blip xmlns:r="http://schemas.openxmlformats.org/officeDocument/2006/relationships" r:embed="rId1"/>
        <a:stretch>
          <a:fillRect/>
        </a:stretch>
      </xdr:blipFill>
      <xdr:spPr>
        <a:xfrm>
          <a:off x="15335250" y="457200"/>
          <a:ext cx="1867451"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403412</xdr:colOff>
      <xdr:row>1</xdr:row>
      <xdr:rowOff>168087</xdr:rowOff>
    </xdr:from>
    <xdr:to>
      <xdr:col>11</xdr:col>
      <xdr:colOff>19658</xdr:colOff>
      <xdr:row>4</xdr:row>
      <xdr:rowOff>168507</xdr:rowOff>
    </xdr:to>
    <xdr:pic>
      <xdr:nvPicPr>
        <xdr:cNvPr id="2" name="Picture 1">
          <a:extLst>
            <a:ext uri="{FF2B5EF4-FFF2-40B4-BE49-F238E27FC236}">
              <a16:creationId xmlns:a16="http://schemas.microsoft.com/office/drawing/2014/main" id="{CAC67986-5584-44ED-99D1-10EFC38018F8}"/>
            </a:ext>
          </a:extLst>
        </xdr:cNvPr>
        <xdr:cNvPicPr>
          <a:picLocks noChangeAspect="1"/>
        </xdr:cNvPicPr>
      </xdr:nvPicPr>
      <xdr:blipFill>
        <a:blip xmlns:r="http://schemas.openxmlformats.org/officeDocument/2006/relationships" r:embed="rId1"/>
        <a:stretch>
          <a:fillRect/>
        </a:stretch>
      </xdr:blipFill>
      <xdr:spPr>
        <a:xfrm>
          <a:off x="12010577" y="381447"/>
          <a:ext cx="1883196" cy="888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1340644</xdr:colOff>
      <xdr:row>2</xdr:row>
      <xdr:rowOff>2381</xdr:rowOff>
    </xdr:from>
    <xdr:to>
      <xdr:col>14</xdr:col>
      <xdr:colOff>236295</xdr:colOff>
      <xdr:row>5</xdr:row>
      <xdr:rowOff>218168</xdr:rowOff>
    </xdr:to>
    <xdr:pic>
      <xdr:nvPicPr>
        <xdr:cNvPr id="2" name="Picture 1">
          <a:extLst>
            <a:ext uri="{FF2B5EF4-FFF2-40B4-BE49-F238E27FC236}">
              <a16:creationId xmlns:a16="http://schemas.microsoft.com/office/drawing/2014/main" id="{263C3C06-0182-4A08-8068-7F419217FABD}"/>
            </a:ext>
          </a:extLst>
        </xdr:cNvPr>
        <xdr:cNvPicPr>
          <a:picLocks noChangeAspect="1"/>
        </xdr:cNvPicPr>
      </xdr:nvPicPr>
      <xdr:blipFill>
        <a:blip xmlns:r="http://schemas.openxmlformats.org/officeDocument/2006/relationships" r:embed="rId1"/>
        <a:stretch>
          <a:fillRect/>
        </a:stretch>
      </xdr:blipFill>
      <xdr:spPr>
        <a:xfrm>
          <a:off x="10846594" y="383381"/>
          <a:ext cx="1867451" cy="901587"/>
        </a:xfrm>
        <a:prstGeom prst="rect">
          <a:avLst/>
        </a:prstGeom>
      </xdr:spPr>
    </xdr:pic>
    <xdr:clientData/>
  </xdr:twoCellAnchor>
  <xdr:twoCellAnchor editAs="oneCell">
    <xdr:from>
      <xdr:col>0</xdr:col>
      <xdr:colOff>333375</xdr:colOff>
      <xdr:row>12</xdr:row>
      <xdr:rowOff>138906</xdr:rowOff>
    </xdr:from>
    <xdr:to>
      <xdr:col>14</xdr:col>
      <xdr:colOff>50809</xdr:colOff>
      <xdr:row>21</xdr:row>
      <xdr:rowOff>130046</xdr:rowOff>
    </xdr:to>
    <xdr:pic>
      <xdr:nvPicPr>
        <xdr:cNvPr id="3" name="Picture 2">
          <a:extLst>
            <a:ext uri="{FF2B5EF4-FFF2-40B4-BE49-F238E27FC236}">
              <a16:creationId xmlns:a16="http://schemas.microsoft.com/office/drawing/2014/main" id="{40ADF12D-5F91-4AB8-A8BC-20F26BC13ED5}"/>
            </a:ext>
          </a:extLst>
        </xdr:cNvPr>
        <xdr:cNvPicPr>
          <a:picLocks noChangeAspect="1"/>
        </xdr:cNvPicPr>
      </xdr:nvPicPr>
      <xdr:blipFill rotWithShape="1">
        <a:blip xmlns:r="http://schemas.openxmlformats.org/officeDocument/2006/relationships" r:embed="rId2"/>
        <a:srcRect t="10049"/>
        <a:stretch/>
      </xdr:blipFill>
      <xdr:spPr>
        <a:xfrm>
          <a:off x="333375" y="11070431"/>
          <a:ext cx="12195184" cy="1619916"/>
        </a:xfrm>
        <a:prstGeom prst="rect">
          <a:avLst/>
        </a:prstGeom>
      </xdr:spPr>
    </xdr:pic>
    <xdr:clientData/>
  </xdr:twoCellAnchor>
  <xdr:twoCellAnchor editAs="oneCell">
    <xdr:from>
      <xdr:col>0</xdr:col>
      <xdr:colOff>353219</xdr:colOff>
      <xdr:row>27</xdr:row>
      <xdr:rowOff>15875</xdr:rowOff>
    </xdr:from>
    <xdr:to>
      <xdr:col>14</xdr:col>
      <xdr:colOff>88943</xdr:colOff>
      <xdr:row>33</xdr:row>
      <xdr:rowOff>42261</xdr:rowOff>
    </xdr:to>
    <xdr:pic>
      <xdr:nvPicPr>
        <xdr:cNvPr id="4" name="Picture 3">
          <a:extLst>
            <a:ext uri="{FF2B5EF4-FFF2-40B4-BE49-F238E27FC236}">
              <a16:creationId xmlns:a16="http://schemas.microsoft.com/office/drawing/2014/main" id="{3465CB1E-B0ED-4E9D-B61F-78951ECF312F}"/>
            </a:ext>
          </a:extLst>
        </xdr:cNvPr>
        <xdr:cNvPicPr>
          <a:picLocks noChangeAspect="1"/>
        </xdr:cNvPicPr>
      </xdr:nvPicPr>
      <xdr:blipFill>
        <a:blip xmlns:r="http://schemas.openxmlformats.org/officeDocument/2006/relationships" r:embed="rId3"/>
        <a:stretch>
          <a:fillRect/>
        </a:stretch>
      </xdr:blipFill>
      <xdr:spPr>
        <a:xfrm>
          <a:off x="353219" y="13300075"/>
          <a:ext cx="12213474" cy="1112236"/>
        </a:xfrm>
        <a:prstGeom prst="rect">
          <a:avLst/>
        </a:prstGeom>
      </xdr:spPr>
    </xdr:pic>
    <xdr:clientData/>
  </xdr:twoCellAnchor>
  <xdr:twoCellAnchor editAs="oneCell">
    <xdr:from>
      <xdr:col>0</xdr:col>
      <xdr:colOff>353219</xdr:colOff>
      <xdr:row>39</xdr:row>
      <xdr:rowOff>87312</xdr:rowOff>
    </xdr:from>
    <xdr:to>
      <xdr:col>14</xdr:col>
      <xdr:colOff>51823</xdr:colOff>
      <xdr:row>48</xdr:row>
      <xdr:rowOff>51594</xdr:rowOff>
    </xdr:to>
    <xdr:pic>
      <xdr:nvPicPr>
        <xdr:cNvPr id="5" name="Picture 4">
          <a:extLst>
            <a:ext uri="{FF2B5EF4-FFF2-40B4-BE49-F238E27FC236}">
              <a16:creationId xmlns:a16="http://schemas.microsoft.com/office/drawing/2014/main" id="{3AEBD1FF-269E-46C0-B41B-4F270E3FCA12}"/>
            </a:ext>
          </a:extLst>
        </xdr:cNvPr>
        <xdr:cNvPicPr>
          <a:picLocks noChangeAspect="1"/>
        </xdr:cNvPicPr>
      </xdr:nvPicPr>
      <xdr:blipFill rotWithShape="1">
        <a:blip xmlns:r="http://schemas.openxmlformats.org/officeDocument/2006/relationships" r:embed="rId4"/>
        <a:srcRect t="22793" b="53747"/>
        <a:stretch/>
      </xdr:blipFill>
      <xdr:spPr>
        <a:xfrm>
          <a:off x="353219" y="15625762"/>
          <a:ext cx="12176354" cy="1593056"/>
        </a:xfrm>
        <a:prstGeom prst="rect">
          <a:avLst/>
        </a:prstGeom>
      </xdr:spPr>
    </xdr:pic>
    <xdr:clientData/>
  </xdr:twoCellAnchor>
  <xdr:twoCellAnchor editAs="oneCell">
    <xdr:from>
      <xdr:col>0</xdr:col>
      <xdr:colOff>341312</xdr:colOff>
      <xdr:row>54</xdr:row>
      <xdr:rowOff>87312</xdr:rowOff>
    </xdr:from>
    <xdr:to>
      <xdr:col>14</xdr:col>
      <xdr:colOff>28264</xdr:colOff>
      <xdr:row>59</xdr:row>
      <xdr:rowOff>88979</xdr:rowOff>
    </xdr:to>
    <xdr:pic>
      <xdr:nvPicPr>
        <xdr:cNvPr id="6" name="Picture 5">
          <a:extLst>
            <a:ext uri="{FF2B5EF4-FFF2-40B4-BE49-F238E27FC236}">
              <a16:creationId xmlns:a16="http://schemas.microsoft.com/office/drawing/2014/main" id="{5452DD23-A7DF-4361-A05E-33C342290C0F}"/>
            </a:ext>
          </a:extLst>
        </xdr:cNvPr>
        <xdr:cNvPicPr>
          <a:picLocks noChangeAspect="1"/>
        </xdr:cNvPicPr>
      </xdr:nvPicPr>
      <xdr:blipFill>
        <a:blip xmlns:r="http://schemas.openxmlformats.org/officeDocument/2006/relationships" r:embed="rId5"/>
        <a:stretch>
          <a:fillRect/>
        </a:stretch>
      </xdr:blipFill>
      <xdr:spPr>
        <a:xfrm>
          <a:off x="341312" y="17978437"/>
          <a:ext cx="12164702" cy="906542"/>
        </a:xfrm>
        <a:prstGeom prst="rect">
          <a:avLst/>
        </a:prstGeom>
      </xdr:spPr>
    </xdr:pic>
    <xdr:clientData/>
  </xdr:twoCellAnchor>
  <xdr:twoCellAnchor>
    <xdr:from>
      <xdr:col>0</xdr:col>
      <xdr:colOff>289719</xdr:colOff>
      <xdr:row>12</xdr:row>
      <xdr:rowOff>99218</xdr:rowOff>
    </xdr:from>
    <xdr:to>
      <xdr:col>14</xdr:col>
      <xdr:colOff>87312</xdr:colOff>
      <xdr:row>22</xdr:row>
      <xdr:rowOff>55563</xdr:rowOff>
    </xdr:to>
    <xdr:sp macro="" textlink="">
      <xdr:nvSpPr>
        <xdr:cNvPr id="7" name="Rectangle 6">
          <a:extLst>
            <a:ext uri="{FF2B5EF4-FFF2-40B4-BE49-F238E27FC236}">
              <a16:creationId xmlns:a16="http://schemas.microsoft.com/office/drawing/2014/main" id="{94B5A0E7-C915-4D50-80C0-04C439A52BF6}"/>
            </a:ext>
          </a:extLst>
        </xdr:cNvPr>
        <xdr:cNvSpPr/>
      </xdr:nvSpPr>
      <xdr:spPr>
        <a:xfrm>
          <a:off x="289719" y="2666999"/>
          <a:ext cx="12279312" cy="178197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0</xdr:col>
      <xdr:colOff>319088</xdr:colOff>
      <xdr:row>25</xdr:row>
      <xdr:rowOff>156368</xdr:rowOff>
    </xdr:from>
    <xdr:to>
      <xdr:col>14</xdr:col>
      <xdr:colOff>107156</xdr:colOff>
      <xdr:row>33</xdr:row>
      <xdr:rowOff>91281</xdr:rowOff>
    </xdr:to>
    <xdr:sp macro="" textlink="">
      <xdr:nvSpPr>
        <xdr:cNvPr id="8" name="Rectangle 7">
          <a:extLst>
            <a:ext uri="{FF2B5EF4-FFF2-40B4-BE49-F238E27FC236}">
              <a16:creationId xmlns:a16="http://schemas.microsoft.com/office/drawing/2014/main" id="{808F8D9F-9F4B-4E62-998B-C494E26BE5A4}"/>
            </a:ext>
          </a:extLst>
        </xdr:cNvPr>
        <xdr:cNvSpPr/>
      </xdr:nvSpPr>
      <xdr:spPr>
        <a:xfrm>
          <a:off x="319088" y="4914899"/>
          <a:ext cx="12269787" cy="1212851"/>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0</xdr:col>
      <xdr:colOff>348457</xdr:colOff>
      <xdr:row>39</xdr:row>
      <xdr:rowOff>39686</xdr:rowOff>
    </xdr:from>
    <xdr:to>
      <xdr:col>14</xdr:col>
      <xdr:colOff>99219</xdr:colOff>
      <xdr:row>48</xdr:row>
      <xdr:rowOff>103187</xdr:rowOff>
    </xdr:to>
    <xdr:sp macro="" textlink="">
      <xdr:nvSpPr>
        <xdr:cNvPr id="9" name="Rectangle 8">
          <a:extLst>
            <a:ext uri="{FF2B5EF4-FFF2-40B4-BE49-F238E27FC236}">
              <a16:creationId xmlns:a16="http://schemas.microsoft.com/office/drawing/2014/main" id="{584F0B00-A6CB-4414-896D-14DA2CCE0536}"/>
            </a:ext>
          </a:extLst>
        </xdr:cNvPr>
        <xdr:cNvSpPr/>
      </xdr:nvSpPr>
      <xdr:spPr>
        <a:xfrm>
          <a:off x="348457" y="7250905"/>
          <a:ext cx="12232481" cy="1706563"/>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xdr:col>
      <xdr:colOff>16670</xdr:colOff>
      <xdr:row>54</xdr:row>
      <xdr:rowOff>2380</xdr:rowOff>
    </xdr:from>
    <xdr:to>
      <xdr:col>14</xdr:col>
      <xdr:colOff>43656</xdr:colOff>
      <xdr:row>60</xdr:row>
      <xdr:rowOff>127000</xdr:rowOff>
    </xdr:to>
    <xdr:sp macro="" textlink="">
      <xdr:nvSpPr>
        <xdr:cNvPr id="10" name="Rectangle 9">
          <a:extLst>
            <a:ext uri="{FF2B5EF4-FFF2-40B4-BE49-F238E27FC236}">
              <a16:creationId xmlns:a16="http://schemas.microsoft.com/office/drawing/2014/main" id="{F18D2CEC-E3FB-46C5-9C70-FF7F778CBA5A}"/>
            </a:ext>
          </a:extLst>
        </xdr:cNvPr>
        <xdr:cNvSpPr/>
      </xdr:nvSpPr>
      <xdr:spPr>
        <a:xfrm>
          <a:off x="377826" y="9586911"/>
          <a:ext cx="12147549" cy="1219995"/>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ritishbusinessbankplc.sharepoint.com/personal/ryan_flanagan_startuploans_co_uk/Documents/Documents/CX/Central%20BPCFFPSB%20V4.xlsx"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1 Actual Cash Flows"/>
      <sheetName val="1 Business Plan(BP)"/>
      <sheetName val="Loan Calculator"/>
      <sheetName val="2 Personal Survival Budget(PSB)"/>
      <sheetName val="3 Sales Assumptions"/>
      <sheetName val="3.1 Cash Flow Forecast(CFF)"/>
      <sheetName val="3.2 Cash Flow Forecast(CFF)"/>
      <sheetName val="1.1Business Plan(BP) Plus"/>
      <sheetName val="CC 4"/>
      <sheetName val="CC 2"/>
      <sheetName val="Months"/>
      <sheetName val="STRESS TESTING (internal use)"/>
      <sheetName val="Central BPCFFPSB V4"/>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E935676-FACD-44E1-99B4-7CC30ADC6060}" name="Loan3" displayName="Loan3" ref="B26:H262" headerRowDxfId="25" dataDxfId="24" totalsRowDxfId="22" tableBorderDxfId="23">
  <autoFilter ref="B26:H262" xr:uid="{00000000-0009-0000-0100-000001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E8B5BFA6-A500-4F9A-8C3C-F57BB3064CB4}" name="No." totalsRowLabel="Total" dataDxfId="21" dataCellStyle="Comma">
      <calculatedColumnFormula>IFERROR(IF(Loan_Not_Paid*Values_Entered,Payment_Number,""), "")</calculatedColumnFormula>
    </tableColumn>
    <tableColumn id="2" xr3:uid="{3682DD46-2989-4588-A4E5-CCF8B8A83139}" name="Payment_x000a_Date" dataDxfId="20" dataCellStyle="Date">
      <calculatedColumnFormula>IFERROR(IF(Loan_Not_Paid*Values_Entered,Payment_Date,""), "")</calculatedColumnFormula>
    </tableColumn>
    <tableColumn id="3" xr3:uid="{FF5B1842-B511-4CB0-9109-A11B0B0F1F04}" name="Beginning_x000a_Balance" dataDxfId="19">
      <calculatedColumnFormula>IFERROR(IF(Loan_Not_Paid*Values_Entered,Beginning_Balance,""), "")</calculatedColumnFormula>
    </tableColumn>
    <tableColumn id="4" xr3:uid="{513A1B83-D242-4943-9610-CB5DE3E6F6B9}" name="Payment" dataDxfId="18">
      <calculatedColumnFormula>IFERROR(IF(Loan_Not_Paid*Values_Entered,Monthly_Payment,""), "")</calculatedColumnFormula>
    </tableColumn>
    <tableColumn id="5" xr3:uid="{02BE8C07-9FB1-4046-B57E-56A4C1600E95}" name="Principal" dataDxfId="17">
      <calculatedColumnFormula>IFERROR(IF(Loan_Not_Paid*Values_Entered,Principal,""), "")</calculatedColumnFormula>
    </tableColumn>
    <tableColumn id="6" xr3:uid="{9780D413-7F20-477C-BCDC-352731EA9CBF}" name="Interest" dataDxfId="16">
      <calculatedColumnFormula>IFERROR(IF(Loan_Not_Paid*Values_Entered,Interest,""), "")</calculatedColumnFormula>
    </tableColumn>
    <tableColumn id="7" xr3:uid="{869FA77F-DD02-4EFF-B07F-E09550ADA414}" name="Ending_x000a_Balance" totalsRowFunction="count" dataDxfId="15">
      <calculatedColumnFormula>IFERROR(IF(Loan_Not_Paid*Values_Entered,Ending_Balance,""), "")</calculatedColumnFormula>
    </tableColumn>
  </tableColumns>
  <tableStyleInfo showFirstColumn="0" showLastColumn="0" showRowStripes="1" showColumnStripes="0"/>
  <extLst>
    <ext xmlns:x14="http://schemas.microsoft.com/office/spreadsheetml/2009/9/main" uri="{504A1905-F514-4f6f-8877-14C23A59335A}">
      <x14:table altTextSummary="Track Payment Number, Payment Date, Beginning Balance, Payment, Principal, Interest amounts, and Ending Balance"/>
    </ext>
  </extLst>
</table>
</file>

<file path=xl/theme/theme1.xml><?xml version="1.0" encoding="utf-8"?>
<a:theme xmlns:a="http://schemas.openxmlformats.org/drawingml/2006/main" name="BBB theme">
  <a:themeElements>
    <a:clrScheme name="BBB Theme Colours">
      <a:dk1>
        <a:sysClr val="windowText" lastClr="000000"/>
      </a:dk1>
      <a:lt1>
        <a:sysClr val="window" lastClr="FFFFFF"/>
      </a:lt1>
      <a:dk2>
        <a:srgbClr val="142855"/>
      </a:dk2>
      <a:lt2>
        <a:srgbClr val="AFCAD2"/>
      </a:lt2>
      <a:accent1>
        <a:srgbClr val="142855"/>
      </a:accent1>
      <a:accent2>
        <a:srgbClr val="0054BA"/>
      </a:accent2>
      <a:accent3>
        <a:srgbClr val="55C0FF"/>
      </a:accent3>
      <a:accent4>
        <a:srgbClr val="50C5A7"/>
      </a:accent4>
      <a:accent5>
        <a:srgbClr val="FFA0B4"/>
      </a:accent5>
      <a:accent6>
        <a:srgbClr val="FFB500"/>
      </a:accent6>
      <a:hlink>
        <a:srgbClr val="142855"/>
      </a:hlink>
      <a:folHlink>
        <a:srgbClr val="0054BA"/>
      </a:folHlink>
    </a:clrScheme>
    <a:fontScheme name="BBB Theme Fonts">
      <a:majorFont>
        <a:latin typeface="Arial"/>
        <a:ea typeface=""/>
        <a:cs typeface=""/>
      </a:majorFont>
      <a:minorFont>
        <a:latin typeface="Arial"/>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w="9525">
          <a:solidFill>
            <a:srgbClr val="CCCCCC"/>
          </a:solidFill>
        </a:ln>
      </a:spPr>
      <a:bodyPr/>
      <a:lstStyle/>
      <a:style>
        <a:lnRef idx="1">
          <a:schemeClr val="accent1"/>
        </a:lnRef>
        <a:fillRef idx="0">
          <a:schemeClr val="accent1"/>
        </a:fillRef>
        <a:effectRef idx="0">
          <a:schemeClr val="accent1"/>
        </a:effectRef>
        <a:fontRef idx="minor">
          <a:schemeClr val="tx1"/>
        </a:fontRef>
      </a:style>
    </a:lnDef>
    <a:txDef>
      <a:spPr>
        <a:solidFill>
          <a:schemeClr val="bg1"/>
        </a:solidFill>
        <a:ln w="19050">
          <a:noFill/>
        </a:ln>
      </a:spPr>
      <a:bodyPr wrap="square" lIns="0" tIns="0" rIns="0" bIns="0" anchor="ctr">
        <a:noAutofit/>
      </a:bodyPr>
      <a:lstStyle>
        <a:defPPr algn="ctr">
          <a:defRPr sz="1100" dirty="0">
            <a:solidFill>
              <a:schemeClr val="tx2"/>
            </a:solidFill>
          </a:defRPr>
        </a:defPPr>
      </a:lstStyle>
    </a:txDef>
  </a:objectDefaults>
  <a:extraClrSchemeLst/>
  <a:extLst>
    <a:ext uri="{05A4C25C-085E-4340-85A3-A5531E510DB2}">
      <thm15:themeFamily xmlns:thm15="http://schemas.microsoft.com/office/thememl/2012/main" name="BBB Theme1" id="{608097DA-44A2-499D-ACCF-635A6553A4A8}" vid="{0C279004-74A5-4C93-94E0-AA7957F851E5}"/>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1.bin" /><Relationship Id="rId5" Type="http://schemas.openxmlformats.org/officeDocument/2006/relationships/comments" Target="../comments1.xml" /><Relationship Id="rId4" Type="http://schemas.openxmlformats.org/officeDocument/2006/relationships/table" Target="../tables/table1.xml" /></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 /><Relationship Id="rId2" Type="http://schemas.openxmlformats.org/officeDocument/2006/relationships/drawing" Target="../drawings/drawing2.xml" /><Relationship Id="rId1" Type="http://schemas.openxmlformats.org/officeDocument/2006/relationships/printerSettings" Target="../printerSettings/printerSettings2.bin" /><Relationship Id="rId4" Type="http://schemas.openxmlformats.org/officeDocument/2006/relationships/comments" Target="../comments2.xml" /></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 /><Relationship Id="rId2" Type="http://schemas.openxmlformats.org/officeDocument/2006/relationships/drawing" Target="../drawings/drawing3.xml" /><Relationship Id="rId1" Type="http://schemas.openxmlformats.org/officeDocument/2006/relationships/printerSettings" Target="../printerSettings/printerSettings3.bin" /><Relationship Id="rId4" Type="http://schemas.openxmlformats.org/officeDocument/2006/relationships/comments" Target="../comments3.xml" /></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 /><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3.5"/>
  <sheetData>
    <row r="1" spans="1:1">
      <c r="A1" s="3" t="s">
        <v>0</v>
      </c>
    </row>
    <row r="2" spans="1:1">
      <c r="A2" s="3" t="s">
        <v>1</v>
      </c>
    </row>
    <row r="3" spans="1:1">
      <c r="A3" s="3" t="s">
        <v>2</v>
      </c>
    </row>
    <row r="4" spans="1:1">
      <c r="A4" s="3" t="s">
        <v>3</v>
      </c>
    </row>
    <row r="5" spans="1:1">
      <c r="A5" s="3" t="s">
        <v>4</v>
      </c>
    </row>
    <row r="6" spans="1:1">
      <c r="A6" s="3" t="s">
        <v>5</v>
      </c>
    </row>
    <row r="7" spans="1:1">
      <c r="A7" s="3" t="s">
        <v>6</v>
      </c>
    </row>
    <row r="8" spans="1:1">
      <c r="A8" s="3" t="s">
        <v>7</v>
      </c>
    </row>
    <row r="9" spans="1:1">
      <c r="A9" s="3" t="s">
        <v>8</v>
      </c>
    </row>
    <row r="10" spans="1:1">
      <c r="A10" s="3" t="s">
        <v>9</v>
      </c>
    </row>
    <row r="11" spans="1:1">
      <c r="A11" s="3" t="s">
        <v>10</v>
      </c>
    </row>
    <row r="12" spans="1:1">
      <c r="A12" s="3"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E9599-C2DB-4823-933E-C6393DA6EB2F}">
  <sheetPr>
    <tabColor theme="7"/>
    <pageSetUpPr fitToPage="1"/>
  </sheetPr>
  <dimension ref="B1:O262"/>
  <sheetViews>
    <sheetView showGridLines="0" topLeftCell="A7" zoomScaleNormal="100" workbookViewId="0">
      <selection activeCell="F13" sqref="F13"/>
    </sheetView>
  </sheetViews>
  <sheetFormatPr defaultColWidth="8.578125" defaultRowHeight="13.5"/>
  <cols>
    <col min="1" max="1" width="2.328125" style="4" customWidth="1"/>
    <col min="2" max="2" width="5.8828125" style="4" customWidth="1"/>
    <col min="3" max="3" width="14.09765625" style="4" customWidth="1"/>
    <col min="4" max="4" width="17.40625" style="4" customWidth="1"/>
    <col min="5" max="7" width="14.09765625" style="4" customWidth="1"/>
    <col min="8" max="8" width="14.953125" style="4" customWidth="1"/>
    <col min="9" max="9" width="2.57421875" style="4" customWidth="1"/>
    <col min="10" max="16384" width="8.578125" style="4"/>
  </cols>
  <sheetData>
    <row r="1" spans="2:15" ht="14.25" thickBot="1">
      <c r="B1" s="26"/>
      <c r="C1" s="26"/>
      <c r="D1" s="26"/>
      <c r="E1" s="26"/>
      <c r="F1" s="26"/>
      <c r="G1" s="26"/>
      <c r="H1" s="26"/>
    </row>
    <row r="2" spans="2:15" ht="19.5" customHeight="1" thickTop="1"/>
    <row r="3" spans="2:15" ht="35.25" customHeight="1">
      <c r="B3" s="258" t="s">
        <v>17</v>
      </c>
      <c r="C3" s="258"/>
      <c r="D3" s="258"/>
      <c r="E3" s="258"/>
      <c r="F3" s="258"/>
      <c r="G3" s="258"/>
      <c r="H3" s="258"/>
      <c r="I3" s="258"/>
      <c r="J3" s="258"/>
      <c r="K3" s="258"/>
      <c r="L3" s="258"/>
      <c r="M3" s="258"/>
      <c r="N3" s="258"/>
      <c r="O3" s="258"/>
    </row>
    <row r="4" spans="2:15" ht="30" customHeight="1" thickBot="1"/>
    <row r="5" spans="2:15" ht="35.1" customHeight="1">
      <c r="B5" s="259" t="s">
        <v>18</v>
      </c>
      <c r="C5" s="260"/>
      <c r="D5" s="260"/>
      <c r="E5" s="260"/>
      <c r="F5" s="260"/>
      <c r="G5" s="260"/>
      <c r="H5" s="261"/>
      <c r="I5" s="145"/>
      <c r="J5" s="145"/>
      <c r="K5" s="145"/>
      <c r="L5" s="145"/>
      <c r="M5" s="145"/>
      <c r="N5" s="145"/>
      <c r="O5" s="145"/>
    </row>
    <row r="6" spans="2:15" ht="35.1" customHeight="1">
      <c r="B6" s="262"/>
      <c r="C6" s="263"/>
      <c r="D6" s="263"/>
      <c r="E6" s="263"/>
      <c r="F6" s="263"/>
      <c r="G6" s="263"/>
      <c r="H6" s="264"/>
      <c r="I6" s="145"/>
      <c r="J6" s="145"/>
      <c r="K6" s="145"/>
      <c r="L6" s="145"/>
      <c r="M6" s="145"/>
      <c r="N6" s="145"/>
      <c r="O6" s="145"/>
    </row>
    <row r="7" spans="2:15" ht="35.1" customHeight="1">
      <c r="B7" s="262"/>
      <c r="C7" s="263"/>
      <c r="D7" s="263"/>
      <c r="E7" s="263"/>
      <c r="F7" s="263"/>
      <c r="G7" s="263"/>
      <c r="H7" s="264"/>
      <c r="I7" s="145"/>
      <c r="J7" s="145"/>
      <c r="K7" s="145"/>
      <c r="L7" s="145"/>
      <c r="M7" s="145"/>
      <c r="N7" s="145"/>
      <c r="O7" s="145"/>
    </row>
    <row r="8" spans="2:15" ht="35.1" customHeight="1" thickBot="1">
      <c r="B8" s="265"/>
      <c r="C8" s="266"/>
      <c r="D8" s="266"/>
      <c r="E8" s="266"/>
      <c r="F8" s="266"/>
      <c r="G8" s="266"/>
      <c r="H8" s="267"/>
      <c r="I8" s="145"/>
      <c r="K8" s="145"/>
      <c r="L8" s="145"/>
      <c r="M8" s="145"/>
      <c r="N8" s="145"/>
      <c r="O8" s="145"/>
    </row>
    <row r="9" spans="2:15" ht="17.25" customHeight="1">
      <c r="B9" s="146"/>
      <c r="C9" s="146"/>
      <c r="D9" s="146"/>
      <c r="E9" s="146"/>
      <c r="F9" s="146"/>
      <c r="G9" s="146"/>
      <c r="H9" s="146"/>
      <c r="I9" s="145"/>
      <c r="K9" s="145"/>
      <c r="L9" s="145"/>
      <c r="M9" s="145"/>
      <c r="N9" s="145"/>
      <c r="O9" s="145"/>
    </row>
    <row r="10" spans="2:15" ht="17.850000000000001" customHeight="1">
      <c r="B10" s="124" t="s">
        <v>19</v>
      </c>
      <c r="C10" s="146"/>
      <c r="D10" s="146"/>
      <c r="E10" s="146"/>
      <c r="F10" s="146"/>
      <c r="G10" s="146"/>
      <c r="H10" s="146"/>
      <c r="I10" s="145"/>
      <c r="J10" s="145"/>
      <c r="K10" s="145"/>
      <c r="L10" s="145"/>
      <c r="M10" s="145"/>
      <c r="N10" s="145"/>
      <c r="O10" s="145"/>
    </row>
    <row r="11" spans="2:15" ht="17.850000000000001" customHeight="1">
      <c r="B11" s="146"/>
      <c r="C11" s="146"/>
      <c r="D11" s="146"/>
      <c r="E11" s="146"/>
      <c r="F11" s="146"/>
      <c r="G11" s="146"/>
      <c r="H11" s="146"/>
      <c r="I11" s="145"/>
      <c r="J11" s="145"/>
      <c r="K11" s="145"/>
      <c r="L11" s="145"/>
      <c r="M11" s="145"/>
      <c r="N11" s="145"/>
      <c r="O11" s="145"/>
    </row>
    <row r="12" spans="2:15" ht="17.850000000000001" customHeight="1">
      <c r="B12" s="146"/>
      <c r="C12" s="146"/>
      <c r="D12" s="146"/>
      <c r="E12" s="123"/>
      <c r="F12" s="123"/>
      <c r="G12" s="146"/>
      <c r="H12" s="146"/>
      <c r="I12" s="145"/>
      <c r="J12" s="145"/>
      <c r="K12" s="145"/>
      <c r="L12" s="145"/>
      <c r="M12" s="145"/>
      <c r="N12" s="145"/>
      <c r="O12" s="145"/>
    </row>
    <row r="13" spans="2:15" ht="17.850000000000001" customHeight="1">
      <c r="B13" s="146"/>
      <c r="C13" s="146"/>
      <c r="D13" s="146"/>
      <c r="E13" s="146"/>
      <c r="H13" s="146"/>
      <c r="I13" s="145"/>
      <c r="J13" s="145"/>
      <c r="K13" s="145"/>
      <c r="L13" s="145"/>
      <c r="M13" s="145"/>
      <c r="N13" s="145"/>
      <c r="O13" s="145"/>
    </row>
    <row r="14" spans="2:15" ht="17.850000000000001" customHeight="1">
      <c r="B14" s="146"/>
      <c r="C14" s="146"/>
      <c r="D14" s="146"/>
      <c r="E14" s="146"/>
      <c r="H14" s="146"/>
      <c r="I14" s="145"/>
      <c r="J14" s="145"/>
      <c r="K14" s="145"/>
      <c r="L14" s="145"/>
      <c r="M14" s="145"/>
      <c r="N14" s="145"/>
      <c r="O14" s="145"/>
    </row>
    <row r="15" spans="2:15" ht="17.850000000000001" customHeight="1" thickBot="1">
      <c r="B15" s="146"/>
      <c r="C15" s="146"/>
      <c r="D15" s="146"/>
      <c r="E15" s="146"/>
      <c r="F15" s="146"/>
      <c r="G15" s="146"/>
      <c r="H15" s="146"/>
      <c r="I15" s="145"/>
      <c r="J15" s="145"/>
      <c r="K15" s="145"/>
      <c r="L15" s="145"/>
      <c r="M15" s="145"/>
      <c r="N15" s="145"/>
      <c r="O15" s="145"/>
    </row>
    <row r="16" spans="2:15" ht="30" customHeight="1" thickBot="1">
      <c r="B16" s="251" t="s">
        <v>20</v>
      </c>
      <c r="C16" s="252"/>
      <c r="D16" s="252"/>
      <c r="E16" s="253"/>
      <c r="G16" s="272" t="s">
        <v>21</v>
      </c>
      <c r="H16" s="273"/>
    </row>
    <row r="17" spans="2:11" ht="14.25" customHeight="1" thickBot="1">
      <c r="B17" s="254" t="s">
        <v>22</v>
      </c>
      <c r="C17" s="255"/>
      <c r="D17" s="255"/>
      <c r="E17" s="29">
        <v>7000</v>
      </c>
      <c r="G17" s="276" t="s">
        <v>23</v>
      </c>
      <c r="H17" s="277"/>
      <c r="K17" s="126"/>
    </row>
    <row r="18" spans="2:11" ht="14.25" customHeight="1" thickBot="1">
      <c r="B18" s="254" t="s">
        <v>24</v>
      </c>
      <c r="C18" s="255"/>
      <c r="D18" s="255"/>
      <c r="E18" s="30">
        <v>0.06</v>
      </c>
      <c r="G18" s="278" t="s">
        <v>25</v>
      </c>
      <c r="H18" s="279"/>
      <c r="K18" s="126" t="s">
        <v>26</v>
      </c>
    </row>
    <row r="19" spans="2:11" ht="14.25" customHeight="1" thickBot="1">
      <c r="B19" s="254" t="s">
        <v>27</v>
      </c>
      <c r="C19" s="255"/>
      <c r="D19" s="255"/>
      <c r="E19" s="31">
        <v>60</v>
      </c>
      <c r="G19" s="268" t="str">
        <f>IF(ISBLANK(G18),"",IF(G18="Yes","Length of CRH (Months)","Please enter loan values"))</f>
        <v>Please enter loan values</v>
      </c>
      <c r="H19" s="280"/>
      <c r="I19" s="1"/>
      <c r="K19" s="126" t="s">
        <v>25</v>
      </c>
    </row>
    <row r="20" spans="2:11" ht="14.25" customHeight="1" thickBot="1">
      <c r="B20" s="254" t="str">
        <f>IF(G18="Yes","Start date of loan after CRH","Start date of loan")</f>
        <v>Start date of loan</v>
      </c>
      <c r="C20" s="255"/>
      <c r="D20" s="255"/>
      <c r="E20" s="32">
        <v>44145</v>
      </c>
      <c r="G20" s="278">
        <v>6</v>
      </c>
      <c r="H20" s="279"/>
      <c r="I20" s="125"/>
      <c r="J20" s="125"/>
      <c r="K20" s="126"/>
    </row>
    <row r="21" spans="2:11" ht="14.45" customHeight="1" thickBot="1">
      <c r="B21" s="254" t="s">
        <v>28</v>
      </c>
      <c r="C21" s="255"/>
      <c r="D21" s="255"/>
      <c r="E21" s="33">
        <f>IFERROR(IF(Values_Entered,Monthly_Payment,""), "")</f>
        <v>135.32961070599541</v>
      </c>
      <c r="G21" s="268" t="str">
        <f>IF(ISBLANK(G20),"","Start date of loan")</f>
        <v>Start date of loan</v>
      </c>
      <c r="H21" s="269"/>
      <c r="I21" s="125"/>
      <c r="J21" s="125"/>
    </row>
    <row r="22" spans="2:11" ht="14.25" customHeight="1" thickBot="1">
      <c r="B22" s="254" t="s">
        <v>29</v>
      </c>
      <c r="C22" s="255"/>
      <c r="D22" s="255"/>
      <c r="E22" s="34">
        <f>IFERROR(IF(Values_Entered,Loan_Years,""), "")</f>
        <v>60</v>
      </c>
      <c r="G22" s="274">
        <v>44277</v>
      </c>
      <c r="H22" s="275"/>
      <c r="I22" s="125"/>
      <c r="J22" s="125"/>
    </row>
    <row r="23" spans="2:11" ht="14.25" customHeight="1" thickBot="1">
      <c r="B23" s="254" t="s">
        <v>30</v>
      </c>
      <c r="C23" s="255"/>
      <c r="D23" s="255"/>
      <c r="E23" s="35">
        <f>IFERROR(IF(Values_Entered,Total_Cost-Loan_Amount,""), "")</f>
        <v>1119.7766423597241</v>
      </c>
      <c r="G23" s="268" t="s">
        <v>31</v>
      </c>
      <c r="H23" s="269"/>
      <c r="I23" s="125"/>
      <c r="J23" s="125"/>
    </row>
    <row r="24" spans="2:11" ht="14.25" customHeight="1" thickBot="1">
      <c r="B24" s="256" t="s">
        <v>32</v>
      </c>
      <c r="C24" s="257"/>
      <c r="D24" s="257"/>
      <c r="E24" s="36">
        <f>IFERROR(IF(Values_Entered,Monthly_Payment*Number_of_Payments,""), "")</f>
        <v>8119.7766423597241</v>
      </c>
      <c r="G24" s="270">
        <f ca="1">IF(ISBLANK(G20),"",G27)</f>
        <v>35</v>
      </c>
      <c r="H24" s="271"/>
      <c r="I24" s="125"/>
      <c r="J24" s="125"/>
    </row>
    <row r="25" spans="2:11" ht="14.25" customHeight="1" thickBot="1">
      <c r="B25" s="250"/>
      <c r="C25" s="250"/>
      <c r="D25" s="250"/>
    </row>
    <row r="26" spans="2:11" ht="26.25">
      <c r="B26" s="37" t="s">
        <v>33</v>
      </c>
      <c r="C26" s="38" t="s">
        <v>34</v>
      </c>
      <c r="D26" s="38" t="s">
        <v>35</v>
      </c>
      <c r="E26" s="38" t="s">
        <v>36</v>
      </c>
      <c r="F26" s="38" t="s">
        <v>37</v>
      </c>
      <c r="G26" s="38" t="s">
        <v>38</v>
      </c>
      <c r="H26" s="39" t="s">
        <v>39</v>
      </c>
    </row>
    <row r="27" spans="2:11">
      <c r="B27" s="40">
        <f ca="1">IFERROR(IF(Loan_Not_Paid*Values_Entered,Payment_Number,""), "")</f>
        <v>1</v>
      </c>
      <c r="C27" s="27">
        <f ca="1">IFERROR(IF(Loan_Not_Paid*Values_Entered,Payment_Date,""), "")</f>
        <v>44175</v>
      </c>
      <c r="D27" s="28">
        <f ca="1">IFERROR(IF(Loan_Not_Paid*Values_Entered,Beginning_Balance,""), "")</f>
        <v>7000</v>
      </c>
      <c r="E27" s="28">
        <f ca="1">IFERROR(IF(Loan_Not_Paid*Values_Entered,Monthly_Payment,""), "")</f>
        <v>135.32961070599541</v>
      </c>
      <c r="F27" s="28">
        <f ca="1">IFERROR(IF(Loan_Not_Paid*Values_Entered,Principal,""), "")</f>
        <v>100.32961070599541</v>
      </c>
      <c r="G27" s="28">
        <f ca="1">IFERROR(IF(Loan_Not_Paid*Values_Entered,Interest,""), "")</f>
        <v>35</v>
      </c>
      <c r="H27" s="41">
        <f ca="1">IFERROR(IF(Loan_Not_Paid*Values_Entered,Ending_Balance,""), "")</f>
        <v>6899.6703892940068</v>
      </c>
    </row>
    <row r="28" spans="2:11">
      <c r="B28" s="40">
        <f ca="1">IFERROR(IF(Loan_Not_Paid*Values_Entered,Payment_Number,""), "")</f>
        <v>2</v>
      </c>
      <c r="C28" s="27">
        <f ca="1">IFERROR(IF(Loan_Not_Paid*Values_Entered,Payment_Date,""), "")</f>
        <v>44206</v>
      </c>
      <c r="D28" s="28">
        <f ca="1">IFERROR(IF(Loan_Not_Paid*Values_Entered,Beginning_Balance,""), "")</f>
        <v>6899.6703892940068</v>
      </c>
      <c r="E28" s="28">
        <f ca="1">IFERROR(IF(Loan_Not_Paid*Values_Entered,Monthly_Payment,""), "")</f>
        <v>135.32961070599541</v>
      </c>
      <c r="F28" s="28">
        <f ca="1">IFERROR(IF(Loan_Not_Paid*Values_Entered,Principal,""), "")</f>
        <v>100.83125875952537</v>
      </c>
      <c r="G28" s="28">
        <f ca="1">IFERROR(IF(Loan_Not_Paid*Values_Entered,Interest,""), "")</f>
        <v>34.498351946470024</v>
      </c>
      <c r="H28" s="41">
        <f ca="1">IFERROR(IF(Loan_Not_Paid*Values_Entered,Ending_Balance,""), "")</f>
        <v>6798.8391305344849</v>
      </c>
    </row>
    <row r="29" spans="2:11">
      <c r="B29" s="40">
        <f ca="1">IFERROR(IF(Loan_Not_Paid*Values_Entered,Payment_Number,""), "")</f>
        <v>3</v>
      </c>
      <c r="C29" s="27">
        <f ca="1">IFERROR(IF(Loan_Not_Paid*Values_Entered,Payment_Date,""), "")</f>
        <v>44237</v>
      </c>
      <c r="D29" s="28">
        <f ca="1">IFERROR(IF(Loan_Not_Paid*Values_Entered,Beginning_Balance,""), "")</f>
        <v>6798.8391305344849</v>
      </c>
      <c r="E29" s="28">
        <f ca="1">IFERROR(IF(Loan_Not_Paid*Values_Entered,Monthly_Payment,""), "")</f>
        <v>135.32961070599541</v>
      </c>
      <c r="F29" s="28">
        <f ca="1">IFERROR(IF(Loan_Not_Paid*Values_Entered,Principal,""), "")</f>
        <v>101.335415053323</v>
      </c>
      <c r="G29" s="28">
        <f ca="1">IFERROR(IF(Loan_Not_Paid*Values_Entered,Interest,""), "")</f>
        <v>33.994195652672396</v>
      </c>
      <c r="H29" s="41">
        <f ca="1">IFERROR(IF(Loan_Not_Paid*Values_Entered,Ending_Balance,""), "")</f>
        <v>6697.5037154811635</v>
      </c>
    </row>
    <row r="30" spans="2:11">
      <c r="B30" s="40">
        <f ca="1">IFERROR(IF(Loan_Not_Paid*Values_Entered,Payment_Number,""), "")</f>
        <v>4</v>
      </c>
      <c r="C30" s="27">
        <f ca="1">IFERROR(IF(Loan_Not_Paid*Values_Entered,Payment_Date,""), "")</f>
        <v>44265</v>
      </c>
      <c r="D30" s="28">
        <f ca="1">IFERROR(IF(Loan_Not_Paid*Values_Entered,Beginning_Balance,""), "")</f>
        <v>6697.5037154811635</v>
      </c>
      <c r="E30" s="28">
        <f ca="1">IFERROR(IF(Loan_Not_Paid*Values_Entered,Monthly_Payment,""), "")</f>
        <v>135.32961070599541</v>
      </c>
      <c r="F30" s="28">
        <f ca="1">IFERROR(IF(Loan_Not_Paid*Values_Entered,Principal,""), "")</f>
        <v>101.84209212858961</v>
      </c>
      <c r="G30" s="28">
        <f ca="1">IFERROR(IF(Loan_Not_Paid*Values_Entered,Interest,""), "")</f>
        <v>33.48751857740578</v>
      </c>
      <c r="H30" s="41">
        <f ca="1">IFERROR(IF(Loan_Not_Paid*Values_Entered,Ending_Balance,""), "")</f>
        <v>6595.6616233525792</v>
      </c>
    </row>
    <row r="31" spans="2:11">
      <c r="B31" s="40">
        <f ca="1">IFERROR(IF(Loan_Not_Paid*Values_Entered,Payment_Number,""), "")</f>
        <v>5</v>
      </c>
      <c r="C31" s="27">
        <f ca="1">IFERROR(IF(Loan_Not_Paid*Values_Entered,Payment_Date,""), "")</f>
        <v>44296</v>
      </c>
      <c r="D31" s="28">
        <f ca="1">IFERROR(IF(Loan_Not_Paid*Values_Entered,Beginning_Balance,""), "")</f>
        <v>6595.6616233525792</v>
      </c>
      <c r="E31" s="28">
        <f ca="1">IFERROR(IF(Loan_Not_Paid*Values_Entered,Monthly_Payment,""), "")</f>
        <v>135.32961070599541</v>
      </c>
      <c r="F31" s="28">
        <f ca="1">IFERROR(IF(Loan_Not_Paid*Values_Entered,Principal,""), "")</f>
        <v>102.35130258923256</v>
      </c>
      <c r="G31" s="28">
        <f ca="1">IFERROR(IF(Loan_Not_Paid*Values_Entered,Interest,""), "")</f>
        <v>32.978308116762832</v>
      </c>
      <c r="H31" s="41">
        <f ca="1">IFERROR(IF(Loan_Not_Paid*Values_Entered,Ending_Balance,""), "")</f>
        <v>6493.3103207633512</v>
      </c>
    </row>
    <row r="32" spans="2:11">
      <c r="B32" s="40">
        <f ca="1">IFERROR(IF(Loan_Not_Paid*Values_Entered,Payment_Number,""), "")</f>
        <v>6</v>
      </c>
      <c r="C32" s="27">
        <f ca="1">IFERROR(IF(Loan_Not_Paid*Values_Entered,Payment_Date,""), "")</f>
        <v>44326</v>
      </c>
      <c r="D32" s="28">
        <f ca="1">IFERROR(IF(Loan_Not_Paid*Values_Entered,Beginning_Balance,""), "")</f>
        <v>6493.3103207633512</v>
      </c>
      <c r="E32" s="28">
        <f ca="1">IFERROR(IF(Loan_Not_Paid*Values_Entered,Monthly_Payment,""), "")</f>
        <v>135.32961070599541</v>
      </c>
      <c r="F32" s="28">
        <f ca="1">IFERROR(IF(Loan_Not_Paid*Values_Entered,Principal,""), "")</f>
        <v>102.86305910217874</v>
      </c>
      <c r="G32" s="28">
        <f ca="1">IFERROR(IF(Loan_Not_Paid*Values_Entered,Interest,""), "")</f>
        <v>32.466551603816676</v>
      </c>
      <c r="H32" s="41">
        <f ca="1">IFERROR(IF(Loan_Not_Paid*Values_Entered,Ending_Balance,""), "")</f>
        <v>6390.4472616611756</v>
      </c>
    </row>
    <row r="33" spans="2:8">
      <c r="B33" s="40">
        <f ca="1">IFERROR(IF(Loan_Not_Paid*Values_Entered,Payment_Number,""), "")</f>
        <v>7</v>
      </c>
      <c r="C33" s="27">
        <f ca="1">IFERROR(IF(Loan_Not_Paid*Values_Entered,Payment_Date,""), "")</f>
        <v>44357</v>
      </c>
      <c r="D33" s="28">
        <f ca="1">IFERROR(IF(Loan_Not_Paid*Values_Entered,Beginning_Balance,""), "")</f>
        <v>6390.4472616611756</v>
      </c>
      <c r="E33" s="28">
        <f ca="1">IFERROR(IF(Loan_Not_Paid*Values_Entered,Monthly_Payment,""), "")</f>
        <v>135.32961070599541</v>
      </c>
      <c r="F33" s="28">
        <f ca="1">IFERROR(IF(Loan_Not_Paid*Values_Entered,Principal,""), "")</f>
        <v>103.37737439768962</v>
      </c>
      <c r="G33" s="28">
        <f ca="1">IFERROR(IF(Loan_Not_Paid*Values_Entered,Interest,""), "")</f>
        <v>31.952236308305775</v>
      </c>
      <c r="H33" s="41">
        <f ca="1">IFERROR(IF(Loan_Not_Paid*Values_Entered,Ending_Balance,""), "")</f>
        <v>6287.0698872634885</v>
      </c>
    </row>
    <row r="34" spans="2:8">
      <c r="B34" s="40">
        <f ca="1">IFERROR(IF(Loan_Not_Paid*Values_Entered,Payment_Number,""), "")</f>
        <v>8</v>
      </c>
      <c r="C34" s="27">
        <f ca="1">IFERROR(IF(Loan_Not_Paid*Values_Entered,Payment_Date,""), "")</f>
        <v>44387</v>
      </c>
      <c r="D34" s="28">
        <f ca="1">IFERROR(IF(Loan_Not_Paid*Values_Entered,Beginning_Balance,""), "")</f>
        <v>6287.0698872634885</v>
      </c>
      <c r="E34" s="28">
        <f ca="1">IFERROR(IF(Loan_Not_Paid*Values_Entered,Monthly_Payment,""), "")</f>
        <v>135.32961070599541</v>
      </c>
      <c r="F34" s="28">
        <f ca="1">IFERROR(IF(Loan_Not_Paid*Values_Entered,Principal,""), "")</f>
        <v>103.89426126967807</v>
      </c>
      <c r="G34" s="28">
        <f ca="1">IFERROR(IF(Loan_Not_Paid*Values_Entered,Interest,""), "")</f>
        <v>31.435349436317324</v>
      </c>
      <c r="H34" s="41">
        <f ca="1">IFERROR(IF(Loan_Not_Paid*Values_Entered,Ending_Balance,""), "")</f>
        <v>6183.175625993812</v>
      </c>
    </row>
    <row r="35" spans="2:8">
      <c r="B35" s="40">
        <f ca="1">IFERROR(IF(Loan_Not_Paid*Values_Entered,Payment_Number,""), "")</f>
        <v>9</v>
      </c>
      <c r="C35" s="27">
        <f ca="1">IFERROR(IF(Loan_Not_Paid*Values_Entered,Payment_Date,""), "")</f>
        <v>44418</v>
      </c>
      <c r="D35" s="28">
        <f ca="1">IFERROR(IF(Loan_Not_Paid*Values_Entered,Beginning_Balance,""), "")</f>
        <v>6183.175625993812</v>
      </c>
      <c r="E35" s="28">
        <f ca="1">IFERROR(IF(Loan_Not_Paid*Values_Entered,Monthly_Payment,""), "")</f>
        <v>135.32961070599541</v>
      </c>
      <c r="F35" s="28">
        <f ca="1">IFERROR(IF(Loan_Not_Paid*Values_Entered,Principal,""), "")</f>
        <v>104.41373257602645</v>
      </c>
      <c r="G35" s="28">
        <f ca="1">IFERROR(IF(Loan_Not_Paid*Values_Entered,Interest,""), "")</f>
        <v>30.915878129968938</v>
      </c>
      <c r="H35" s="41">
        <f ca="1">IFERROR(IF(Loan_Not_Paid*Values_Entered,Ending_Balance,""), "")</f>
        <v>6078.7618934177872</v>
      </c>
    </row>
    <row r="36" spans="2:8">
      <c r="B36" s="40">
        <f ca="1">IFERROR(IF(Loan_Not_Paid*Values_Entered,Payment_Number,""), "")</f>
        <v>10</v>
      </c>
      <c r="C36" s="27">
        <f ca="1">IFERROR(IF(Loan_Not_Paid*Values_Entered,Payment_Date,""), "")</f>
        <v>44449</v>
      </c>
      <c r="D36" s="28">
        <f ca="1">IFERROR(IF(Loan_Not_Paid*Values_Entered,Beginning_Balance,""), "")</f>
        <v>6078.7618934177872</v>
      </c>
      <c r="E36" s="28">
        <f ca="1">IFERROR(IF(Loan_Not_Paid*Values_Entered,Monthly_Payment,""), "")</f>
        <v>135.32961070599541</v>
      </c>
      <c r="F36" s="28">
        <f ca="1">IFERROR(IF(Loan_Not_Paid*Values_Entered,Principal,""), "")</f>
        <v>104.93580123890661</v>
      </c>
      <c r="G36" s="28">
        <f ca="1">IFERROR(IF(Loan_Not_Paid*Values_Entered,Interest,""), "")</f>
        <v>30.393809467088801</v>
      </c>
      <c r="H36" s="41">
        <f ca="1">IFERROR(IF(Loan_Not_Paid*Values_Entered,Ending_Balance,""), "")</f>
        <v>5973.8260921788842</v>
      </c>
    </row>
    <row r="37" spans="2:8">
      <c r="B37" s="40">
        <f ca="1">IFERROR(IF(Loan_Not_Paid*Values_Entered,Payment_Number,""), "")</f>
        <v>11</v>
      </c>
      <c r="C37" s="27">
        <f ca="1">IFERROR(IF(Loan_Not_Paid*Values_Entered,Payment_Date,""), "")</f>
        <v>44479</v>
      </c>
      <c r="D37" s="28">
        <f ca="1">IFERROR(IF(Loan_Not_Paid*Values_Entered,Beginning_Balance,""), "")</f>
        <v>5973.8260921788842</v>
      </c>
      <c r="E37" s="28">
        <f ca="1">IFERROR(IF(Loan_Not_Paid*Values_Entered,Monthly_Payment,""), "")</f>
        <v>135.32961070599541</v>
      </c>
      <c r="F37" s="28">
        <f ca="1">IFERROR(IF(Loan_Not_Paid*Values_Entered,Principal,""), "")</f>
        <v>105.46048024510112</v>
      </c>
      <c r="G37" s="28">
        <f ca="1">IFERROR(IF(Loan_Not_Paid*Values_Entered,Interest,""), "")</f>
        <v>29.869130460894272</v>
      </c>
      <c r="H37" s="41">
        <f ca="1">IFERROR(IF(Loan_Not_Paid*Values_Entered,Ending_Balance,""), "")</f>
        <v>5868.3656119337847</v>
      </c>
    </row>
    <row r="38" spans="2:8">
      <c r="B38" s="40">
        <f ca="1">IFERROR(IF(Loan_Not_Paid*Values_Entered,Payment_Number,""), "")</f>
        <v>12</v>
      </c>
      <c r="C38" s="27">
        <f ca="1">IFERROR(IF(Loan_Not_Paid*Values_Entered,Payment_Date,""), "")</f>
        <v>44510</v>
      </c>
      <c r="D38" s="28">
        <f ca="1">IFERROR(IF(Loan_Not_Paid*Values_Entered,Beginning_Balance,""), "")</f>
        <v>5868.3656119337847</v>
      </c>
      <c r="E38" s="28">
        <f ca="1">IFERROR(IF(Loan_Not_Paid*Values_Entered,Monthly_Payment,""), "")</f>
        <v>135.32961070599541</v>
      </c>
      <c r="F38" s="28">
        <f ca="1">IFERROR(IF(Loan_Not_Paid*Values_Entered,Principal,""), "")</f>
        <v>105.98778264632664</v>
      </c>
      <c r="G38" s="28">
        <f ca="1">IFERROR(IF(Loan_Not_Paid*Values_Entered,Interest,""), "")</f>
        <v>29.341828059668764</v>
      </c>
      <c r="H38" s="41">
        <f ca="1">IFERROR(IF(Loan_Not_Paid*Values_Entered,Ending_Balance,""), "")</f>
        <v>5762.3778292874667</v>
      </c>
    </row>
    <row r="39" spans="2:8">
      <c r="B39" s="40">
        <f ca="1">IFERROR(IF(Loan_Not_Paid*Values_Entered,Payment_Number,""), "")</f>
        <v>13</v>
      </c>
      <c r="C39" s="27">
        <f ca="1">IFERROR(IF(Loan_Not_Paid*Values_Entered,Payment_Date,""), "")</f>
        <v>44540</v>
      </c>
      <c r="D39" s="28">
        <f ca="1">IFERROR(IF(Loan_Not_Paid*Values_Entered,Beginning_Balance,""), "")</f>
        <v>5762.3778292874667</v>
      </c>
      <c r="E39" s="28">
        <f ca="1">IFERROR(IF(Loan_Not_Paid*Values_Entered,Monthly_Payment,""), "")</f>
        <v>135.32961070599541</v>
      </c>
      <c r="F39" s="28">
        <f ca="1">IFERROR(IF(Loan_Not_Paid*Values_Entered,Principal,""), "")</f>
        <v>106.51772155955827</v>
      </c>
      <c r="G39" s="28">
        <f ca="1">IFERROR(IF(Loan_Not_Paid*Values_Entered,Interest,""), "")</f>
        <v>28.811889146437135</v>
      </c>
      <c r="H39" s="41">
        <f ca="1">IFERROR(IF(Loan_Not_Paid*Values_Entered,Ending_Balance,""), "")</f>
        <v>5655.86010772791</v>
      </c>
    </row>
    <row r="40" spans="2:8">
      <c r="B40" s="40">
        <f ca="1">IFERROR(IF(Loan_Not_Paid*Values_Entered,Payment_Number,""), "")</f>
        <v>14</v>
      </c>
      <c r="C40" s="27">
        <f ca="1">IFERROR(IF(Loan_Not_Paid*Values_Entered,Payment_Date,""), "")</f>
        <v>44571</v>
      </c>
      <c r="D40" s="28">
        <f ca="1">IFERROR(IF(Loan_Not_Paid*Values_Entered,Beginning_Balance,""), "")</f>
        <v>5655.86010772791</v>
      </c>
      <c r="E40" s="28">
        <f ca="1">IFERROR(IF(Loan_Not_Paid*Values_Entered,Monthly_Payment,""), "")</f>
        <v>135.32961070599541</v>
      </c>
      <c r="F40" s="28">
        <f ca="1">IFERROR(IF(Loan_Not_Paid*Values_Entered,Principal,""), "")</f>
        <v>107.05031016735606</v>
      </c>
      <c r="G40" s="28">
        <f ca="1">IFERROR(IF(Loan_Not_Paid*Values_Entered,Interest,""), "")</f>
        <v>28.27930053863934</v>
      </c>
      <c r="H40" s="41">
        <f ca="1">IFERROR(IF(Loan_Not_Paid*Values_Entered,Ending_Balance,""), "")</f>
        <v>5548.8097975605579</v>
      </c>
    </row>
    <row r="41" spans="2:8">
      <c r="B41" s="40">
        <f ca="1">IFERROR(IF(Loan_Not_Paid*Values_Entered,Payment_Number,""), "")</f>
        <v>15</v>
      </c>
      <c r="C41" s="27">
        <f ca="1">IFERROR(IF(Loan_Not_Paid*Values_Entered,Payment_Date,""), "")</f>
        <v>44602</v>
      </c>
      <c r="D41" s="28">
        <f ca="1">IFERROR(IF(Loan_Not_Paid*Values_Entered,Beginning_Balance,""), "")</f>
        <v>5548.8097975605579</v>
      </c>
      <c r="E41" s="28">
        <f ca="1">IFERROR(IF(Loan_Not_Paid*Values_Entered,Monthly_Payment,""), "")</f>
        <v>135.32961070599541</v>
      </c>
      <c r="F41" s="28">
        <f ca="1">IFERROR(IF(Loan_Not_Paid*Values_Entered,Principal,""), "")</f>
        <v>107.58556171819284</v>
      </c>
      <c r="G41" s="28">
        <f ca="1">IFERROR(IF(Loan_Not_Paid*Values_Entered,Interest,""), "")</f>
        <v>27.744048987802557</v>
      </c>
      <c r="H41" s="41">
        <f ca="1">IFERROR(IF(Loan_Not_Paid*Values_Entered,Ending_Balance,""), "")</f>
        <v>5441.22423584237</v>
      </c>
    </row>
    <row r="42" spans="2:8">
      <c r="B42" s="40">
        <f ca="1">IFERROR(IF(Loan_Not_Paid*Values_Entered,Payment_Number,""), "")</f>
        <v>16</v>
      </c>
      <c r="C42" s="27">
        <f ca="1">IFERROR(IF(Loan_Not_Paid*Values_Entered,Payment_Date,""), "")</f>
        <v>44630</v>
      </c>
      <c r="D42" s="28">
        <f ca="1">IFERROR(IF(Loan_Not_Paid*Values_Entered,Beginning_Balance,""), "")</f>
        <v>5441.22423584237</v>
      </c>
      <c r="E42" s="28">
        <f ca="1">IFERROR(IF(Loan_Not_Paid*Values_Entered,Monthly_Payment,""), "")</f>
        <v>135.32961070599541</v>
      </c>
      <c r="F42" s="28">
        <f ca="1">IFERROR(IF(Loan_Not_Paid*Values_Entered,Principal,""), "")</f>
        <v>108.12348952678381</v>
      </c>
      <c r="G42" s="28">
        <f ca="1">IFERROR(IF(Loan_Not_Paid*Values_Entered,Interest,""), "")</f>
        <v>27.2061211792116</v>
      </c>
      <c r="H42" s="41">
        <f ca="1">IFERROR(IF(Loan_Not_Paid*Values_Entered,Ending_Balance,""), "")</f>
        <v>5333.1007463155893</v>
      </c>
    </row>
    <row r="43" spans="2:8">
      <c r="B43" s="40">
        <f ca="1">IFERROR(IF(Loan_Not_Paid*Values_Entered,Payment_Number,""), "")</f>
        <v>17</v>
      </c>
      <c r="C43" s="27">
        <f ca="1">IFERROR(IF(Loan_Not_Paid*Values_Entered,Payment_Date,""), "")</f>
        <v>44661</v>
      </c>
      <c r="D43" s="28">
        <f ca="1">IFERROR(IF(Loan_Not_Paid*Values_Entered,Beginning_Balance,""), "")</f>
        <v>5333.1007463155893</v>
      </c>
      <c r="E43" s="28">
        <f ca="1">IFERROR(IF(Loan_Not_Paid*Values_Entered,Monthly_Payment,""), "")</f>
        <v>135.32961070599541</v>
      </c>
      <c r="F43" s="28">
        <f ca="1">IFERROR(IF(Loan_Not_Paid*Values_Entered,Principal,""), "")</f>
        <v>108.66410697441772</v>
      </c>
      <c r="G43" s="28">
        <f ca="1">IFERROR(IF(Loan_Not_Paid*Values_Entered,Interest,""), "")</f>
        <v>26.66550373157768</v>
      </c>
      <c r="H43" s="41">
        <f ca="1">IFERROR(IF(Loan_Not_Paid*Values_Entered,Ending_Balance,""), "")</f>
        <v>5224.4366393411728</v>
      </c>
    </row>
    <row r="44" spans="2:8">
      <c r="B44" s="40">
        <f ca="1">IFERROR(IF(Loan_Not_Paid*Values_Entered,Payment_Number,""), "")</f>
        <v>18</v>
      </c>
      <c r="C44" s="27">
        <f ca="1">IFERROR(IF(Loan_Not_Paid*Values_Entered,Payment_Date,""), "")</f>
        <v>44691</v>
      </c>
      <c r="D44" s="28">
        <f ca="1">IFERROR(IF(Loan_Not_Paid*Values_Entered,Beginning_Balance,""), "")</f>
        <v>5224.4366393411728</v>
      </c>
      <c r="E44" s="28">
        <f ca="1">IFERROR(IF(Loan_Not_Paid*Values_Entered,Monthly_Payment,""), "")</f>
        <v>135.32961070599541</v>
      </c>
      <c r="F44" s="28">
        <f ca="1">IFERROR(IF(Loan_Not_Paid*Values_Entered,Principal,""), "")</f>
        <v>109.20742750928981</v>
      </c>
      <c r="G44" s="28">
        <f ca="1">IFERROR(IF(Loan_Not_Paid*Values_Entered,Interest,""), "")</f>
        <v>26.122183196705592</v>
      </c>
      <c r="H44" s="41">
        <f ca="1">IFERROR(IF(Loan_Not_Paid*Values_Entered,Ending_Balance,""), "")</f>
        <v>5115.2292118318892</v>
      </c>
    </row>
    <row r="45" spans="2:8">
      <c r="B45" s="40">
        <f ca="1">IFERROR(IF(Loan_Not_Paid*Values_Entered,Payment_Number,""), "")</f>
        <v>19</v>
      </c>
      <c r="C45" s="27">
        <f ca="1">IFERROR(IF(Loan_Not_Paid*Values_Entered,Payment_Date,""), "")</f>
        <v>44722</v>
      </c>
      <c r="D45" s="28">
        <f ca="1">IFERROR(IF(Loan_Not_Paid*Values_Entered,Beginning_Balance,""), "")</f>
        <v>5115.2292118318892</v>
      </c>
      <c r="E45" s="28">
        <f ca="1">IFERROR(IF(Loan_Not_Paid*Values_Entered,Monthly_Payment,""), "")</f>
        <v>135.32961070599541</v>
      </c>
      <c r="F45" s="28">
        <f ca="1">IFERROR(IF(Loan_Not_Paid*Values_Entered,Principal,""), "")</f>
        <v>109.75346464683628</v>
      </c>
      <c r="G45" s="28">
        <f ca="1">IFERROR(IF(Loan_Not_Paid*Values_Entered,Interest,""), "")</f>
        <v>25.576146059159143</v>
      </c>
      <c r="H45" s="41">
        <f ca="1">IFERROR(IF(Loan_Not_Paid*Values_Entered,Ending_Balance,""), "")</f>
        <v>5005.4757471850562</v>
      </c>
    </row>
    <row r="46" spans="2:8">
      <c r="B46" s="40">
        <f ca="1">IFERROR(IF(Loan_Not_Paid*Values_Entered,Payment_Number,""), "")</f>
        <v>20</v>
      </c>
      <c r="C46" s="27">
        <f ca="1">IFERROR(IF(Loan_Not_Paid*Values_Entered,Payment_Date,""), "")</f>
        <v>44752</v>
      </c>
      <c r="D46" s="28">
        <f ca="1">IFERROR(IF(Loan_Not_Paid*Values_Entered,Beginning_Balance,""), "")</f>
        <v>5005.4757471850562</v>
      </c>
      <c r="E46" s="28">
        <f ca="1">IFERROR(IF(Loan_Not_Paid*Values_Entered,Monthly_Payment,""), "")</f>
        <v>135.32961070599541</v>
      </c>
      <c r="F46" s="28">
        <f ca="1">IFERROR(IF(Loan_Not_Paid*Values_Entered,Principal,""), "")</f>
        <v>110.30223197007045</v>
      </c>
      <c r="G46" s="28">
        <f ca="1">IFERROR(IF(Loan_Not_Paid*Values_Entered,Interest,""), "")</f>
        <v>25.027378735924959</v>
      </c>
      <c r="H46" s="41">
        <f ca="1">IFERROR(IF(Loan_Not_Paid*Values_Entered,Ending_Balance,""), "")</f>
        <v>4895.1735152149886</v>
      </c>
    </row>
    <row r="47" spans="2:8">
      <c r="B47" s="40">
        <f ca="1">IFERROR(IF(Loan_Not_Paid*Values_Entered,Payment_Number,""), "")</f>
        <v>21</v>
      </c>
      <c r="C47" s="27">
        <f ca="1">IFERROR(IF(Loan_Not_Paid*Values_Entered,Payment_Date,""), "")</f>
        <v>44783</v>
      </c>
      <c r="D47" s="28">
        <f ca="1">IFERROR(IF(Loan_Not_Paid*Values_Entered,Beginning_Balance,""), "")</f>
        <v>4895.1735152149886</v>
      </c>
      <c r="E47" s="28">
        <f ca="1">IFERROR(IF(Loan_Not_Paid*Values_Entered,Monthly_Payment,""), "")</f>
        <v>135.32961070599541</v>
      </c>
      <c r="F47" s="28">
        <f ca="1">IFERROR(IF(Loan_Not_Paid*Values_Entered,Principal,""), "")</f>
        <v>110.85374312992079</v>
      </c>
      <c r="G47" s="28">
        <f ca="1">IFERROR(IF(Loan_Not_Paid*Values_Entered,Interest,""), "")</f>
        <v>24.475867576074602</v>
      </c>
      <c r="H47" s="41">
        <f ca="1">IFERROR(IF(Loan_Not_Paid*Values_Entered,Ending_Balance,""), "")</f>
        <v>4784.3197720850731</v>
      </c>
    </row>
    <row r="48" spans="2:8">
      <c r="B48" s="40">
        <f ca="1">IFERROR(IF(Loan_Not_Paid*Values_Entered,Payment_Number,""), "")</f>
        <v>22</v>
      </c>
      <c r="C48" s="27">
        <f ca="1">IFERROR(IF(Loan_Not_Paid*Values_Entered,Payment_Date,""), "")</f>
        <v>44814</v>
      </c>
      <c r="D48" s="28">
        <f ca="1">IFERROR(IF(Loan_Not_Paid*Values_Entered,Beginning_Balance,""), "")</f>
        <v>4784.3197720850731</v>
      </c>
      <c r="E48" s="28">
        <f ca="1">IFERROR(IF(Loan_Not_Paid*Values_Entered,Monthly_Payment,""), "")</f>
        <v>135.32961070599541</v>
      </c>
      <c r="F48" s="28">
        <f ca="1">IFERROR(IF(Loan_Not_Paid*Values_Entered,Principal,""), "")</f>
        <v>111.4080118455704</v>
      </c>
      <c r="G48" s="28">
        <f ca="1">IFERROR(IF(Loan_Not_Paid*Values_Entered,Interest,""), "")</f>
        <v>23.921598860425004</v>
      </c>
      <c r="H48" s="41">
        <f ca="1">IFERROR(IF(Loan_Not_Paid*Values_Entered,Ending_Balance,""), "")</f>
        <v>4672.9117602395072</v>
      </c>
    </row>
    <row r="49" spans="2:8">
      <c r="B49" s="40">
        <f ca="1">IFERROR(IF(Loan_Not_Paid*Values_Entered,Payment_Number,""), "")</f>
        <v>23</v>
      </c>
      <c r="C49" s="27">
        <f ca="1">IFERROR(IF(Loan_Not_Paid*Values_Entered,Payment_Date,""), "")</f>
        <v>44844</v>
      </c>
      <c r="D49" s="28">
        <f ca="1">IFERROR(IF(Loan_Not_Paid*Values_Entered,Beginning_Balance,""), "")</f>
        <v>4672.9117602395072</v>
      </c>
      <c r="E49" s="28">
        <f ca="1">IFERROR(IF(Loan_Not_Paid*Values_Entered,Monthly_Payment,""), "")</f>
        <v>135.32961070599541</v>
      </c>
      <c r="F49" s="28">
        <f ca="1">IFERROR(IF(Loan_Not_Paid*Values_Entered,Principal,""), "")</f>
        <v>111.96505190479826</v>
      </c>
      <c r="G49" s="28">
        <f ca="1">IFERROR(IF(Loan_Not_Paid*Values_Entered,Interest,""), "")</f>
        <v>23.364558801197148</v>
      </c>
      <c r="H49" s="41">
        <f ca="1">IFERROR(IF(Loan_Not_Paid*Values_Entered,Ending_Balance,""), "")</f>
        <v>4560.9467083347135</v>
      </c>
    </row>
    <row r="50" spans="2:8">
      <c r="B50" s="40">
        <f ca="1">IFERROR(IF(Loan_Not_Paid*Values_Entered,Payment_Number,""), "")</f>
        <v>24</v>
      </c>
      <c r="C50" s="27">
        <f ca="1">IFERROR(IF(Loan_Not_Paid*Values_Entered,Payment_Date,""), "")</f>
        <v>44875</v>
      </c>
      <c r="D50" s="28">
        <f ca="1">IFERROR(IF(Loan_Not_Paid*Values_Entered,Beginning_Balance,""), "")</f>
        <v>4560.9467083347135</v>
      </c>
      <c r="E50" s="28">
        <f ca="1">IFERROR(IF(Loan_Not_Paid*Values_Entered,Monthly_Payment,""), "")</f>
        <v>135.32961070599541</v>
      </c>
      <c r="F50" s="28">
        <f ca="1">IFERROR(IF(Loan_Not_Paid*Values_Entered,Principal,""), "")</f>
        <v>112.52487716432225</v>
      </c>
      <c r="G50" s="28">
        <f ca="1">IFERROR(IF(Loan_Not_Paid*Values_Entered,Interest,""), "")</f>
        <v>22.804733541673158</v>
      </c>
      <c r="H50" s="41">
        <f ca="1">IFERROR(IF(Loan_Not_Paid*Values_Entered,Ending_Balance,""), "")</f>
        <v>4448.4218311703899</v>
      </c>
    </row>
    <row r="51" spans="2:8">
      <c r="B51" s="40">
        <f ca="1">IFERROR(IF(Loan_Not_Paid*Values_Entered,Payment_Number,""), "")</f>
        <v>25</v>
      </c>
      <c r="C51" s="27">
        <f ca="1">IFERROR(IF(Loan_Not_Paid*Values_Entered,Payment_Date,""), "")</f>
        <v>44905</v>
      </c>
      <c r="D51" s="28">
        <f ca="1">IFERROR(IF(Loan_Not_Paid*Values_Entered,Beginning_Balance,""), "")</f>
        <v>4448.4218311703899</v>
      </c>
      <c r="E51" s="28">
        <f ca="1">IFERROR(IF(Loan_Not_Paid*Values_Entered,Monthly_Payment,""), "")</f>
        <v>135.32961070599541</v>
      </c>
      <c r="F51" s="28">
        <f ca="1">IFERROR(IF(Loan_Not_Paid*Values_Entered,Principal,""), "")</f>
        <v>113.08750155014387</v>
      </c>
      <c r="G51" s="28">
        <f ca="1">IFERROR(IF(Loan_Not_Paid*Values_Entered,Interest,""), "")</f>
        <v>22.242109155851544</v>
      </c>
      <c r="H51" s="41">
        <f ca="1">IFERROR(IF(Loan_Not_Paid*Values_Entered,Ending_Balance,""), "")</f>
        <v>4335.3343296202502</v>
      </c>
    </row>
    <row r="52" spans="2:8">
      <c r="B52" s="40">
        <f ca="1">IFERROR(IF(Loan_Not_Paid*Values_Entered,Payment_Number,""), "")</f>
        <v>26</v>
      </c>
      <c r="C52" s="27">
        <f ca="1">IFERROR(IF(Loan_Not_Paid*Values_Entered,Payment_Date,""), "")</f>
        <v>44936</v>
      </c>
      <c r="D52" s="28">
        <f ca="1">IFERROR(IF(Loan_Not_Paid*Values_Entered,Beginning_Balance,""), "")</f>
        <v>4335.3343296202502</v>
      </c>
      <c r="E52" s="28">
        <f ca="1">IFERROR(IF(Loan_Not_Paid*Values_Entered,Monthly_Payment,""), "")</f>
        <v>135.32961070599541</v>
      </c>
      <c r="F52" s="28">
        <f ca="1">IFERROR(IF(Loan_Not_Paid*Values_Entered,Principal,""), "")</f>
        <v>113.65293905789459</v>
      </c>
      <c r="G52" s="28">
        <f ca="1">IFERROR(IF(Loan_Not_Paid*Values_Entered,Interest,""), "")</f>
        <v>21.676671648100829</v>
      </c>
      <c r="H52" s="41">
        <f ca="1">IFERROR(IF(Loan_Not_Paid*Values_Entered,Ending_Balance,""), "")</f>
        <v>4221.6813905623585</v>
      </c>
    </row>
    <row r="53" spans="2:8">
      <c r="B53" s="40">
        <f ca="1">IFERROR(IF(Loan_Not_Paid*Values_Entered,Payment_Number,""), "")</f>
        <v>27</v>
      </c>
      <c r="C53" s="27">
        <f ca="1">IFERROR(IF(Loan_Not_Paid*Values_Entered,Payment_Date,""), "")</f>
        <v>44967</v>
      </c>
      <c r="D53" s="28">
        <f ca="1">IFERROR(IF(Loan_Not_Paid*Values_Entered,Beginning_Balance,""), "")</f>
        <v>4221.6813905623585</v>
      </c>
      <c r="E53" s="28">
        <f ca="1">IFERROR(IF(Loan_Not_Paid*Values_Entered,Monthly_Payment,""), "")</f>
        <v>135.32961070599541</v>
      </c>
      <c r="F53" s="28">
        <f ca="1">IFERROR(IF(Loan_Not_Paid*Values_Entered,Principal,""), "")</f>
        <v>114.22120375318406</v>
      </c>
      <c r="G53" s="28">
        <f ca="1">IFERROR(IF(Loan_Not_Paid*Values_Entered,Interest,""), "")</f>
        <v>21.10840695281135</v>
      </c>
      <c r="H53" s="41">
        <f ca="1">IFERROR(IF(Loan_Not_Paid*Values_Entered,Ending_Balance,""), "")</f>
        <v>4107.4601868091795</v>
      </c>
    </row>
    <row r="54" spans="2:8">
      <c r="B54" s="40">
        <f ca="1">IFERROR(IF(Loan_Not_Paid*Values_Entered,Payment_Number,""), "")</f>
        <v>28</v>
      </c>
      <c r="C54" s="27">
        <f ca="1">IFERROR(IF(Loan_Not_Paid*Values_Entered,Payment_Date,""), "")</f>
        <v>44995</v>
      </c>
      <c r="D54" s="28">
        <f ca="1">IFERROR(IF(Loan_Not_Paid*Values_Entered,Beginning_Balance,""), "")</f>
        <v>4107.4601868091795</v>
      </c>
      <c r="E54" s="28">
        <f ca="1">IFERROR(IF(Loan_Not_Paid*Values_Entered,Monthly_Payment,""), "")</f>
        <v>135.32961070599541</v>
      </c>
      <c r="F54" s="28">
        <f ca="1">IFERROR(IF(Loan_Not_Paid*Values_Entered,Principal,""), "")</f>
        <v>114.79230977194997</v>
      </c>
      <c r="G54" s="28">
        <f ca="1">IFERROR(IF(Loan_Not_Paid*Values_Entered,Interest,""), "")</f>
        <v>20.537300934045433</v>
      </c>
      <c r="H54" s="41">
        <f ca="1">IFERROR(IF(Loan_Not_Paid*Values_Entered,Ending_Balance,""), "")</f>
        <v>3992.6678770372346</v>
      </c>
    </row>
    <row r="55" spans="2:8">
      <c r="B55" s="40">
        <f ca="1">IFERROR(IF(Loan_Not_Paid*Values_Entered,Payment_Number,""), "")</f>
        <v>29</v>
      </c>
      <c r="C55" s="27">
        <f ca="1">IFERROR(IF(Loan_Not_Paid*Values_Entered,Payment_Date,""), "")</f>
        <v>45026</v>
      </c>
      <c r="D55" s="28">
        <f ca="1">IFERROR(IF(Loan_Not_Paid*Values_Entered,Beginning_Balance,""), "")</f>
        <v>3992.6678770372346</v>
      </c>
      <c r="E55" s="28">
        <f ca="1">IFERROR(IF(Loan_Not_Paid*Values_Entered,Monthly_Payment,""), "")</f>
        <v>135.32961070599541</v>
      </c>
      <c r="F55" s="28">
        <f ca="1">IFERROR(IF(Loan_Not_Paid*Values_Entered,Principal,""), "")</f>
        <v>115.36627132080972</v>
      </c>
      <c r="G55" s="28">
        <f ca="1">IFERROR(IF(Loan_Not_Paid*Values_Entered,Interest,""), "")</f>
        <v>19.96333938518568</v>
      </c>
      <c r="H55" s="41">
        <f ca="1">IFERROR(IF(Loan_Not_Paid*Values_Entered,Ending_Balance,""), "")</f>
        <v>3877.3016057164286</v>
      </c>
    </row>
    <row r="56" spans="2:8">
      <c r="B56" s="40">
        <f ca="1">IFERROR(IF(Loan_Not_Paid*Values_Entered,Payment_Number,""), "")</f>
        <v>30</v>
      </c>
      <c r="C56" s="27">
        <f ca="1">IFERROR(IF(Loan_Not_Paid*Values_Entered,Payment_Date,""), "")</f>
        <v>45056</v>
      </c>
      <c r="D56" s="28">
        <f ca="1">IFERROR(IF(Loan_Not_Paid*Values_Entered,Beginning_Balance,""), "")</f>
        <v>3877.3016057164286</v>
      </c>
      <c r="E56" s="28">
        <f ca="1">IFERROR(IF(Loan_Not_Paid*Values_Entered,Monthly_Payment,""), "")</f>
        <v>135.32961070599541</v>
      </c>
      <c r="F56" s="28">
        <f ca="1">IFERROR(IF(Loan_Not_Paid*Values_Entered,Principal,""), "")</f>
        <v>115.94310267741378</v>
      </c>
      <c r="G56" s="28">
        <f ca="1">IFERROR(IF(Loan_Not_Paid*Values_Entered,Interest,""), "")</f>
        <v>19.386508028581634</v>
      </c>
      <c r="H56" s="41">
        <f ca="1">IFERROR(IF(Loan_Not_Paid*Values_Entered,Ending_Balance,""), "")</f>
        <v>3761.3585030390186</v>
      </c>
    </row>
    <row r="57" spans="2:8">
      <c r="B57" s="40">
        <f ca="1">IFERROR(IF(Loan_Not_Paid*Values_Entered,Payment_Number,""), "")</f>
        <v>31</v>
      </c>
      <c r="C57" s="27">
        <f ca="1">IFERROR(IF(Loan_Not_Paid*Values_Entered,Payment_Date,""), "")</f>
        <v>45087</v>
      </c>
      <c r="D57" s="28">
        <f ca="1">IFERROR(IF(Loan_Not_Paid*Values_Entered,Beginning_Balance,""), "")</f>
        <v>3761.3585030390186</v>
      </c>
      <c r="E57" s="28">
        <f ca="1">IFERROR(IF(Loan_Not_Paid*Values_Entered,Monthly_Payment,""), "")</f>
        <v>135.32961070599541</v>
      </c>
      <c r="F57" s="28">
        <f ca="1">IFERROR(IF(Loan_Not_Paid*Values_Entered,Principal,""), "")</f>
        <v>116.52281819080085</v>
      </c>
      <c r="G57" s="28">
        <f ca="1">IFERROR(IF(Loan_Not_Paid*Values_Entered,Interest,""), "")</f>
        <v>18.806792515194569</v>
      </c>
      <c r="H57" s="41">
        <f ca="1">IFERROR(IF(Loan_Not_Paid*Values_Entered,Ending_Balance,""), "")</f>
        <v>3644.8356848482244</v>
      </c>
    </row>
    <row r="58" spans="2:8">
      <c r="B58" s="40">
        <f ca="1">IFERROR(IF(Loan_Not_Paid*Values_Entered,Payment_Number,""), "")</f>
        <v>32</v>
      </c>
      <c r="C58" s="27">
        <f ca="1">IFERROR(IF(Loan_Not_Paid*Values_Entered,Payment_Date,""), "")</f>
        <v>45117</v>
      </c>
      <c r="D58" s="28">
        <f ca="1">IFERROR(IF(Loan_Not_Paid*Values_Entered,Beginning_Balance,""), "")</f>
        <v>3644.8356848482244</v>
      </c>
      <c r="E58" s="28">
        <f ca="1">IFERROR(IF(Loan_Not_Paid*Values_Entered,Monthly_Payment,""), "")</f>
        <v>135.32961070599541</v>
      </c>
      <c r="F58" s="28">
        <f ca="1">IFERROR(IF(Loan_Not_Paid*Values_Entered,Principal,""), "")</f>
        <v>117.10543228175484</v>
      </c>
      <c r="G58" s="28">
        <f ca="1">IFERROR(IF(Loan_Not_Paid*Values_Entered,Interest,""), "")</f>
        <v>18.224178424240563</v>
      </c>
      <c r="H58" s="41">
        <f ca="1">IFERROR(IF(Loan_Not_Paid*Values_Entered,Ending_Balance,""), "")</f>
        <v>3527.7302525664736</v>
      </c>
    </row>
    <row r="59" spans="2:8">
      <c r="B59" s="40">
        <f ca="1">IFERROR(IF(Loan_Not_Paid*Values_Entered,Payment_Number,""), "")</f>
        <v>33</v>
      </c>
      <c r="C59" s="27">
        <f ca="1">IFERROR(IF(Loan_Not_Paid*Values_Entered,Payment_Date,""), "")</f>
        <v>45148</v>
      </c>
      <c r="D59" s="28">
        <f ca="1">IFERROR(IF(Loan_Not_Paid*Values_Entered,Beginning_Balance,""), "")</f>
        <v>3527.7302525664736</v>
      </c>
      <c r="E59" s="28">
        <f ca="1">IFERROR(IF(Loan_Not_Paid*Values_Entered,Monthly_Payment,""), "")</f>
        <v>135.32961070599541</v>
      </c>
      <c r="F59" s="28">
        <f ca="1">IFERROR(IF(Loan_Not_Paid*Values_Entered,Principal,""), "")</f>
        <v>117.69095944316364</v>
      </c>
      <c r="G59" s="28">
        <f ca="1">IFERROR(IF(Loan_Not_Paid*Values_Entered,Interest,""), "")</f>
        <v>17.638651262831786</v>
      </c>
      <c r="H59" s="41">
        <f ca="1">IFERROR(IF(Loan_Not_Paid*Values_Entered,Ending_Balance,""), "")</f>
        <v>3410.0392931233155</v>
      </c>
    </row>
    <row r="60" spans="2:8">
      <c r="B60" s="40">
        <f ca="1">IFERROR(IF(Loan_Not_Paid*Values_Entered,Payment_Number,""), "")</f>
        <v>34</v>
      </c>
      <c r="C60" s="27">
        <f ca="1">IFERROR(IF(Loan_Not_Paid*Values_Entered,Payment_Date,""), "")</f>
        <v>45179</v>
      </c>
      <c r="D60" s="28">
        <f ca="1">IFERROR(IF(Loan_Not_Paid*Values_Entered,Beginning_Balance,""), "")</f>
        <v>3410.0392931233155</v>
      </c>
      <c r="E60" s="28">
        <f ca="1">IFERROR(IF(Loan_Not_Paid*Values_Entered,Monthly_Payment,""), "")</f>
        <v>135.32961070599541</v>
      </c>
      <c r="F60" s="28">
        <f ca="1">IFERROR(IF(Loan_Not_Paid*Values_Entered,Principal,""), "")</f>
        <v>118.27941424037942</v>
      </c>
      <c r="G60" s="28">
        <f ca="1">IFERROR(IF(Loan_Not_Paid*Values_Entered,Interest,""), "")</f>
        <v>17.050196465615969</v>
      </c>
      <c r="H60" s="41">
        <f ca="1">IFERROR(IF(Loan_Not_Paid*Values_Entered,Ending_Balance,""), "")</f>
        <v>3291.7598788829373</v>
      </c>
    </row>
    <row r="61" spans="2:8">
      <c r="B61" s="40">
        <f ca="1">IFERROR(IF(Loan_Not_Paid*Values_Entered,Payment_Number,""), "")</f>
        <v>35</v>
      </c>
      <c r="C61" s="27">
        <f ca="1">IFERROR(IF(Loan_Not_Paid*Values_Entered,Payment_Date,""), "")</f>
        <v>45209</v>
      </c>
      <c r="D61" s="28">
        <f ca="1">IFERROR(IF(Loan_Not_Paid*Values_Entered,Beginning_Balance,""), "")</f>
        <v>3291.7598788829373</v>
      </c>
      <c r="E61" s="28">
        <f ca="1">IFERROR(IF(Loan_Not_Paid*Values_Entered,Monthly_Payment,""), "")</f>
        <v>135.32961070599541</v>
      </c>
      <c r="F61" s="28">
        <f ca="1">IFERROR(IF(Loan_Not_Paid*Values_Entered,Principal,""), "")</f>
        <v>118.87081131158133</v>
      </c>
      <c r="G61" s="28">
        <f ca="1">IFERROR(IF(Loan_Not_Paid*Values_Entered,Interest,""), "")</f>
        <v>16.458799394414068</v>
      </c>
      <c r="H61" s="41">
        <f ca="1">IFERROR(IF(Loan_Not_Paid*Values_Entered,Ending_Balance,""), "")</f>
        <v>3172.8890675713583</v>
      </c>
    </row>
    <row r="62" spans="2:8">
      <c r="B62" s="40">
        <f ca="1">IFERROR(IF(Loan_Not_Paid*Values_Entered,Payment_Number,""), "")</f>
        <v>36</v>
      </c>
      <c r="C62" s="27">
        <f ca="1">IFERROR(IF(Loan_Not_Paid*Values_Entered,Payment_Date,""), "")</f>
        <v>45240</v>
      </c>
      <c r="D62" s="28">
        <f ca="1">IFERROR(IF(Loan_Not_Paid*Values_Entered,Beginning_Balance,""), "")</f>
        <v>3172.8890675713583</v>
      </c>
      <c r="E62" s="28">
        <f ca="1">IFERROR(IF(Loan_Not_Paid*Values_Entered,Monthly_Payment,""), "")</f>
        <v>135.32961070599541</v>
      </c>
      <c r="F62" s="28">
        <f ca="1">IFERROR(IF(Loan_Not_Paid*Values_Entered,Principal,""), "")</f>
        <v>119.46516536813924</v>
      </c>
      <c r="G62" s="28">
        <f ca="1">IFERROR(IF(Loan_Not_Paid*Values_Entered,Interest,""), "")</f>
        <v>15.864445337856164</v>
      </c>
      <c r="H62" s="41">
        <f ca="1">IFERROR(IF(Loan_Not_Paid*Values_Entered,Ending_Balance,""), "")</f>
        <v>3053.423902203228</v>
      </c>
    </row>
    <row r="63" spans="2:8">
      <c r="B63" s="40">
        <f ca="1">IFERROR(IF(Loan_Not_Paid*Values_Entered,Payment_Number,""), "")</f>
        <v>37</v>
      </c>
      <c r="C63" s="27">
        <f ca="1">IFERROR(IF(Loan_Not_Paid*Values_Entered,Payment_Date,""), "")</f>
        <v>45270</v>
      </c>
      <c r="D63" s="28">
        <f ca="1">IFERROR(IF(Loan_Not_Paid*Values_Entered,Beginning_Balance,""), "")</f>
        <v>3053.423902203228</v>
      </c>
      <c r="E63" s="28">
        <f ca="1">IFERROR(IF(Loan_Not_Paid*Values_Entered,Monthly_Payment,""), "")</f>
        <v>135.32961070599541</v>
      </c>
      <c r="F63" s="28">
        <f ca="1">IFERROR(IF(Loan_Not_Paid*Values_Entered,Principal,""), "")</f>
        <v>120.06249119497994</v>
      </c>
      <c r="G63" s="28">
        <f ca="1">IFERROR(IF(Loan_Not_Paid*Values_Entered,Interest,""), "")</f>
        <v>15.267119511015469</v>
      </c>
      <c r="H63" s="41">
        <f ca="1">IFERROR(IF(Loan_Not_Paid*Values_Entered,Ending_Balance,""), "")</f>
        <v>2933.3614110082535</v>
      </c>
    </row>
    <row r="64" spans="2:8">
      <c r="B64" s="40">
        <f ca="1">IFERROR(IF(Loan_Not_Paid*Values_Entered,Payment_Number,""), "")</f>
        <v>38</v>
      </c>
      <c r="C64" s="27">
        <f ca="1">IFERROR(IF(Loan_Not_Paid*Values_Entered,Payment_Date,""), "")</f>
        <v>45301</v>
      </c>
      <c r="D64" s="28">
        <f ca="1">IFERROR(IF(Loan_Not_Paid*Values_Entered,Beginning_Balance,""), "")</f>
        <v>2933.3614110082535</v>
      </c>
      <c r="E64" s="28">
        <f ca="1">IFERROR(IF(Loan_Not_Paid*Values_Entered,Monthly_Payment,""), "")</f>
        <v>135.32961070599541</v>
      </c>
      <c r="F64" s="28">
        <f ca="1">IFERROR(IF(Loan_Not_Paid*Values_Entered,Principal,""), "")</f>
        <v>120.66280365095483</v>
      </c>
      <c r="G64" s="28">
        <f ca="1">IFERROR(IF(Loan_Not_Paid*Values_Entered,Interest,""), "")</f>
        <v>14.666807055040568</v>
      </c>
      <c r="H64" s="41">
        <f ca="1">IFERROR(IF(Loan_Not_Paid*Values_Entered,Ending_Balance,""), "")</f>
        <v>2812.6986073573016</v>
      </c>
    </row>
    <row r="65" spans="2:8">
      <c r="B65" s="40">
        <f ca="1">IFERROR(IF(Loan_Not_Paid*Values_Entered,Payment_Number,""), "")</f>
        <v>39</v>
      </c>
      <c r="C65" s="27">
        <f ca="1">IFERROR(IF(Loan_Not_Paid*Values_Entered,Payment_Date,""), "")</f>
        <v>45332</v>
      </c>
      <c r="D65" s="28">
        <f ca="1">IFERROR(IF(Loan_Not_Paid*Values_Entered,Beginning_Balance,""), "")</f>
        <v>2812.6986073573016</v>
      </c>
      <c r="E65" s="28">
        <f ca="1">IFERROR(IF(Loan_Not_Paid*Values_Entered,Monthly_Payment,""), "")</f>
        <v>135.32961070599541</v>
      </c>
      <c r="F65" s="28">
        <f ca="1">IFERROR(IF(Loan_Not_Paid*Values_Entered,Principal,""), "")</f>
        <v>121.26611766920962</v>
      </c>
      <c r="G65" s="28">
        <f ca="1">IFERROR(IF(Loan_Not_Paid*Values_Entered,Interest,""), "")</f>
        <v>14.063493036785795</v>
      </c>
      <c r="H65" s="41">
        <f ca="1">IFERROR(IF(Loan_Not_Paid*Values_Entered,Ending_Balance,""), "")</f>
        <v>2691.4324896880953</v>
      </c>
    </row>
    <row r="66" spans="2:8">
      <c r="B66" s="40">
        <f ca="1">IFERROR(IF(Loan_Not_Paid*Values_Entered,Payment_Number,""), "")</f>
        <v>40</v>
      </c>
      <c r="C66" s="27">
        <f ca="1">IFERROR(IF(Loan_Not_Paid*Values_Entered,Payment_Date,""), "")</f>
        <v>45361</v>
      </c>
      <c r="D66" s="28">
        <f ca="1">IFERROR(IF(Loan_Not_Paid*Values_Entered,Beginning_Balance,""), "")</f>
        <v>2691.4324896880953</v>
      </c>
      <c r="E66" s="28">
        <f ca="1">IFERROR(IF(Loan_Not_Paid*Values_Entered,Monthly_Payment,""), "")</f>
        <v>135.32961070599541</v>
      </c>
      <c r="F66" s="28">
        <f ca="1">IFERROR(IF(Loan_Not_Paid*Values_Entered,Principal,""), "")</f>
        <v>121.87244825755565</v>
      </c>
      <c r="G66" s="28">
        <f ca="1">IFERROR(IF(Loan_Not_Paid*Values_Entered,Interest,""), "")</f>
        <v>13.457162448439746</v>
      </c>
      <c r="H66" s="41">
        <f ca="1">IFERROR(IF(Loan_Not_Paid*Values_Entered,Ending_Balance,""), "")</f>
        <v>2569.5600414305418</v>
      </c>
    </row>
    <row r="67" spans="2:8">
      <c r="B67" s="40">
        <f ca="1">IFERROR(IF(Loan_Not_Paid*Values_Entered,Payment_Number,""), "")</f>
        <v>41</v>
      </c>
      <c r="C67" s="27">
        <f ca="1">IFERROR(IF(Loan_Not_Paid*Values_Entered,Payment_Date,""), "")</f>
        <v>45392</v>
      </c>
      <c r="D67" s="28">
        <f ca="1">IFERROR(IF(Loan_Not_Paid*Values_Entered,Beginning_Balance,""), "")</f>
        <v>2569.5600414305418</v>
      </c>
      <c r="E67" s="28">
        <f ca="1">IFERROR(IF(Loan_Not_Paid*Values_Entered,Monthly_Payment,""), "")</f>
        <v>135.32961070599541</v>
      </c>
      <c r="F67" s="28">
        <f ca="1">IFERROR(IF(Loan_Not_Paid*Values_Entered,Principal,""), "")</f>
        <v>122.48181049884344</v>
      </c>
      <c r="G67" s="28">
        <f ca="1">IFERROR(IF(Loan_Not_Paid*Values_Entered,Interest,""), "")</f>
        <v>12.847800207151968</v>
      </c>
      <c r="H67" s="41">
        <f ca="1">IFERROR(IF(Loan_Not_Paid*Values_Entered,Ending_Balance,""), "")</f>
        <v>2447.0782309317019</v>
      </c>
    </row>
    <row r="68" spans="2:8">
      <c r="B68" s="40">
        <f ca="1">IFERROR(IF(Loan_Not_Paid*Values_Entered,Payment_Number,""), "")</f>
        <v>42</v>
      </c>
      <c r="C68" s="27">
        <f ca="1">IFERROR(IF(Loan_Not_Paid*Values_Entered,Payment_Date,""), "")</f>
        <v>45422</v>
      </c>
      <c r="D68" s="28">
        <f ca="1">IFERROR(IF(Loan_Not_Paid*Values_Entered,Beginning_Balance,""), "")</f>
        <v>2447.0782309317019</v>
      </c>
      <c r="E68" s="28">
        <f ca="1">IFERROR(IF(Loan_Not_Paid*Values_Entered,Monthly_Payment,""), "")</f>
        <v>135.32961070599541</v>
      </c>
      <c r="F68" s="28">
        <f ca="1">IFERROR(IF(Loan_Not_Paid*Values_Entered,Principal,""), "")</f>
        <v>123.09421955133764</v>
      </c>
      <c r="G68" s="28">
        <f ca="1">IFERROR(IF(Loan_Not_Paid*Values_Entered,Interest,""), "")</f>
        <v>12.23539115465775</v>
      </c>
      <c r="H68" s="41">
        <f ca="1">IFERROR(IF(Loan_Not_Paid*Values_Entered,Ending_Balance,""), "")</f>
        <v>2323.9840113803702</v>
      </c>
    </row>
    <row r="69" spans="2:8">
      <c r="B69" s="40">
        <f ca="1">IFERROR(IF(Loan_Not_Paid*Values_Entered,Payment_Number,""), "")</f>
        <v>43</v>
      </c>
      <c r="C69" s="27">
        <f ca="1">IFERROR(IF(Loan_Not_Paid*Values_Entered,Payment_Date,""), "")</f>
        <v>45453</v>
      </c>
      <c r="D69" s="28">
        <f ca="1">IFERROR(IF(Loan_Not_Paid*Values_Entered,Beginning_Balance,""), "")</f>
        <v>2323.9840113803702</v>
      </c>
      <c r="E69" s="28">
        <f ca="1">IFERROR(IF(Loan_Not_Paid*Values_Entered,Monthly_Payment,""), "")</f>
        <v>135.32961070599541</v>
      </c>
      <c r="F69" s="28">
        <f ca="1">IFERROR(IF(Loan_Not_Paid*Values_Entered,Principal,""), "")</f>
        <v>123.70969064909434</v>
      </c>
      <c r="G69" s="28">
        <f ca="1">IFERROR(IF(Loan_Not_Paid*Values_Entered,Interest,""), "")</f>
        <v>11.619920056901062</v>
      </c>
      <c r="H69" s="41">
        <f ca="1">IFERROR(IF(Loan_Not_Paid*Values_Entered,Ending_Balance,""), "")</f>
        <v>2200.2743207312797</v>
      </c>
    </row>
    <row r="70" spans="2:8">
      <c r="B70" s="40">
        <f ca="1">IFERROR(IF(Loan_Not_Paid*Values_Entered,Payment_Number,""), "")</f>
        <v>44</v>
      </c>
      <c r="C70" s="27">
        <f ca="1">IFERROR(IF(Loan_Not_Paid*Values_Entered,Payment_Date,""), "")</f>
        <v>45483</v>
      </c>
      <c r="D70" s="28">
        <f ca="1">IFERROR(IF(Loan_Not_Paid*Values_Entered,Beginning_Balance,""), "")</f>
        <v>2200.2743207312797</v>
      </c>
      <c r="E70" s="28">
        <f ca="1">IFERROR(IF(Loan_Not_Paid*Values_Entered,Monthly_Payment,""), "")</f>
        <v>135.32961070599541</v>
      </c>
      <c r="F70" s="28">
        <f ca="1">IFERROR(IF(Loan_Not_Paid*Values_Entered,Principal,""), "")</f>
        <v>124.32823910233982</v>
      </c>
      <c r="G70" s="28">
        <f ca="1">IFERROR(IF(Loan_Not_Paid*Values_Entered,Interest,""), "")</f>
        <v>11.001371603655588</v>
      </c>
      <c r="H70" s="41">
        <f ca="1">IFERROR(IF(Loan_Not_Paid*Values_Entered,Ending_Balance,""), "")</f>
        <v>2075.9460816289447</v>
      </c>
    </row>
    <row r="71" spans="2:8">
      <c r="B71" s="40">
        <f ca="1">IFERROR(IF(Loan_Not_Paid*Values_Entered,Payment_Number,""), "")</f>
        <v>45</v>
      </c>
      <c r="C71" s="27">
        <f ca="1">IFERROR(IF(Loan_Not_Paid*Values_Entered,Payment_Date,""), "")</f>
        <v>45514</v>
      </c>
      <c r="D71" s="28">
        <f ca="1">IFERROR(IF(Loan_Not_Paid*Values_Entered,Beginning_Balance,""), "")</f>
        <v>2075.9460816289447</v>
      </c>
      <c r="E71" s="28">
        <f ca="1">IFERROR(IF(Loan_Not_Paid*Values_Entered,Monthly_Payment,""), "")</f>
        <v>135.32961070599541</v>
      </c>
      <c r="F71" s="28">
        <f ca="1">IFERROR(IF(Loan_Not_Paid*Values_Entered,Principal,""), "")</f>
        <v>124.94988029785151</v>
      </c>
      <c r="G71" s="28">
        <f ca="1">IFERROR(IF(Loan_Not_Paid*Values_Entered,Interest,""), "")</f>
        <v>10.379730408143889</v>
      </c>
      <c r="H71" s="41">
        <f ca="1">IFERROR(IF(Loan_Not_Paid*Values_Entered,Ending_Balance,""), "")</f>
        <v>1950.9962013310997</v>
      </c>
    </row>
    <row r="72" spans="2:8">
      <c r="B72" s="40">
        <f ca="1">IFERROR(IF(Loan_Not_Paid*Values_Entered,Payment_Number,""), "")</f>
        <v>46</v>
      </c>
      <c r="C72" s="27">
        <f ca="1">IFERROR(IF(Loan_Not_Paid*Values_Entered,Payment_Date,""), "")</f>
        <v>45545</v>
      </c>
      <c r="D72" s="28">
        <f ca="1">IFERROR(IF(Loan_Not_Paid*Values_Entered,Beginning_Balance,""), "")</f>
        <v>1950.9962013310997</v>
      </c>
      <c r="E72" s="28">
        <f ca="1">IFERROR(IF(Loan_Not_Paid*Values_Entered,Monthly_Payment,""), "")</f>
        <v>135.32961070599541</v>
      </c>
      <c r="F72" s="28">
        <f ca="1">IFERROR(IF(Loan_Not_Paid*Values_Entered,Principal,""), "")</f>
        <v>125.57462969934078</v>
      </c>
      <c r="G72" s="28">
        <f ca="1">IFERROR(IF(Loan_Not_Paid*Values_Entered,Interest,""), "")</f>
        <v>9.7549810066546332</v>
      </c>
      <c r="H72" s="41">
        <f ca="1">IFERROR(IF(Loan_Not_Paid*Values_Entered,Ending_Balance,""), "")</f>
        <v>1825.4215716317622</v>
      </c>
    </row>
    <row r="73" spans="2:8">
      <c r="B73" s="40">
        <f ca="1">IFERROR(IF(Loan_Not_Paid*Values_Entered,Payment_Number,""), "")</f>
        <v>47</v>
      </c>
      <c r="C73" s="27">
        <f ca="1">IFERROR(IF(Loan_Not_Paid*Values_Entered,Payment_Date,""), "")</f>
        <v>45575</v>
      </c>
      <c r="D73" s="28">
        <f ca="1">IFERROR(IF(Loan_Not_Paid*Values_Entered,Beginning_Balance,""), "")</f>
        <v>1825.4215716317622</v>
      </c>
      <c r="E73" s="28">
        <f ca="1">IFERROR(IF(Loan_Not_Paid*Values_Entered,Monthly_Payment,""), "")</f>
        <v>135.32961070599541</v>
      </c>
      <c r="F73" s="28">
        <f ca="1">IFERROR(IF(Loan_Not_Paid*Values_Entered,Principal,""), "")</f>
        <v>126.20250284783748</v>
      </c>
      <c r="G73" s="28">
        <f ca="1">IFERROR(IF(Loan_Not_Paid*Values_Entered,Interest,""), "")</f>
        <v>9.1271078581579292</v>
      </c>
      <c r="H73" s="41">
        <f ca="1">IFERROR(IF(Loan_Not_Paid*Values_Entered,Ending_Balance,""), "")</f>
        <v>1699.2190687839347</v>
      </c>
    </row>
    <row r="74" spans="2:8">
      <c r="B74" s="40">
        <f ca="1">IFERROR(IF(Loan_Not_Paid*Values_Entered,Payment_Number,""), "")</f>
        <v>48</v>
      </c>
      <c r="C74" s="27">
        <f ca="1">IFERROR(IF(Loan_Not_Paid*Values_Entered,Payment_Date,""), "")</f>
        <v>45606</v>
      </c>
      <c r="D74" s="28">
        <f ca="1">IFERROR(IF(Loan_Not_Paid*Values_Entered,Beginning_Balance,""), "")</f>
        <v>1699.2190687839347</v>
      </c>
      <c r="E74" s="28">
        <f ca="1">IFERROR(IF(Loan_Not_Paid*Values_Entered,Monthly_Payment,""), "")</f>
        <v>135.32961070599541</v>
      </c>
      <c r="F74" s="28">
        <f ca="1">IFERROR(IF(Loan_Not_Paid*Values_Entered,Principal,""), "")</f>
        <v>126.83351536207667</v>
      </c>
      <c r="G74" s="28">
        <f ca="1">IFERROR(IF(Loan_Not_Paid*Values_Entered,Interest,""), "")</f>
        <v>8.496095343918741</v>
      </c>
      <c r="H74" s="41">
        <f ca="1">IFERROR(IF(Loan_Not_Paid*Values_Entered,Ending_Balance,""), "")</f>
        <v>1572.385553421861</v>
      </c>
    </row>
    <row r="75" spans="2:8">
      <c r="B75" s="40">
        <f ca="1">IFERROR(IF(Loan_Not_Paid*Values_Entered,Payment_Number,""), "")</f>
        <v>49</v>
      </c>
      <c r="C75" s="27">
        <f ca="1">IFERROR(IF(Loan_Not_Paid*Values_Entered,Payment_Date,""), "")</f>
        <v>45636</v>
      </c>
      <c r="D75" s="28">
        <f ca="1">IFERROR(IF(Loan_Not_Paid*Values_Entered,Beginning_Balance,""), "")</f>
        <v>1572.385553421861</v>
      </c>
      <c r="E75" s="28">
        <f ca="1">IFERROR(IF(Loan_Not_Paid*Values_Entered,Monthly_Payment,""), "")</f>
        <v>135.32961070599541</v>
      </c>
      <c r="F75" s="28">
        <f ca="1">IFERROR(IF(Loan_Not_Paid*Values_Entered,Principal,""), "")</f>
        <v>127.46768293888705</v>
      </c>
      <c r="G75" s="28">
        <f ca="1">IFERROR(IF(Loan_Not_Paid*Values_Entered,Interest,""), "")</f>
        <v>7.8619277671083596</v>
      </c>
      <c r="H75" s="41">
        <f ca="1">IFERROR(IF(Loan_Not_Paid*Values_Entered,Ending_Balance,""), "")</f>
        <v>1444.9178704829737</v>
      </c>
    </row>
    <row r="76" spans="2:8">
      <c r="B76" s="40">
        <f ca="1">IFERROR(IF(Loan_Not_Paid*Values_Entered,Payment_Number,""), "")</f>
        <v>50</v>
      </c>
      <c r="C76" s="27">
        <f ca="1">IFERROR(IF(Loan_Not_Paid*Values_Entered,Payment_Date,""), "")</f>
        <v>45667</v>
      </c>
      <c r="D76" s="28">
        <f ca="1">IFERROR(IF(Loan_Not_Paid*Values_Entered,Beginning_Balance,""), "")</f>
        <v>1444.9178704829737</v>
      </c>
      <c r="E76" s="28">
        <f ca="1">IFERROR(IF(Loan_Not_Paid*Values_Entered,Monthly_Payment,""), "")</f>
        <v>135.32961070599541</v>
      </c>
      <c r="F76" s="28">
        <f ca="1">IFERROR(IF(Loan_Not_Paid*Values_Entered,Principal,""), "")</f>
        <v>128.10502135358146</v>
      </c>
      <c r="G76" s="28">
        <f ca="1">IFERROR(IF(Loan_Not_Paid*Values_Entered,Interest,""), "")</f>
        <v>7.2245893524139229</v>
      </c>
      <c r="H76" s="41">
        <f ca="1">IFERROR(IF(Loan_Not_Paid*Values_Entered,Ending_Balance,""), "")</f>
        <v>1316.8128491294037</v>
      </c>
    </row>
    <row r="77" spans="2:8">
      <c r="B77" s="40">
        <f ca="1">IFERROR(IF(Loan_Not_Paid*Values_Entered,Payment_Number,""), "")</f>
        <v>51</v>
      </c>
      <c r="C77" s="27">
        <f ca="1">IFERROR(IF(Loan_Not_Paid*Values_Entered,Payment_Date,""), "")</f>
        <v>45698</v>
      </c>
      <c r="D77" s="28">
        <f ca="1">IFERROR(IF(Loan_Not_Paid*Values_Entered,Beginning_Balance,""), "")</f>
        <v>1316.8128491294037</v>
      </c>
      <c r="E77" s="28">
        <f ca="1">IFERROR(IF(Loan_Not_Paid*Values_Entered,Monthly_Payment,""), "")</f>
        <v>135.32961070599541</v>
      </c>
      <c r="F77" s="28">
        <f ca="1">IFERROR(IF(Loan_Not_Paid*Values_Entered,Principal,""), "")</f>
        <v>128.74554646034937</v>
      </c>
      <c r="G77" s="28">
        <f ca="1">IFERROR(IF(Loan_Not_Paid*Values_Entered,Interest,""), "")</f>
        <v>6.5840642456460161</v>
      </c>
      <c r="H77" s="41">
        <f ca="1">IFERROR(IF(Loan_Not_Paid*Values_Entered,Ending_Balance,""), "")</f>
        <v>1188.0673026690565</v>
      </c>
    </row>
    <row r="78" spans="2:8">
      <c r="B78" s="40">
        <f ca="1">IFERROR(IF(Loan_Not_Paid*Values_Entered,Payment_Number,""), "")</f>
        <v>52</v>
      </c>
      <c r="C78" s="27">
        <f ca="1">IFERROR(IF(Loan_Not_Paid*Values_Entered,Payment_Date,""), "")</f>
        <v>45726</v>
      </c>
      <c r="D78" s="28">
        <f ca="1">IFERROR(IF(Loan_Not_Paid*Values_Entered,Beginning_Balance,""), "")</f>
        <v>1188.0673026690565</v>
      </c>
      <c r="E78" s="28">
        <f ca="1">IFERROR(IF(Loan_Not_Paid*Values_Entered,Monthly_Payment,""), "")</f>
        <v>135.32961070599541</v>
      </c>
      <c r="F78" s="28">
        <f ca="1">IFERROR(IF(Loan_Not_Paid*Values_Entered,Principal,""), "")</f>
        <v>129.38927419265113</v>
      </c>
      <c r="G78" s="28">
        <f ca="1">IFERROR(IF(Loan_Not_Paid*Values_Entered,Interest,""), "")</f>
        <v>5.9403365133442687</v>
      </c>
      <c r="H78" s="41">
        <f ca="1">IFERROR(IF(Loan_Not_Paid*Values_Entered,Ending_Balance,""), "")</f>
        <v>1058.6780284764118</v>
      </c>
    </row>
    <row r="79" spans="2:8">
      <c r="B79" s="40">
        <f ca="1">IFERROR(IF(Loan_Not_Paid*Values_Entered,Payment_Number,""), "")</f>
        <v>53</v>
      </c>
      <c r="C79" s="27">
        <f ca="1">IFERROR(IF(Loan_Not_Paid*Values_Entered,Payment_Date,""), "")</f>
        <v>45757</v>
      </c>
      <c r="D79" s="28">
        <f ca="1">IFERROR(IF(Loan_Not_Paid*Values_Entered,Beginning_Balance,""), "")</f>
        <v>1058.6780284764118</v>
      </c>
      <c r="E79" s="28">
        <f ca="1">IFERROR(IF(Loan_Not_Paid*Values_Entered,Monthly_Payment,""), "")</f>
        <v>135.32961070599541</v>
      </c>
      <c r="F79" s="28">
        <f ca="1">IFERROR(IF(Loan_Not_Paid*Values_Entered,Principal,""), "")</f>
        <v>130.03622056361439</v>
      </c>
      <c r="G79" s="28">
        <f ca="1">IFERROR(IF(Loan_Not_Paid*Values_Entered,Interest,""), "")</f>
        <v>5.2933901423810132</v>
      </c>
      <c r="H79" s="41">
        <f ca="1">IFERROR(IF(Loan_Not_Paid*Values_Entered,Ending_Balance,""), "")</f>
        <v>928.64180791280069</v>
      </c>
    </row>
    <row r="80" spans="2:8">
      <c r="B80" s="40">
        <f ca="1">IFERROR(IF(Loan_Not_Paid*Values_Entered,Payment_Number,""), "")</f>
        <v>54</v>
      </c>
      <c r="C80" s="27">
        <f ca="1">IFERROR(IF(Loan_Not_Paid*Values_Entered,Payment_Date,""), "")</f>
        <v>45787</v>
      </c>
      <c r="D80" s="28">
        <f ca="1">IFERROR(IF(Loan_Not_Paid*Values_Entered,Beginning_Balance,""), "")</f>
        <v>928.64180791280069</v>
      </c>
      <c r="E80" s="28">
        <f ca="1">IFERROR(IF(Loan_Not_Paid*Values_Entered,Monthly_Payment,""), "")</f>
        <v>135.32961070599541</v>
      </c>
      <c r="F80" s="28">
        <f ca="1">IFERROR(IF(Loan_Not_Paid*Values_Entered,Principal,""), "")</f>
        <v>130.68640166643246</v>
      </c>
      <c r="G80" s="28">
        <f ca="1">IFERROR(IF(Loan_Not_Paid*Values_Entered,Interest,""), "")</f>
        <v>4.6432090395629402</v>
      </c>
      <c r="H80" s="41">
        <f ca="1">IFERROR(IF(Loan_Not_Paid*Values_Entered,Ending_Balance,""), "")</f>
        <v>797.95540624637761</v>
      </c>
    </row>
    <row r="81" spans="2:8">
      <c r="B81" s="40">
        <f ca="1">IFERROR(IF(Loan_Not_Paid*Values_Entered,Payment_Number,""), "")</f>
        <v>55</v>
      </c>
      <c r="C81" s="27">
        <f ca="1">IFERROR(IF(Loan_Not_Paid*Values_Entered,Payment_Date,""), "")</f>
        <v>45818</v>
      </c>
      <c r="D81" s="28">
        <f ca="1">IFERROR(IF(Loan_Not_Paid*Values_Entered,Beginning_Balance,""), "")</f>
        <v>797.95540624637761</v>
      </c>
      <c r="E81" s="28">
        <f ca="1">IFERROR(IF(Loan_Not_Paid*Values_Entered,Monthly_Payment,""), "")</f>
        <v>135.32961070599541</v>
      </c>
      <c r="F81" s="28">
        <f ca="1">IFERROR(IF(Loan_Not_Paid*Values_Entered,Principal,""), "")</f>
        <v>131.33983367476463</v>
      </c>
      <c r="G81" s="28">
        <f ca="1">IFERROR(IF(Loan_Not_Paid*Values_Entered,Interest,""), "")</f>
        <v>3.9897770312307785</v>
      </c>
      <c r="H81" s="41">
        <f ca="1">IFERROR(IF(Loan_Not_Paid*Values_Entered,Ending_Balance,""), "")</f>
        <v>666.61557257161439</v>
      </c>
    </row>
    <row r="82" spans="2:8">
      <c r="B82" s="40">
        <f ca="1">IFERROR(IF(Loan_Not_Paid*Values_Entered,Payment_Number,""), "")</f>
        <v>56</v>
      </c>
      <c r="C82" s="27">
        <f ca="1">IFERROR(IF(Loan_Not_Paid*Values_Entered,Payment_Date,""), "")</f>
        <v>45848</v>
      </c>
      <c r="D82" s="28">
        <f ca="1">IFERROR(IF(Loan_Not_Paid*Values_Entered,Beginning_Balance,""), "")</f>
        <v>666.61557257161439</v>
      </c>
      <c r="E82" s="28">
        <f ca="1">IFERROR(IF(Loan_Not_Paid*Values_Entered,Monthly_Payment,""), "")</f>
        <v>135.32961070599541</v>
      </c>
      <c r="F82" s="28">
        <f ca="1">IFERROR(IF(Loan_Not_Paid*Values_Entered,Principal,""), "")</f>
        <v>131.99653284313845</v>
      </c>
      <c r="G82" s="28">
        <f ca="1">IFERROR(IF(Loan_Not_Paid*Values_Entered,Interest,""), "")</f>
        <v>3.3330778628569551</v>
      </c>
      <c r="H82" s="41">
        <f ca="1">IFERROR(IF(Loan_Not_Paid*Values_Entered,Ending_Balance,""), "")</f>
        <v>534.61903972847722</v>
      </c>
    </row>
    <row r="83" spans="2:8">
      <c r="B83" s="40">
        <f ca="1">IFERROR(IF(Loan_Not_Paid*Values_Entered,Payment_Number,""), "")</f>
        <v>57</v>
      </c>
      <c r="C83" s="27">
        <f ca="1">IFERROR(IF(Loan_Not_Paid*Values_Entered,Payment_Date,""), "")</f>
        <v>45879</v>
      </c>
      <c r="D83" s="28">
        <f ca="1">IFERROR(IF(Loan_Not_Paid*Values_Entered,Beginning_Balance,""), "")</f>
        <v>534.61903972847722</v>
      </c>
      <c r="E83" s="28">
        <f ca="1">IFERROR(IF(Loan_Not_Paid*Values_Entered,Monthly_Payment,""), "")</f>
        <v>135.32961070599541</v>
      </c>
      <c r="F83" s="28">
        <f ca="1">IFERROR(IF(Loan_Not_Paid*Values_Entered,Principal,""), "")</f>
        <v>132.65651550735413</v>
      </c>
      <c r="G83" s="28">
        <f ca="1">IFERROR(IF(Loan_Not_Paid*Values_Entered,Interest,""), "")</f>
        <v>2.6730951986412625</v>
      </c>
      <c r="H83" s="41">
        <f ca="1">IFERROR(IF(Loan_Not_Paid*Values_Entered,Ending_Balance,""), "")</f>
        <v>401.96252422112957</v>
      </c>
    </row>
    <row r="84" spans="2:8">
      <c r="B84" s="40">
        <f ca="1">IFERROR(IF(Loan_Not_Paid*Values_Entered,Payment_Number,""), "")</f>
        <v>58</v>
      </c>
      <c r="C84" s="27">
        <f ca="1">IFERROR(IF(Loan_Not_Paid*Values_Entered,Payment_Date,""), "")</f>
        <v>45910</v>
      </c>
      <c r="D84" s="28">
        <f ca="1">IFERROR(IF(Loan_Not_Paid*Values_Entered,Beginning_Balance,""), "")</f>
        <v>401.96252422112957</v>
      </c>
      <c r="E84" s="28">
        <f ca="1">IFERROR(IF(Loan_Not_Paid*Values_Entered,Monthly_Payment,""), "")</f>
        <v>135.32961070599541</v>
      </c>
      <c r="F84" s="28">
        <f ca="1">IFERROR(IF(Loan_Not_Paid*Values_Entered,Principal,""), "")</f>
        <v>133.31979808489092</v>
      </c>
      <c r="G84" s="28">
        <f ca="1">IFERROR(IF(Loan_Not_Paid*Values_Entered,Interest,""), "")</f>
        <v>2.0098126211044915</v>
      </c>
      <c r="H84" s="41">
        <f ca="1">IFERROR(IF(Loan_Not_Paid*Values_Entered,Ending_Balance,""), "")</f>
        <v>268.64272613624416</v>
      </c>
    </row>
    <row r="85" spans="2:8">
      <c r="B85" s="40">
        <f ca="1">IFERROR(IF(Loan_Not_Paid*Values_Entered,Payment_Number,""), "")</f>
        <v>59</v>
      </c>
      <c r="C85" s="27">
        <f ca="1">IFERROR(IF(Loan_Not_Paid*Values_Entered,Payment_Date,""), "")</f>
        <v>45940</v>
      </c>
      <c r="D85" s="28">
        <f ca="1">IFERROR(IF(Loan_Not_Paid*Values_Entered,Beginning_Balance,""), "")</f>
        <v>268.64272613624416</v>
      </c>
      <c r="E85" s="28">
        <f ca="1">IFERROR(IF(Loan_Not_Paid*Values_Entered,Monthly_Payment,""), "")</f>
        <v>135.32961070599541</v>
      </c>
      <c r="F85" s="28">
        <f ca="1">IFERROR(IF(Loan_Not_Paid*Values_Entered,Principal,""), "")</f>
        <v>133.98639707531535</v>
      </c>
      <c r="G85" s="28">
        <f ca="1">IFERROR(IF(Loan_Not_Paid*Values_Entered,Interest,""), "")</f>
        <v>1.3432136306800369</v>
      </c>
      <c r="H85" s="41">
        <f ca="1">IFERROR(IF(Loan_Not_Paid*Values_Entered,Ending_Balance,""), "")</f>
        <v>134.65632906093379</v>
      </c>
    </row>
    <row r="86" spans="2:8" ht="14.25" thickBot="1">
      <c r="B86" s="42">
        <f ca="1">IFERROR(IF(Loan_Not_Paid*Values_Entered,Payment_Number,""), "")</f>
        <v>60</v>
      </c>
      <c r="C86" s="43">
        <f ca="1">IFERROR(IF(Loan_Not_Paid*Values_Entered,Payment_Date,""), "")</f>
        <v>45971</v>
      </c>
      <c r="D86" s="44">
        <f ca="1">IFERROR(IF(Loan_Not_Paid*Values_Entered,Beginning_Balance,""), "")</f>
        <v>134.65632906093379</v>
      </c>
      <c r="E86" s="44">
        <f ca="1">IFERROR(IF(Loan_Not_Paid*Values_Entered,Monthly_Payment,""), "")</f>
        <v>135.32961070599541</v>
      </c>
      <c r="F86" s="44">
        <f ca="1">IFERROR(IF(Loan_Not_Paid*Values_Entered,Principal,""), "")</f>
        <v>134.65632906069195</v>
      </c>
      <c r="G86" s="44">
        <f ca="1">IFERROR(IF(Loan_Not_Paid*Values_Entered,Interest,""), "")</f>
        <v>0.67328164530345991</v>
      </c>
      <c r="H86" s="45">
        <f ca="1">IFERROR(IF(Loan_Not_Paid*Values_Entered,Ending_Balance,""), "")</f>
        <v>2.4920154828578234E-10</v>
      </c>
    </row>
    <row r="87" spans="2:8">
      <c r="B87" s="128" t="str">
        <f ca="1">IFERROR(IF(Loan_Not_Paid*Values_Entered,Payment_Number,""), "")</f>
        <v/>
      </c>
      <c r="C87" s="129" t="str">
        <f ca="1">IFERROR(IF(Loan_Not_Paid*Values_Entered,Payment_Date,""), "")</f>
        <v/>
      </c>
      <c r="D87" s="130" t="str">
        <f ca="1">IFERROR(IF(Loan_Not_Paid*Values_Entered,Beginning_Balance,""), "")</f>
        <v/>
      </c>
      <c r="E87" s="130" t="str">
        <f ca="1">IFERROR(IF(Loan_Not_Paid*Values_Entered,Monthly_Payment,""), "")</f>
        <v/>
      </c>
      <c r="F87" s="130" t="str">
        <f ca="1">IFERROR(IF(Loan_Not_Paid*Values_Entered,Principal,""), "")</f>
        <v/>
      </c>
      <c r="G87" s="130" t="str">
        <f ca="1">IFERROR(IF(Loan_Not_Paid*Values_Entered,Interest,""), "")</f>
        <v/>
      </c>
      <c r="H87" s="130" t="str">
        <f ca="1">IFERROR(IF(Loan_Not_Paid*Values_Entered,Ending_Balance,""), "")</f>
        <v/>
      </c>
    </row>
    <row r="88" spans="2:8">
      <c r="B88" s="128" t="str">
        <f ca="1">IFERROR(IF(Loan_Not_Paid*Values_Entered,Payment_Number,""), "")</f>
        <v/>
      </c>
      <c r="C88" s="129" t="str">
        <f ca="1">IFERROR(IF(Loan_Not_Paid*Values_Entered,Payment_Date,""), "")</f>
        <v/>
      </c>
      <c r="D88" s="130" t="str">
        <f ca="1">IFERROR(IF(Loan_Not_Paid*Values_Entered,Beginning_Balance,""), "")</f>
        <v/>
      </c>
      <c r="E88" s="130" t="str">
        <f ca="1">IFERROR(IF(Loan_Not_Paid*Values_Entered,Monthly_Payment,""), "")</f>
        <v/>
      </c>
      <c r="F88" s="130" t="str">
        <f ca="1">IFERROR(IF(Loan_Not_Paid*Values_Entered,Principal,""), "")</f>
        <v/>
      </c>
      <c r="G88" s="130" t="str">
        <f ca="1">IFERROR(IF(Loan_Not_Paid*Values_Entered,Interest,""), "")</f>
        <v/>
      </c>
      <c r="H88" s="130" t="str">
        <f ca="1">IFERROR(IF(Loan_Not_Paid*Values_Entered,Ending_Balance,""), "")</f>
        <v/>
      </c>
    </row>
    <row r="89" spans="2:8">
      <c r="B89" s="128" t="str">
        <f ca="1">IFERROR(IF(Loan_Not_Paid*Values_Entered,Payment_Number,""), "")</f>
        <v/>
      </c>
      <c r="C89" s="129" t="str">
        <f ca="1">IFERROR(IF(Loan_Not_Paid*Values_Entered,Payment_Date,""), "")</f>
        <v/>
      </c>
      <c r="D89" s="130" t="str">
        <f ca="1">IFERROR(IF(Loan_Not_Paid*Values_Entered,Beginning_Balance,""), "")</f>
        <v/>
      </c>
      <c r="E89" s="130" t="str">
        <f ca="1">IFERROR(IF(Loan_Not_Paid*Values_Entered,Monthly_Payment,""), "")</f>
        <v/>
      </c>
      <c r="F89" s="130" t="str">
        <f ca="1">IFERROR(IF(Loan_Not_Paid*Values_Entered,Principal,""), "")</f>
        <v/>
      </c>
      <c r="G89" s="130" t="str">
        <f ca="1">IFERROR(IF(Loan_Not_Paid*Values_Entered,Interest,""), "")</f>
        <v/>
      </c>
      <c r="H89" s="130" t="str">
        <f ca="1">IFERROR(IF(Loan_Not_Paid*Values_Entered,Ending_Balance,""), "")</f>
        <v/>
      </c>
    </row>
    <row r="90" spans="2:8">
      <c r="B90" s="128" t="str">
        <f ca="1">IFERROR(IF(Loan_Not_Paid*Values_Entered,Payment_Number,""), "")</f>
        <v/>
      </c>
      <c r="C90" s="129" t="str">
        <f ca="1">IFERROR(IF(Loan_Not_Paid*Values_Entered,Payment_Date,""), "")</f>
        <v/>
      </c>
      <c r="D90" s="130" t="str">
        <f ca="1">IFERROR(IF(Loan_Not_Paid*Values_Entered,Beginning_Balance,""), "")</f>
        <v/>
      </c>
      <c r="E90" s="130" t="str">
        <f ca="1">IFERROR(IF(Loan_Not_Paid*Values_Entered,Monthly_Payment,""), "")</f>
        <v/>
      </c>
      <c r="F90" s="130" t="str">
        <f ca="1">IFERROR(IF(Loan_Not_Paid*Values_Entered,Principal,""), "")</f>
        <v/>
      </c>
      <c r="G90" s="130" t="str">
        <f ca="1">IFERROR(IF(Loan_Not_Paid*Values_Entered,Interest,""), "")</f>
        <v/>
      </c>
      <c r="H90" s="130" t="str">
        <f ca="1">IFERROR(IF(Loan_Not_Paid*Values_Entered,Ending_Balance,""), "")</f>
        <v/>
      </c>
    </row>
    <row r="91" spans="2:8">
      <c r="B91" s="128" t="str">
        <f ca="1">IFERROR(IF(Loan_Not_Paid*Values_Entered,Payment_Number,""), "")</f>
        <v/>
      </c>
      <c r="C91" s="129" t="str">
        <f ca="1">IFERROR(IF(Loan_Not_Paid*Values_Entered,Payment_Date,""), "")</f>
        <v/>
      </c>
      <c r="D91" s="130" t="str">
        <f ca="1">IFERROR(IF(Loan_Not_Paid*Values_Entered,Beginning_Balance,""), "")</f>
        <v/>
      </c>
      <c r="E91" s="130" t="str">
        <f ca="1">IFERROR(IF(Loan_Not_Paid*Values_Entered,Monthly_Payment,""), "")</f>
        <v/>
      </c>
      <c r="F91" s="130" t="str">
        <f ca="1">IFERROR(IF(Loan_Not_Paid*Values_Entered,Principal,""), "")</f>
        <v/>
      </c>
      <c r="G91" s="130" t="str">
        <f ca="1">IFERROR(IF(Loan_Not_Paid*Values_Entered,Interest,""), "")</f>
        <v/>
      </c>
      <c r="H91" s="130" t="str">
        <f ca="1">IFERROR(IF(Loan_Not_Paid*Values_Entered,Ending_Balance,""), "")</f>
        <v/>
      </c>
    </row>
    <row r="92" spans="2:8">
      <c r="B92" s="128" t="str">
        <f ca="1">IFERROR(IF(Loan_Not_Paid*Values_Entered,Payment_Number,""), "")</f>
        <v/>
      </c>
      <c r="C92" s="129" t="str">
        <f ca="1">IFERROR(IF(Loan_Not_Paid*Values_Entered,Payment_Date,""), "")</f>
        <v/>
      </c>
      <c r="D92" s="130" t="str">
        <f ca="1">IFERROR(IF(Loan_Not_Paid*Values_Entered,Beginning_Balance,""), "")</f>
        <v/>
      </c>
      <c r="E92" s="130" t="str">
        <f ca="1">IFERROR(IF(Loan_Not_Paid*Values_Entered,Monthly_Payment,""), "")</f>
        <v/>
      </c>
      <c r="F92" s="130" t="str">
        <f ca="1">IFERROR(IF(Loan_Not_Paid*Values_Entered,Principal,""), "")</f>
        <v/>
      </c>
      <c r="G92" s="130" t="str">
        <f ca="1">IFERROR(IF(Loan_Not_Paid*Values_Entered,Interest,""), "")</f>
        <v/>
      </c>
      <c r="H92" s="130" t="str">
        <f ca="1">IFERROR(IF(Loan_Not_Paid*Values_Entered,Ending_Balance,""), "")</f>
        <v/>
      </c>
    </row>
    <row r="93" spans="2:8">
      <c r="B93" s="128" t="str">
        <f ca="1">IFERROR(IF(Loan_Not_Paid*Values_Entered,Payment_Number,""), "")</f>
        <v/>
      </c>
      <c r="C93" s="129" t="str">
        <f ca="1">IFERROR(IF(Loan_Not_Paid*Values_Entered,Payment_Date,""), "")</f>
        <v/>
      </c>
      <c r="D93" s="130" t="str">
        <f ca="1">IFERROR(IF(Loan_Not_Paid*Values_Entered,Beginning_Balance,""), "")</f>
        <v/>
      </c>
      <c r="E93" s="130" t="str">
        <f ca="1">IFERROR(IF(Loan_Not_Paid*Values_Entered,Monthly_Payment,""), "")</f>
        <v/>
      </c>
      <c r="F93" s="130" t="str">
        <f ca="1">IFERROR(IF(Loan_Not_Paid*Values_Entered,Principal,""), "")</f>
        <v/>
      </c>
      <c r="G93" s="130" t="str">
        <f ca="1">IFERROR(IF(Loan_Not_Paid*Values_Entered,Interest,""), "")</f>
        <v/>
      </c>
      <c r="H93" s="130" t="str">
        <f ca="1">IFERROR(IF(Loan_Not_Paid*Values_Entered,Ending_Balance,""), "")</f>
        <v/>
      </c>
    </row>
    <row r="94" spans="2:8">
      <c r="B94" s="128" t="str">
        <f ca="1">IFERROR(IF(Loan_Not_Paid*Values_Entered,Payment_Number,""), "")</f>
        <v/>
      </c>
      <c r="C94" s="129" t="str">
        <f ca="1">IFERROR(IF(Loan_Not_Paid*Values_Entered,Payment_Date,""), "")</f>
        <v/>
      </c>
      <c r="D94" s="130" t="str">
        <f ca="1">IFERROR(IF(Loan_Not_Paid*Values_Entered,Beginning_Balance,""), "")</f>
        <v/>
      </c>
      <c r="E94" s="130" t="str">
        <f ca="1">IFERROR(IF(Loan_Not_Paid*Values_Entered,Monthly_Payment,""), "")</f>
        <v/>
      </c>
      <c r="F94" s="130" t="str">
        <f ca="1">IFERROR(IF(Loan_Not_Paid*Values_Entered,Principal,""), "")</f>
        <v/>
      </c>
      <c r="G94" s="130" t="str">
        <f ca="1">IFERROR(IF(Loan_Not_Paid*Values_Entered,Interest,""), "")</f>
        <v/>
      </c>
      <c r="H94" s="130" t="str">
        <f ca="1">IFERROR(IF(Loan_Not_Paid*Values_Entered,Ending_Balance,""), "")</f>
        <v/>
      </c>
    </row>
    <row r="95" spans="2:8">
      <c r="B95" s="128" t="str">
        <f ca="1">IFERROR(IF(Loan_Not_Paid*Values_Entered,Payment_Number,""), "")</f>
        <v/>
      </c>
      <c r="C95" s="129" t="str">
        <f ca="1">IFERROR(IF(Loan_Not_Paid*Values_Entered,Payment_Date,""), "")</f>
        <v/>
      </c>
      <c r="D95" s="130" t="str">
        <f ca="1">IFERROR(IF(Loan_Not_Paid*Values_Entered,Beginning_Balance,""), "")</f>
        <v/>
      </c>
      <c r="E95" s="130" t="str">
        <f ca="1">IFERROR(IF(Loan_Not_Paid*Values_Entered,Monthly_Payment,""), "")</f>
        <v/>
      </c>
      <c r="F95" s="130" t="str">
        <f ca="1">IFERROR(IF(Loan_Not_Paid*Values_Entered,Principal,""), "")</f>
        <v/>
      </c>
      <c r="G95" s="130" t="str">
        <f ca="1">IFERROR(IF(Loan_Not_Paid*Values_Entered,Interest,""), "")</f>
        <v/>
      </c>
      <c r="H95" s="130" t="str">
        <f ca="1">IFERROR(IF(Loan_Not_Paid*Values_Entered,Ending_Balance,""), "")</f>
        <v/>
      </c>
    </row>
    <row r="96" spans="2:8">
      <c r="B96" s="128" t="str">
        <f ca="1">IFERROR(IF(Loan_Not_Paid*Values_Entered,Payment_Number,""), "")</f>
        <v/>
      </c>
      <c r="C96" s="129" t="str">
        <f ca="1">IFERROR(IF(Loan_Not_Paid*Values_Entered,Payment_Date,""), "")</f>
        <v/>
      </c>
      <c r="D96" s="130" t="str">
        <f ca="1">IFERROR(IF(Loan_Not_Paid*Values_Entered,Beginning_Balance,""), "")</f>
        <v/>
      </c>
      <c r="E96" s="130" t="str">
        <f ca="1">IFERROR(IF(Loan_Not_Paid*Values_Entered,Monthly_Payment,""), "")</f>
        <v/>
      </c>
      <c r="F96" s="130" t="str">
        <f ca="1">IFERROR(IF(Loan_Not_Paid*Values_Entered,Principal,""), "")</f>
        <v/>
      </c>
      <c r="G96" s="130" t="str">
        <f ca="1">IFERROR(IF(Loan_Not_Paid*Values_Entered,Interest,""), "")</f>
        <v/>
      </c>
      <c r="H96" s="130" t="str">
        <f ca="1">IFERROR(IF(Loan_Not_Paid*Values_Entered,Ending_Balance,""), "")</f>
        <v/>
      </c>
    </row>
    <row r="97" spans="2:8">
      <c r="B97" s="128" t="str">
        <f ca="1">IFERROR(IF(Loan_Not_Paid*Values_Entered,Payment_Number,""), "")</f>
        <v/>
      </c>
      <c r="C97" s="129" t="str">
        <f ca="1">IFERROR(IF(Loan_Not_Paid*Values_Entered,Payment_Date,""), "")</f>
        <v/>
      </c>
      <c r="D97" s="130" t="str">
        <f ca="1">IFERROR(IF(Loan_Not_Paid*Values_Entered,Beginning_Balance,""), "")</f>
        <v/>
      </c>
      <c r="E97" s="130" t="str">
        <f ca="1">IFERROR(IF(Loan_Not_Paid*Values_Entered,Monthly_Payment,""), "")</f>
        <v/>
      </c>
      <c r="F97" s="130" t="str">
        <f ca="1">IFERROR(IF(Loan_Not_Paid*Values_Entered,Principal,""), "")</f>
        <v/>
      </c>
      <c r="G97" s="130" t="str">
        <f ca="1">IFERROR(IF(Loan_Not_Paid*Values_Entered,Interest,""), "")</f>
        <v/>
      </c>
      <c r="H97" s="130" t="str">
        <f ca="1">IFERROR(IF(Loan_Not_Paid*Values_Entered,Ending_Balance,""), "")</f>
        <v/>
      </c>
    </row>
    <row r="98" spans="2:8">
      <c r="B98" s="128" t="str">
        <f ca="1">IFERROR(IF(Loan_Not_Paid*Values_Entered,Payment_Number,""), "")</f>
        <v/>
      </c>
      <c r="C98" s="129" t="str">
        <f ca="1">IFERROR(IF(Loan_Not_Paid*Values_Entered,Payment_Date,""), "")</f>
        <v/>
      </c>
      <c r="D98" s="130" t="str">
        <f ca="1">IFERROR(IF(Loan_Not_Paid*Values_Entered,Beginning_Balance,""), "")</f>
        <v/>
      </c>
      <c r="E98" s="130" t="str">
        <f ca="1">IFERROR(IF(Loan_Not_Paid*Values_Entered,Monthly_Payment,""), "")</f>
        <v/>
      </c>
      <c r="F98" s="130" t="str">
        <f ca="1">IFERROR(IF(Loan_Not_Paid*Values_Entered,Principal,""), "")</f>
        <v/>
      </c>
      <c r="G98" s="130" t="str">
        <f ca="1">IFERROR(IF(Loan_Not_Paid*Values_Entered,Interest,""), "")</f>
        <v/>
      </c>
      <c r="H98" s="130" t="str">
        <f ca="1">IFERROR(IF(Loan_Not_Paid*Values_Entered,Ending_Balance,""), "")</f>
        <v/>
      </c>
    </row>
    <row r="99" spans="2:8">
      <c r="B99" s="128" t="str">
        <f ca="1">IFERROR(IF(Loan_Not_Paid*Values_Entered,Payment_Number,""), "")</f>
        <v/>
      </c>
      <c r="C99" s="129" t="str">
        <f ca="1">IFERROR(IF(Loan_Not_Paid*Values_Entered,Payment_Date,""), "")</f>
        <v/>
      </c>
      <c r="D99" s="130" t="str">
        <f ca="1">IFERROR(IF(Loan_Not_Paid*Values_Entered,Beginning_Balance,""), "")</f>
        <v/>
      </c>
      <c r="E99" s="130" t="str">
        <f ca="1">IFERROR(IF(Loan_Not_Paid*Values_Entered,Monthly_Payment,""), "")</f>
        <v/>
      </c>
      <c r="F99" s="130" t="str">
        <f ca="1">IFERROR(IF(Loan_Not_Paid*Values_Entered,Principal,""), "")</f>
        <v/>
      </c>
      <c r="G99" s="130" t="str">
        <f ca="1">IFERROR(IF(Loan_Not_Paid*Values_Entered,Interest,""), "")</f>
        <v/>
      </c>
      <c r="H99" s="130" t="str">
        <f ca="1">IFERROR(IF(Loan_Not_Paid*Values_Entered,Ending_Balance,""), "")</f>
        <v/>
      </c>
    </row>
    <row r="100" spans="2:8">
      <c r="B100" s="128" t="str">
        <f ca="1">IFERROR(IF(Loan_Not_Paid*Values_Entered,Payment_Number,""), "")</f>
        <v/>
      </c>
      <c r="C100" s="129" t="str">
        <f ca="1">IFERROR(IF(Loan_Not_Paid*Values_Entered,Payment_Date,""), "")</f>
        <v/>
      </c>
      <c r="D100" s="130" t="str">
        <f ca="1">IFERROR(IF(Loan_Not_Paid*Values_Entered,Beginning_Balance,""), "")</f>
        <v/>
      </c>
      <c r="E100" s="130" t="str">
        <f ca="1">IFERROR(IF(Loan_Not_Paid*Values_Entered,Monthly_Payment,""), "")</f>
        <v/>
      </c>
      <c r="F100" s="130" t="str">
        <f ca="1">IFERROR(IF(Loan_Not_Paid*Values_Entered,Principal,""), "")</f>
        <v/>
      </c>
      <c r="G100" s="130" t="str">
        <f ca="1">IFERROR(IF(Loan_Not_Paid*Values_Entered,Interest,""), "")</f>
        <v/>
      </c>
      <c r="H100" s="130" t="str">
        <f ca="1">IFERROR(IF(Loan_Not_Paid*Values_Entered,Ending_Balance,""), "")</f>
        <v/>
      </c>
    </row>
    <row r="101" spans="2:8">
      <c r="B101" s="128" t="str">
        <f ca="1">IFERROR(IF(Loan_Not_Paid*Values_Entered,Payment_Number,""), "")</f>
        <v/>
      </c>
      <c r="C101" s="129" t="str">
        <f ca="1">IFERROR(IF(Loan_Not_Paid*Values_Entered,Payment_Date,""), "")</f>
        <v/>
      </c>
      <c r="D101" s="130" t="str">
        <f ca="1">IFERROR(IF(Loan_Not_Paid*Values_Entered,Beginning_Balance,""), "")</f>
        <v/>
      </c>
      <c r="E101" s="130" t="str">
        <f ca="1">IFERROR(IF(Loan_Not_Paid*Values_Entered,Monthly_Payment,""), "")</f>
        <v/>
      </c>
      <c r="F101" s="130" t="str">
        <f ca="1">IFERROR(IF(Loan_Not_Paid*Values_Entered,Principal,""), "")</f>
        <v/>
      </c>
      <c r="G101" s="130" t="str">
        <f ca="1">IFERROR(IF(Loan_Not_Paid*Values_Entered,Interest,""), "")</f>
        <v/>
      </c>
      <c r="H101" s="130" t="str">
        <f ca="1">IFERROR(IF(Loan_Not_Paid*Values_Entered,Ending_Balance,""), "")</f>
        <v/>
      </c>
    </row>
    <row r="102" spans="2:8">
      <c r="B102" s="128" t="str">
        <f ca="1">IFERROR(IF(Loan_Not_Paid*Values_Entered,Payment_Number,""), "")</f>
        <v/>
      </c>
      <c r="C102" s="129" t="str">
        <f ca="1">IFERROR(IF(Loan_Not_Paid*Values_Entered,Payment_Date,""), "")</f>
        <v/>
      </c>
      <c r="D102" s="130" t="str">
        <f ca="1">IFERROR(IF(Loan_Not_Paid*Values_Entered,Beginning_Balance,""), "")</f>
        <v/>
      </c>
      <c r="E102" s="130" t="str">
        <f ca="1">IFERROR(IF(Loan_Not_Paid*Values_Entered,Monthly_Payment,""), "")</f>
        <v/>
      </c>
      <c r="F102" s="130" t="str">
        <f ca="1">IFERROR(IF(Loan_Not_Paid*Values_Entered,Principal,""), "")</f>
        <v/>
      </c>
      <c r="G102" s="130" t="str">
        <f ca="1">IFERROR(IF(Loan_Not_Paid*Values_Entered,Interest,""), "")</f>
        <v/>
      </c>
      <c r="H102" s="130" t="str">
        <f ca="1">IFERROR(IF(Loan_Not_Paid*Values_Entered,Ending_Balance,""), "")</f>
        <v/>
      </c>
    </row>
    <row r="103" spans="2:8">
      <c r="B103" s="128" t="str">
        <f ca="1">IFERROR(IF(Loan_Not_Paid*Values_Entered,Payment_Number,""), "")</f>
        <v/>
      </c>
      <c r="C103" s="129" t="str">
        <f ca="1">IFERROR(IF(Loan_Not_Paid*Values_Entered,Payment_Date,""), "")</f>
        <v/>
      </c>
      <c r="D103" s="130" t="str">
        <f ca="1">IFERROR(IF(Loan_Not_Paid*Values_Entered,Beginning_Balance,""), "")</f>
        <v/>
      </c>
      <c r="E103" s="130" t="str">
        <f ca="1">IFERROR(IF(Loan_Not_Paid*Values_Entered,Monthly_Payment,""), "")</f>
        <v/>
      </c>
      <c r="F103" s="130" t="str">
        <f ca="1">IFERROR(IF(Loan_Not_Paid*Values_Entered,Principal,""), "")</f>
        <v/>
      </c>
      <c r="G103" s="130" t="str">
        <f ca="1">IFERROR(IF(Loan_Not_Paid*Values_Entered,Interest,""), "")</f>
        <v/>
      </c>
      <c r="H103" s="130" t="str">
        <f ca="1">IFERROR(IF(Loan_Not_Paid*Values_Entered,Ending_Balance,""), "")</f>
        <v/>
      </c>
    </row>
    <row r="104" spans="2:8">
      <c r="B104" s="128" t="str">
        <f ca="1">IFERROR(IF(Loan_Not_Paid*Values_Entered,Payment_Number,""), "")</f>
        <v/>
      </c>
      <c r="C104" s="129" t="str">
        <f ca="1">IFERROR(IF(Loan_Not_Paid*Values_Entered,Payment_Date,""), "")</f>
        <v/>
      </c>
      <c r="D104" s="130" t="str">
        <f ca="1">IFERROR(IF(Loan_Not_Paid*Values_Entered,Beginning_Balance,""), "")</f>
        <v/>
      </c>
      <c r="E104" s="130" t="str">
        <f ca="1">IFERROR(IF(Loan_Not_Paid*Values_Entered,Monthly_Payment,""), "")</f>
        <v/>
      </c>
      <c r="F104" s="130" t="str">
        <f ca="1">IFERROR(IF(Loan_Not_Paid*Values_Entered,Principal,""), "")</f>
        <v/>
      </c>
      <c r="G104" s="130" t="str">
        <f ca="1">IFERROR(IF(Loan_Not_Paid*Values_Entered,Interest,""), "")</f>
        <v/>
      </c>
      <c r="H104" s="130" t="str">
        <f ca="1">IFERROR(IF(Loan_Not_Paid*Values_Entered,Ending_Balance,""), "")</f>
        <v/>
      </c>
    </row>
    <row r="105" spans="2:8">
      <c r="B105" s="128" t="str">
        <f ca="1">IFERROR(IF(Loan_Not_Paid*Values_Entered,Payment_Number,""), "")</f>
        <v/>
      </c>
      <c r="C105" s="129" t="str">
        <f ca="1">IFERROR(IF(Loan_Not_Paid*Values_Entered,Payment_Date,""), "")</f>
        <v/>
      </c>
      <c r="D105" s="130" t="str">
        <f ca="1">IFERROR(IF(Loan_Not_Paid*Values_Entered,Beginning_Balance,""), "")</f>
        <v/>
      </c>
      <c r="E105" s="130" t="str">
        <f ca="1">IFERROR(IF(Loan_Not_Paid*Values_Entered,Monthly_Payment,""), "")</f>
        <v/>
      </c>
      <c r="F105" s="130" t="str">
        <f ca="1">IFERROR(IF(Loan_Not_Paid*Values_Entered,Principal,""), "")</f>
        <v/>
      </c>
      <c r="G105" s="130" t="str">
        <f ca="1">IFERROR(IF(Loan_Not_Paid*Values_Entered,Interest,""), "")</f>
        <v/>
      </c>
      <c r="H105" s="130" t="str">
        <f ca="1">IFERROR(IF(Loan_Not_Paid*Values_Entered,Ending_Balance,""), "")</f>
        <v/>
      </c>
    </row>
    <row r="106" spans="2:8">
      <c r="B106" s="128" t="str">
        <f ca="1">IFERROR(IF(Loan_Not_Paid*Values_Entered,Payment_Number,""), "")</f>
        <v/>
      </c>
      <c r="C106" s="129" t="str">
        <f ca="1">IFERROR(IF(Loan_Not_Paid*Values_Entered,Payment_Date,""), "")</f>
        <v/>
      </c>
      <c r="D106" s="130" t="str">
        <f ca="1">IFERROR(IF(Loan_Not_Paid*Values_Entered,Beginning_Balance,""), "")</f>
        <v/>
      </c>
      <c r="E106" s="130" t="str">
        <f ca="1">IFERROR(IF(Loan_Not_Paid*Values_Entered,Monthly_Payment,""), "")</f>
        <v/>
      </c>
      <c r="F106" s="130" t="str">
        <f ca="1">IFERROR(IF(Loan_Not_Paid*Values_Entered,Principal,""), "")</f>
        <v/>
      </c>
      <c r="G106" s="130" t="str">
        <f ca="1">IFERROR(IF(Loan_Not_Paid*Values_Entered,Interest,""), "")</f>
        <v/>
      </c>
      <c r="H106" s="130" t="str">
        <f ca="1">IFERROR(IF(Loan_Not_Paid*Values_Entered,Ending_Balance,""), "")</f>
        <v/>
      </c>
    </row>
    <row r="107" spans="2:8">
      <c r="B107" s="128" t="str">
        <f ca="1">IFERROR(IF(Loan_Not_Paid*Values_Entered,Payment_Number,""), "")</f>
        <v/>
      </c>
      <c r="C107" s="129" t="str">
        <f ca="1">IFERROR(IF(Loan_Not_Paid*Values_Entered,Payment_Date,""), "")</f>
        <v/>
      </c>
      <c r="D107" s="130" t="str">
        <f ca="1">IFERROR(IF(Loan_Not_Paid*Values_Entered,Beginning_Balance,""), "")</f>
        <v/>
      </c>
      <c r="E107" s="130" t="str">
        <f ca="1">IFERROR(IF(Loan_Not_Paid*Values_Entered,Monthly_Payment,""), "")</f>
        <v/>
      </c>
      <c r="F107" s="130" t="str">
        <f ca="1">IFERROR(IF(Loan_Not_Paid*Values_Entered,Principal,""), "")</f>
        <v/>
      </c>
      <c r="G107" s="130" t="str">
        <f ca="1">IFERROR(IF(Loan_Not_Paid*Values_Entered,Interest,""), "")</f>
        <v/>
      </c>
      <c r="H107" s="130" t="str">
        <f ca="1">IFERROR(IF(Loan_Not_Paid*Values_Entered,Ending_Balance,""), "")</f>
        <v/>
      </c>
    </row>
    <row r="108" spans="2:8">
      <c r="B108" s="128" t="str">
        <f ca="1">IFERROR(IF(Loan_Not_Paid*Values_Entered,Payment_Number,""), "")</f>
        <v/>
      </c>
      <c r="C108" s="129" t="str">
        <f ca="1">IFERROR(IF(Loan_Not_Paid*Values_Entered,Payment_Date,""), "")</f>
        <v/>
      </c>
      <c r="D108" s="130" t="str">
        <f ca="1">IFERROR(IF(Loan_Not_Paid*Values_Entered,Beginning_Balance,""), "")</f>
        <v/>
      </c>
      <c r="E108" s="130" t="str">
        <f ca="1">IFERROR(IF(Loan_Not_Paid*Values_Entered,Monthly_Payment,""), "")</f>
        <v/>
      </c>
      <c r="F108" s="130" t="str">
        <f ca="1">IFERROR(IF(Loan_Not_Paid*Values_Entered,Principal,""), "")</f>
        <v/>
      </c>
      <c r="G108" s="130" t="str">
        <f ca="1">IFERROR(IF(Loan_Not_Paid*Values_Entered,Interest,""), "")</f>
        <v/>
      </c>
      <c r="H108" s="130" t="str">
        <f ca="1">IFERROR(IF(Loan_Not_Paid*Values_Entered,Ending_Balance,""), "")</f>
        <v/>
      </c>
    </row>
    <row r="109" spans="2:8">
      <c r="B109" s="128" t="str">
        <f ca="1">IFERROR(IF(Loan_Not_Paid*Values_Entered,Payment_Number,""), "")</f>
        <v/>
      </c>
      <c r="C109" s="129" t="str">
        <f ca="1">IFERROR(IF(Loan_Not_Paid*Values_Entered,Payment_Date,""), "")</f>
        <v/>
      </c>
      <c r="D109" s="130" t="str">
        <f ca="1">IFERROR(IF(Loan_Not_Paid*Values_Entered,Beginning_Balance,""), "")</f>
        <v/>
      </c>
      <c r="E109" s="130" t="str">
        <f ca="1">IFERROR(IF(Loan_Not_Paid*Values_Entered,Monthly_Payment,""), "")</f>
        <v/>
      </c>
      <c r="F109" s="130" t="str">
        <f ca="1">IFERROR(IF(Loan_Not_Paid*Values_Entered,Principal,""), "")</f>
        <v/>
      </c>
      <c r="G109" s="130" t="str">
        <f ca="1">IFERROR(IF(Loan_Not_Paid*Values_Entered,Interest,""), "")</f>
        <v/>
      </c>
      <c r="H109" s="130" t="str">
        <f ca="1">IFERROR(IF(Loan_Not_Paid*Values_Entered,Ending_Balance,""), "")</f>
        <v/>
      </c>
    </row>
    <row r="110" spans="2:8">
      <c r="B110" s="128" t="str">
        <f ca="1">IFERROR(IF(Loan_Not_Paid*Values_Entered,Payment_Number,""), "")</f>
        <v/>
      </c>
      <c r="C110" s="129" t="str">
        <f ca="1">IFERROR(IF(Loan_Not_Paid*Values_Entered,Payment_Date,""), "")</f>
        <v/>
      </c>
      <c r="D110" s="130" t="str">
        <f ca="1">IFERROR(IF(Loan_Not_Paid*Values_Entered,Beginning_Balance,""), "")</f>
        <v/>
      </c>
      <c r="E110" s="130" t="str">
        <f ca="1">IFERROR(IF(Loan_Not_Paid*Values_Entered,Monthly_Payment,""), "")</f>
        <v/>
      </c>
      <c r="F110" s="130" t="str">
        <f ca="1">IFERROR(IF(Loan_Not_Paid*Values_Entered,Principal,""), "")</f>
        <v/>
      </c>
      <c r="G110" s="130" t="str">
        <f ca="1">IFERROR(IF(Loan_Not_Paid*Values_Entered,Interest,""), "")</f>
        <v/>
      </c>
      <c r="H110" s="130" t="str">
        <f ca="1">IFERROR(IF(Loan_Not_Paid*Values_Entered,Ending_Balance,""), "")</f>
        <v/>
      </c>
    </row>
    <row r="111" spans="2:8">
      <c r="B111" s="128" t="str">
        <f ca="1">IFERROR(IF(Loan_Not_Paid*Values_Entered,Payment_Number,""), "")</f>
        <v/>
      </c>
      <c r="C111" s="129" t="str">
        <f ca="1">IFERROR(IF(Loan_Not_Paid*Values_Entered,Payment_Date,""), "")</f>
        <v/>
      </c>
      <c r="D111" s="130" t="str">
        <f ca="1">IFERROR(IF(Loan_Not_Paid*Values_Entered,Beginning_Balance,""), "")</f>
        <v/>
      </c>
      <c r="E111" s="130" t="str">
        <f ca="1">IFERROR(IF(Loan_Not_Paid*Values_Entered,Monthly_Payment,""), "")</f>
        <v/>
      </c>
      <c r="F111" s="130" t="str">
        <f ca="1">IFERROR(IF(Loan_Not_Paid*Values_Entered,Principal,""), "")</f>
        <v/>
      </c>
      <c r="G111" s="130" t="str">
        <f ca="1">IFERROR(IF(Loan_Not_Paid*Values_Entered,Interest,""), "")</f>
        <v/>
      </c>
      <c r="H111" s="130" t="str">
        <f ca="1">IFERROR(IF(Loan_Not_Paid*Values_Entered,Ending_Balance,""), "")</f>
        <v/>
      </c>
    </row>
    <row r="112" spans="2:8">
      <c r="B112" s="128" t="str">
        <f ca="1">IFERROR(IF(Loan_Not_Paid*Values_Entered,Payment_Number,""), "")</f>
        <v/>
      </c>
      <c r="C112" s="129" t="str">
        <f ca="1">IFERROR(IF(Loan_Not_Paid*Values_Entered,Payment_Date,""), "")</f>
        <v/>
      </c>
      <c r="D112" s="130" t="str">
        <f ca="1">IFERROR(IF(Loan_Not_Paid*Values_Entered,Beginning_Balance,""), "")</f>
        <v/>
      </c>
      <c r="E112" s="130" t="str">
        <f ca="1">IFERROR(IF(Loan_Not_Paid*Values_Entered,Monthly_Payment,""), "")</f>
        <v/>
      </c>
      <c r="F112" s="130" t="str">
        <f ca="1">IFERROR(IF(Loan_Not_Paid*Values_Entered,Principal,""), "")</f>
        <v/>
      </c>
      <c r="G112" s="130" t="str">
        <f ca="1">IFERROR(IF(Loan_Not_Paid*Values_Entered,Interest,""), "")</f>
        <v/>
      </c>
      <c r="H112" s="130" t="str">
        <f ca="1">IFERROR(IF(Loan_Not_Paid*Values_Entered,Ending_Balance,""), "")</f>
        <v/>
      </c>
    </row>
    <row r="113" spans="2:8">
      <c r="B113" s="128" t="str">
        <f ca="1">IFERROR(IF(Loan_Not_Paid*Values_Entered,Payment_Number,""), "")</f>
        <v/>
      </c>
      <c r="C113" s="129" t="str">
        <f ca="1">IFERROR(IF(Loan_Not_Paid*Values_Entered,Payment_Date,""), "")</f>
        <v/>
      </c>
      <c r="D113" s="130" t="str">
        <f ca="1">IFERROR(IF(Loan_Not_Paid*Values_Entered,Beginning_Balance,""), "")</f>
        <v/>
      </c>
      <c r="E113" s="130" t="str">
        <f ca="1">IFERROR(IF(Loan_Not_Paid*Values_Entered,Monthly_Payment,""), "")</f>
        <v/>
      </c>
      <c r="F113" s="130" t="str">
        <f ca="1">IFERROR(IF(Loan_Not_Paid*Values_Entered,Principal,""), "")</f>
        <v/>
      </c>
      <c r="G113" s="130" t="str">
        <f ca="1">IFERROR(IF(Loan_Not_Paid*Values_Entered,Interest,""), "")</f>
        <v/>
      </c>
      <c r="H113" s="130" t="str">
        <f ca="1">IFERROR(IF(Loan_Not_Paid*Values_Entered,Ending_Balance,""), "")</f>
        <v/>
      </c>
    </row>
    <row r="114" spans="2:8">
      <c r="B114" s="128" t="str">
        <f ca="1">IFERROR(IF(Loan_Not_Paid*Values_Entered,Payment_Number,""), "")</f>
        <v/>
      </c>
      <c r="C114" s="129" t="str">
        <f ca="1">IFERROR(IF(Loan_Not_Paid*Values_Entered,Payment_Date,""), "")</f>
        <v/>
      </c>
      <c r="D114" s="130" t="str">
        <f ca="1">IFERROR(IF(Loan_Not_Paid*Values_Entered,Beginning_Balance,""), "")</f>
        <v/>
      </c>
      <c r="E114" s="130" t="str">
        <f ca="1">IFERROR(IF(Loan_Not_Paid*Values_Entered,Monthly_Payment,""), "")</f>
        <v/>
      </c>
      <c r="F114" s="130" t="str">
        <f ca="1">IFERROR(IF(Loan_Not_Paid*Values_Entered,Principal,""), "")</f>
        <v/>
      </c>
      <c r="G114" s="130" t="str">
        <f ca="1">IFERROR(IF(Loan_Not_Paid*Values_Entered,Interest,""), "")</f>
        <v/>
      </c>
      <c r="H114" s="130" t="str">
        <f ca="1">IFERROR(IF(Loan_Not_Paid*Values_Entered,Ending_Balance,""), "")</f>
        <v/>
      </c>
    </row>
    <row r="115" spans="2:8">
      <c r="B115" s="128" t="str">
        <f ca="1">IFERROR(IF(Loan_Not_Paid*Values_Entered,Payment_Number,""), "")</f>
        <v/>
      </c>
      <c r="C115" s="129" t="str">
        <f ca="1">IFERROR(IF(Loan_Not_Paid*Values_Entered,Payment_Date,""), "")</f>
        <v/>
      </c>
      <c r="D115" s="130" t="str">
        <f ca="1">IFERROR(IF(Loan_Not_Paid*Values_Entered,Beginning_Balance,""), "")</f>
        <v/>
      </c>
      <c r="E115" s="130" t="str">
        <f ca="1">IFERROR(IF(Loan_Not_Paid*Values_Entered,Monthly_Payment,""), "")</f>
        <v/>
      </c>
      <c r="F115" s="130" t="str">
        <f ca="1">IFERROR(IF(Loan_Not_Paid*Values_Entered,Principal,""), "")</f>
        <v/>
      </c>
      <c r="G115" s="130" t="str">
        <f ca="1">IFERROR(IF(Loan_Not_Paid*Values_Entered,Interest,""), "")</f>
        <v/>
      </c>
      <c r="H115" s="130" t="str">
        <f ca="1">IFERROR(IF(Loan_Not_Paid*Values_Entered,Ending_Balance,""), "")</f>
        <v/>
      </c>
    </row>
    <row r="116" spans="2:8">
      <c r="B116" s="128" t="str">
        <f ca="1">IFERROR(IF(Loan_Not_Paid*Values_Entered,Payment_Number,""), "")</f>
        <v/>
      </c>
      <c r="C116" s="129" t="str">
        <f ca="1">IFERROR(IF(Loan_Not_Paid*Values_Entered,Payment_Date,""), "")</f>
        <v/>
      </c>
      <c r="D116" s="130" t="str">
        <f ca="1">IFERROR(IF(Loan_Not_Paid*Values_Entered,Beginning_Balance,""), "")</f>
        <v/>
      </c>
      <c r="E116" s="130" t="str">
        <f ca="1">IFERROR(IF(Loan_Not_Paid*Values_Entered,Monthly_Payment,""), "")</f>
        <v/>
      </c>
      <c r="F116" s="130" t="str">
        <f ca="1">IFERROR(IF(Loan_Not_Paid*Values_Entered,Principal,""), "")</f>
        <v/>
      </c>
      <c r="G116" s="130" t="str">
        <f ca="1">IFERROR(IF(Loan_Not_Paid*Values_Entered,Interest,""), "")</f>
        <v/>
      </c>
      <c r="H116" s="130" t="str">
        <f ca="1">IFERROR(IF(Loan_Not_Paid*Values_Entered,Ending_Balance,""), "")</f>
        <v/>
      </c>
    </row>
    <row r="117" spans="2:8" ht="14.25" customHeight="1">
      <c r="B117" s="128" t="str">
        <f ca="1">IFERROR(IF(Loan_Not_Paid*Values_Entered,Payment_Number,""), "")</f>
        <v/>
      </c>
      <c r="C117" s="129" t="str">
        <f ca="1">IFERROR(IF(Loan_Not_Paid*Values_Entered,Payment_Date,""), "")</f>
        <v/>
      </c>
      <c r="D117" s="130" t="str">
        <f ca="1">IFERROR(IF(Loan_Not_Paid*Values_Entered,Beginning_Balance,""), "")</f>
        <v/>
      </c>
      <c r="E117" s="130" t="str">
        <f ca="1">IFERROR(IF(Loan_Not_Paid*Values_Entered,Monthly_Payment,""), "")</f>
        <v/>
      </c>
      <c r="F117" s="130" t="str">
        <f ca="1">IFERROR(IF(Loan_Not_Paid*Values_Entered,Principal,""), "")</f>
        <v/>
      </c>
      <c r="G117" s="130" t="str">
        <f ca="1">IFERROR(IF(Loan_Not_Paid*Values_Entered,Interest,""), "")</f>
        <v/>
      </c>
      <c r="H117" s="130" t="str">
        <f ca="1">IFERROR(IF(Loan_Not_Paid*Values_Entered,Ending_Balance,""), "")</f>
        <v/>
      </c>
    </row>
    <row r="118" spans="2:8">
      <c r="B118" s="128" t="str">
        <f ca="1">IFERROR(IF(Loan_Not_Paid*Values_Entered,Payment_Number,""), "")</f>
        <v/>
      </c>
      <c r="C118" s="129" t="str">
        <f ca="1">IFERROR(IF(Loan_Not_Paid*Values_Entered,Payment_Date,""), "")</f>
        <v/>
      </c>
      <c r="D118" s="130" t="str">
        <f ca="1">IFERROR(IF(Loan_Not_Paid*Values_Entered,Beginning_Balance,""), "")</f>
        <v/>
      </c>
      <c r="E118" s="130" t="str">
        <f ca="1">IFERROR(IF(Loan_Not_Paid*Values_Entered,Monthly_Payment,""), "")</f>
        <v/>
      </c>
      <c r="F118" s="130" t="str">
        <f ca="1">IFERROR(IF(Loan_Not_Paid*Values_Entered,Principal,""), "")</f>
        <v/>
      </c>
      <c r="G118" s="130" t="str">
        <f ca="1">IFERROR(IF(Loan_Not_Paid*Values_Entered,Interest,""), "")</f>
        <v/>
      </c>
      <c r="H118" s="130" t="str">
        <f ca="1">IFERROR(IF(Loan_Not_Paid*Values_Entered,Ending_Balance,""), "")</f>
        <v/>
      </c>
    </row>
    <row r="119" spans="2:8">
      <c r="B119" s="128" t="str">
        <f ca="1">IFERROR(IF(Loan_Not_Paid*Values_Entered,Payment_Number,""), "")</f>
        <v/>
      </c>
      <c r="C119" s="129" t="str">
        <f ca="1">IFERROR(IF(Loan_Not_Paid*Values_Entered,Payment_Date,""), "")</f>
        <v/>
      </c>
      <c r="D119" s="130" t="str">
        <f ca="1">IFERROR(IF(Loan_Not_Paid*Values_Entered,Beginning_Balance,""), "")</f>
        <v/>
      </c>
      <c r="E119" s="130" t="str">
        <f ca="1">IFERROR(IF(Loan_Not_Paid*Values_Entered,Monthly_Payment,""), "")</f>
        <v/>
      </c>
      <c r="F119" s="130" t="str">
        <f ca="1">IFERROR(IF(Loan_Not_Paid*Values_Entered,Principal,""), "")</f>
        <v/>
      </c>
      <c r="G119" s="130" t="str">
        <f ca="1">IFERROR(IF(Loan_Not_Paid*Values_Entered,Interest,""), "")</f>
        <v/>
      </c>
      <c r="H119" s="130" t="str">
        <f ca="1">IFERROR(IF(Loan_Not_Paid*Values_Entered,Ending_Balance,""), "")</f>
        <v/>
      </c>
    </row>
    <row r="120" spans="2:8">
      <c r="B120" s="128" t="str">
        <f ca="1">IFERROR(IF(Loan_Not_Paid*Values_Entered,Payment_Number,""), "")</f>
        <v/>
      </c>
      <c r="C120" s="129" t="str">
        <f ca="1">IFERROR(IF(Loan_Not_Paid*Values_Entered,Payment_Date,""), "")</f>
        <v/>
      </c>
      <c r="D120" s="130" t="str">
        <f ca="1">IFERROR(IF(Loan_Not_Paid*Values_Entered,Beginning_Balance,""), "")</f>
        <v/>
      </c>
      <c r="E120" s="130" t="str">
        <f ca="1">IFERROR(IF(Loan_Not_Paid*Values_Entered,Monthly_Payment,""), "")</f>
        <v/>
      </c>
      <c r="F120" s="130" t="str">
        <f ca="1">IFERROR(IF(Loan_Not_Paid*Values_Entered,Principal,""), "")</f>
        <v/>
      </c>
      <c r="G120" s="130" t="str">
        <f ca="1">IFERROR(IF(Loan_Not_Paid*Values_Entered,Interest,""), "")</f>
        <v/>
      </c>
      <c r="H120" s="130" t="str">
        <f ca="1">IFERROR(IF(Loan_Not_Paid*Values_Entered,Ending_Balance,""), "")</f>
        <v/>
      </c>
    </row>
    <row r="121" spans="2:8">
      <c r="B121" s="128" t="str">
        <f ca="1">IFERROR(IF(Loan_Not_Paid*Values_Entered,Payment_Number,""), "")</f>
        <v/>
      </c>
      <c r="C121" s="129" t="str">
        <f ca="1">IFERROR(IF(Loan_Not_Paid*Values_Entered,Payment_Date,""), "")</f>
        <v/>
      </c>
      <c r="D121" s="130" t="str">
        <f ca="1">IFERROR(IF(Loan_Not_Paid*Values_Entered,Beginning_Balance,""), "")</f>
        <v/>
      </c>
      <c r="E121" s="130" t="str">
        <f ca="1">IFERROR(IF(Loan_Not_Paid*Values_Entered,Monthly_Payment,""), "")</f>
        <v/>
      </c>
      <c r="F121" s="130" t="str">
        <f ca="1">IFERROR(IF(Loan_Not_Paid*Values_Entered,Principal,""), "")</f>
        <v/>
      </c>
      <c r="G121" s="130" t="str">
        <f ca="1">IFERROR(IF(Loan_Not_Paid*Values_Entered,Interest,""), "")</f>
        <v/>
      </c>
      <c r="H121" s="130" t="str">
        <f ca="1">IFERROR(IF(Loan_Not_Paid*Values_Entered,Ending_Balance,""), "")</f>
        <v/>
      </c>
    </row>
    <row r="122" spans="2:8">
      <c r="B122" s="128" t="str">
        <f ca="1">IFERROR(IF(Loan_Not_Paid*Values_Entered,Payment_Number,""), "")</f>
        <v/>
      </c>
      <c r="C122" s="129" t="str">
        <f ca="1">IFERROR(IF(Loan_Not_Paid*Values_Entered,Payment_Date,""), "")</f>
        <v/>
      </c>
      <c r="D122" s="130" t="str">
        <f ca="1">IFERROR(IF(Loan_Not_Paid*Values_Entered,Beginning_Balance,""), "")</f>
        <v/>
      </c>
      <c r="E122" s="130" t="str">
        <f ca="1">IFERROR(IF(Loan_Not_Paid*Values_Entered,Monthly_Payment,""), "")</f>
        <v/>
      </c>
      <c r="F122" s="130" t="str">
        <f ca="1">IFERROR(IF(Loan_Not_Paid*Values_Entered,Principal,""), "")</f>
        <v/>
      </c>
      <c r="G122" s="130" t="str">
        <f ca="1">IFERROR(IF(Loan_Not_Paid*Values_Entered,Interest,""), "")</f>
        <v/>
      </c>
      <c r="H122" s="130" t="str">
        <f ca="1">IFERROR(IF(Loan_Not_Paid*Values_Entered,Ending_Balance,""), "")</f>
        <v/>
      </c>
    </row>
    <row r="123" spans="2:8">
      <c r="B123" s="128" t="str">
        <f ca="1">IFERROR(IF(Loan_Not_Paid*Values_Entered,Payment_Number,""), "")</f>
        <v/>
      </c>
      <c r="C123" s="129" t="str">
        <f ca="1">IFERROR(IF(Loan_Not_Paid*Values_Entered,Payment_Date,""), "")</f>
        <v/>
      </c>
      <c r="D123" s="130" t="str">
        <f ca="1">IFERROR(IF(Loan_Not_Paid*Values_Entered,Beginning_Balance,""), "")</f>
        <v/>
      </c>
      <c r="E123" s="130" t="str">
        <f ca="1">IFERROR(IF(Loan_Not_Paid*Values_Entered,Monthly_Payment,""), "")</f>
        <v/>
      </c>
      <c r="F123" s="130" t="str">
        <f ca="1">IFERROR(IF(Loan_Not_Paid*Values_Entered,Principal,""), "")</f>
        <v/>
      </c>
      <c r="G123" s="130" t="str">
        <f ca="1">IFERROR(IF(Loan_Not_Paid*Values_Entered,Interest,""), "")</f>
        <v/>
      </c>
      <c r="H123" s="130" t="str">
        <f ca="1">IFERROR(IF(Loan_Not_Paid*Values_Entered,Ending_Balance,""), "")</f>
        <v/>
      </c>
    </row>
    <row r="124" spans="2:8">
      <c r="B124" s="128" t="str">
        <f ca="1">IFERROR(IF(Loan_Not_Paid*Values_Entered,Payment_Number,""), "")</f>
        <v/>
      </c>
      <c r="C124" s="129" t="str">
        <f ca="1">IFERROR(IF(Loan_Not_Paid*Values_Entered,Payment_Date,""), "")</f>
        <v/>
      </c>
      <c r="D124" s="130" t="str">
        <f ca="1">IFERROR(IF(Loan_Not_Paid*Values_Entered,Beginning_Balance,""), "")</f>
        <v/>
      </c>
      <c r="E124" s="130" t="str">
        <f ca="1">IFERROR(IF(Loan_Not_Paid*Values_Entered,Monthly_Payment,""), "")</f>
        <v/>
      </c>
      <c r="F124" s="130" t="str">
        <f ca="1">IFERROR(IF(Loan_Not_Paid*Values_Entered,Principal,""), "")</f>
        <v/>
      </c>
      <c r="G124" s="130" t="str">
        <f ca="1">IFERROR(IF(Loan_Not_Paid*Values_Entered,Interest,""), "")</f>
        <v/>
      </c>
      <c r="H124" s="130" t="str">
        <f ca="1">IFERROR(IF(Loan_Not_Paid*Values_Entered,Ending_Balance,""), "")</f>
        <v/>
      </c>
    </row>
    <row r="125" spans="2:8">
      <c r="B125" s="128" t="str">
        <f ca="1">IFERROR(IF(Loan_Not_Paid*Values_Entered,Payment_Number,""), "")</f>
        <v/>
      </c>
      <c r="C125" s="129" t="str">
        <f ca="1">IFERROR(IF(Loan_Not_Paid*Values_Entered,Payment_Date,""), "")</f>
        <v/>
      </c>
      <c r="D125" s="130" t="str">
        <f ca="1">IFERROR(IF(Loan_Not_Paid*Values_Entered,Beginning_Balance,""), "")</f>
        <v/>
      </c>
      <c r="E125" s="130" t="str">
        <f ca="1">IFERROR(IF(Loan_Not_Paid*Values_Entered,Monthly_Payment,""), "")</f>
        <v/>
      </c>
      <c r="F125" s="130" t="str">
        <f ca="1">IFERROR(IF(Loan_Not_Paid*Values_Entered,Principal,""), "")</f>
        <v/>
      </c>
      <c r="G125" s="130" t="str">
        <f ca="1">IFERROR(IF(Loan_Not_Paid*Values_Entered,Interest,""), "")</f>
        <v/>
      </c>
      <c r="H125" s="130" t="str">
        <f ca="1">IFERROR(IF(Loan_Not_Paid*Values_Entered,Ending_Balance,""), "")</f>
        <v/>
      </c>
    </row>
    <row r="126" spans="2:8">
      <c r="B126" s="128" t="str">
        <f ca="1">IFERROR(IF(Loan_Not_Paid*Values_Entered,Payment_Number,""), "")</f>
        <v/>
      </c>
      <c r="C126" s="129" t="str">
        <f ca="1">IFERROR(IF(Loan_Not_Paid*Values_Entered,Payment_Date,""), "")</f>
        <v/>
      </c>
      <c r="D126" s="130" t="str">
        <f ca="1">IFERROR(IF(Loan_Not_Paid*Values_Entered,Beginning_Balance,""), "")</f>
        <v/>
      </c>
      <c r="E126" s="130" t="str">
        <f ca="1">IFERROR(IF(Loan_Not_Paid*Values_Entered,Monthly_Payment,""), "")</f>
        <v/>
      </c>
      <c r="F126" s="130" t="str">
        <f ca="1">IFERROR(IF(Loan_Not_Paid*Values_Entered,Principal,""), "")</f>
        <v/>
      </c>
      <c r="G126" s="130" t="str">
        <f ca="1">IFERROR(IF(Loan_Not_Paid*Values_Entered,Interest,""), "")</f>
        <v/>
      </c>
      <c r="H126" s="130" t="str">
        <f ca="1">IFERROR(IF(Loan_Not_Paid*Values_Entered,Ending_Balance,""), "")</f>
        <v/>
      </c>
    </row>
    <row r="127" spans="2:8">
      <c r="B127" s="128" t="str">
        <f ca="1">IFERROR(IF(Loan_Not_Paid*Values_Entered,Payment_Number,""), "")</f>
        <v/>
      </c>
      <c r="C127" s="129" t="str">
        <f ca="1">IFERROR(IF(Loan_Not_Paid*Values_Entered,Payment_Date,""), "")</f>
        <v/>
      </c>
      <c r="D127" s="130" t="str">
        <f ca="1">IFERROR(IF(Loan_Not_Paid*Values_Entered,Beginning_Balance,""), "")</f>
        <v/>
      </c>
      <c r="E127" s="130" t="str">
        <f ca="1">IFERROR(IF(Loan_Not_Paid*Values_Entered,Monthly_Payment,""), "")</f>
        <v/>
      </c>
      <c r="F127" s="130" t="str">
        <f ca="1">IFERROR(IF(Loan_Not_Paid*Values_Entered,Principal,""), "")</f>
        <v/>
      </c>
      <c r="G127" s="130" t="str">
        <f ca="1">IFERROR(IF(Loan_Not_Paid*Values_Entered,Interest,""), "")</f>
        <v/>
      </c>
      <c r="H127" s="130" t="str">
        <f ca="1">IFERROR(IF(Loan_Not_Paid*Values_Entered,Ending_Balance,""), "")</f>
        <v/>
      </c>
    </row>
    <row r="128" spans="2:8">
      <c r="B128" s="128" t="str">
        <f ca="1">IFERROR(IF(Loan_Not_Paid*Values_Entered,Payment_Number,""), "")</f>
        <v/>
      </c>
      <c r="C128" s="129" t="str">
        <f ca="1">IFERROR(IF(Loan_Not_Paid*Values_Entered,Payment_Date,""), "")</f>
        <v/>
      </c>
      <c r="D128" s="130" t="str">
        <f ca="1">IFERROR(IF(Loan_Not_Paid*Values_Entered,Beginning_Balance,""), "")</f>
        <v/>
      </c>
      <c r="E128" s="130" t="str">
        <f ca="1">IFERROR(IF(Loan_Not_Paid*Values_Entered,Monthly_Payment,""), "")</f>
        <v/>
      </c>
      <c r="F128" s="130" t="str">
        <f ca="1">IFERROR(IF(Loan_Not_Paid*Values_Entered,Principal,""), "")</f>
        <v/>
      </c>
      <c r="G128" s="130" t="str">
        <f ca="1">IFERROR(IF(Loan_Not_Paid*Values_Entered,Interest,""), "")</f>
        <v/>
      </c>
      <c r="H128" s="130" t="str">
        <f ca="1">IFERROR(IF(Loan_Not_Paid*Values_Entered,Ending_Balance,""), "")</f>
        <v/>
      </c>
    </row>
    <row r="129" spans="2:8">
      <c r="B129" s="128" t="str">
        <f ca="1">IFERROR(IF(Loan_Not_Paid*Values_Entered,Payment_Number,""), "")</f>
        <v/>
      </c>
      <c r="C129" s="129" t="str">
        <f ca="1">IFERROR(IF(Loan_Not_Paid*Values_Entered,Payment_Date,""), "")</f>
        <v/>
      </c>
      <c r="D129" s="130" t="str">
        <f ca="1">IFERROR(IF(Loan_Not_Paid*Values_Entered,Beginning_Balance,""), "")</f>
        <v/>
      </c>
      <c r="E129" s="130" t="str">
        <f ca="1">IFERROR(IF(Loan_Not_Paid*Values_Entered,Monthly_Payment,""), "")</f>
        <v/>
      </c>
      <c r="F129" s="130" t="str">
        <f ca="1">IFERROR(IF(Loan_Not_Paid*Values_Entered,Principal,""), "")</f>
        <v/>
      </c>
      <c r="G129" s="130" t="str">
        <f ca="1">IFERROR(IF(Loan_Not_Paid*Values_Entered,Interest,""), "")</f>
        <v/>
      </c>
      <c r="H129" s="130" t="str">
        <f ca="1">IFERROR(IF(Loan_Not_Paid*Values_Entered,Ending_Balance,""), "")</f>
        <v/>
      </c>
    </row>
    <row r="130" spans="2:8">
      <c r="B130" s="128" t="str">
        <f ca="1">IFERROR(IF(Loan_Not_Paid*Values_Entered,Payment_Number,""), "")</f>
        <v/>
      </c>
      <c r="C130" s="129" t="str">
        <f ca="1">IFERROR(IF(Loan_Not_Paid*Values_Entered,Payment_Date,""), "")</f>
        <v/>
      </c>
      <c r="D130" s="130" t="str">
        <f ca="1">IFERROR(IF(Loan_Not_Paid*Values_Entered,Beginning_Balance,""), "")</f>
        <v/>
      </c>
      <c r="E130" s="130" t="str">
        <f ca="1">IFERROR(IF(Loan_Not_Paid*Values_Entered,Monthly_Payment,""), "")</f>
        <v/>
      </c>
      <c r="F130" s="130" t="str">
        <f ca="1">IFERROR(IF(Loan_Not_Paid*Values_Entered,Principal,""), "")</f>
        <v/>
      </c>
      <c r="G130" s="130" t="str">
        <f ca="1">IFERROR(IF(Loan_Not_Paid*Values_Entered,Interest,""), "")</f>
        <v/>
      </c>
      <c r="H130" s="130" t="str">
        <f ca="1">IFERROR(IF(Loan_Not_Paid*Values_Entered,Ending_Balance,""), "")</f>
        <v/>
      </c>
    </row>
    <row r="131" spans="2:8">
      <c r="B131" s="128" t="str">
        <f ca="1">IFERROR(IF(Loan_Not_Paid*Values_Entered,Payment_Number,""), "")</f>
        <v/>
      </c>
      <c r="C131" s="129" t="str">
        <f ca="1">IFERROR(IF(Loan_Not_Paid*Values_Entered,Payment_Date,""), "")</f>
        <v/>
      </c>
      <c r="D131" s="130" t="str">
        <f ca="1">IFERROR(IF(Loan_Not_Paid*Values_Entered,Beginning_Balance,""), "")</f>
        <v/>
      </c>
      <c r="E131" s="130" t="str">
        <f ca="1">IFERROR(IF(Loan_Not_Paid*Values_Entered,Monthly_Payment,""), "")</f>
        <v/>
      </c>
      <c r="F131" s="130" t="str">
        <f ca="1">IFERROR(IF(Loan_Not_Paid*Values_Entered,Principal,""), "")</f>
        <v/>
      </c>
      <c r="G131" s="130" t="str">
        <f ca="1">IFERROR(IF(Loan_Not_Paid*Values_Entered,Interest,""), "")</f>
        <v/>
      </c>
      <c r="H131" s="130" t="str">
        <f ca="1">IFERROR(IF(Loan_Not_Paid*Values_Entered,Ending_Balance,""), "")</f>
        <v/>
      </c>
    </row>
    <row r="132" spans="2:8">
      <c r="B132" s="128" t="str">
        <f ca="1">IFERROR(IF(Loan_Not_Paid*Values_Entered,Payment_Number,""), "")</f>
        <v/>
      </c>
      <c r="C132" s="129" t="str">
        <f ca="1">IFERROR(IF(Loan_Not_Paid*Values_Entered,Payment_Date,""), "")</f>
        <v/>
      </c>
      <c r="D132" s="130" t="str">
        <f ca="1">IFERROR(IF(Loan_Not_Paid*Values_Entered,Beginning_Balance,""), "")</f>
        <v/>
      </c>
      <c r="E132" s="130" t="str">
        <f ca="1">IFERROR(IF(Loan_Not_Paid*Values_Entered,Monthly_Payment,""), "")</f>
        <v/>
      </c>
      <c r="F132" s="130" t="str">
        <f ca="1">IFERROR(IF(Loan_Not_Paid*Values_Entered,Principal,""), "")</f>
        <v/>
      </c>
      <c r="G132" s="130" t="str">
        <f ca="1">IFERROR(IF(Loan_Not_Paid*Values_Entered,Interest,""), "")</f>
        <v/>
      </c>
      <c r="H132" s="130" t="str">
        <f ca="1">IFERROR(IF(Loan_Not_Paid*Values_Entered,Ending_Balance,""), "")</f>
        <v/>
      </c>
    </row>
    <row r="133" spans="2:8">
      <c r="B133" s="128" t="str">
        <f ca="1">IFERROR(IF(Loan_Not_Paid*Values_Entered,Payment_Number,""), "")</f>
        <v/>
      </c>
      <c r="C133" s="129" t="str">
        <f ca="1">IFERROR(IF(Loan_Not_Paid*Values_Entered,Payment_Date,""), "")</f>
        <v/>
      </c>
      <c r="D133" s="130" t="str">
        <f ca="1">IFERROR(IF(Loan_Not_Paid*Values_Entered,Beginning_Balance,""), "")</f>
        <v/>
      </c>
      <c r="E133" s="130" t="str">
        <f ca="1">IFERROR(IF(Loan_Not_Paid*Values_Entered,Monthly_Payment,""), "")</f>
        <v/>
      </c>
      <c r="F133" s="130" t="str">
        <f ca="1">IFERROR(IF(Loan_Not_Paid*Values_Entered,Principal,""), "")</f>
        <v/>
      </c>
      <c r="G133" s="130" t="str">
        <f ca="1">IFERROR(IF(Loan_Not_Paid*Values_Entered,Interest,""), "")</f>
        <v/>
      </c>
      <c r="H133" s="130" t="str">
        <f ca="1">IFERROR(IF(Loan_Not_Paid*Values_Entered,Ending_Balance,""), "")</f>
        <v/>
      </c>
    </row>
    <row r="134" spans="2:8">
      <c r="B134" s="128" t="str">
        <f ca="1">IFERROR(IF(Loan_Not_Paid*Values_Entered,Payment_Number,""), "")</f>
        <v/>
      </c>
      <c r="C134" s="129" t="str">
        <f ca="1">IFERROR(IF(Loan_Not_Paid*Values_Entered,Payment_Date,""), "")</f>
        <v/>
      </c>
      <c r="D134" s="130" t="str">
        <f ca="1">IFERROR(IF(Loan_Not_Paid*Values_Entered,Beginning_Balance,""), "")</f>
        <v/>
      </c>
      <c r="E134" s="130" t="str">
        <f ca="1">IFERROR(IF(Loan_Not_Paid*Values_Entered,Monthly_Payment,""), "")</f>
        <v/>
      </c>
      <c r="F134" s="130" t="str">
        <f ca="1">IFERROR(IF(Loan_Not_Paid*Values_Entered,Principal,""), "")</f>
        <v/>
      </c>
      <c r="G134" s="130" t="str">
        <f ca="1">IFERROR(IF(Loan_Not_Paid*Values_Entered,Interest,""), "")</f>
        <v/>
      </c>
      <c r="H134" s="130" t="str">
        <f ca="1">IFERROR(IF(Loan_Not_Paid*Values_Entered,Ending_Balance,""), "")</f>
        <v/>
      </c>
    </row>
    <row r="135" spans="2:8">
      <c r="B135" s="128" t="str">
        <f ca="1">IFERROR(IF(Loan_Not_Paid*Values_Entered,Payment_Number,""), "")</f>
        <v/>
      </c>
      <c r="C135" s="129" t="str">
        <f ca="1">IFERROR(IF(Loan_Not_Paid*Values_Entered,Payment_Date,""), "")</f>
        <v/>
      </c>
      <c r="D135" s="130" t="str">
        <f ca="1">IFERROR(IF(Loan_Not_Paid*Values_Entered,Beginning_Balance,""), "")</f>
        <v/>
      </c>
      <c r="E135" s="130" t="str">
        <f ca="1">IFERROR(IF(Loan_Not_Paid*Values_Entered,Monthly_Payment,""), "")</f>
        <v/>
      </c>
      <c r="F135" s="130" t="str">
        <f ca="1">IFERROR(IF(Loan_Not_Paid*Values_Entered,Principal,""), "")</f>
        <v/>
      </c>
      <c r="G135" s="130" t="str">
        <f ca="1">IFERROR(IF(Loan_Not_Paid*Values_Entered,Interest,""), "")</f>
        <v/>
      </c>
      <c r="H135" s="130" t="str">
        <f ca="1">IFERROR(IF(Loan_Not_Paid*Values_Entered,Ending_Balance,""), "")</f>
        <v/>
      </c>
    </row>
    <row r="136" spans="2:8">
      <c r="B136" s="128" t="str">
        <f ca="1">IFERROR(IF(Loan_Not_Paid*Values_Entered,Payment_Number,""), "")</f>
        <v/>
      </c>
      <c r="C136" s="129" t="str">
        <f ca="1">IFERROR(IF(Loan_Not_Paid*Values_Entered,Payment_Date,""), "")</f>
        <v/>
      </c>
      <c r="D136" s="130" t="str">
        <f ca="1">IFERROR(IF(Loan_Not_Paid*Values_Entered,Beginning_Balance,""), "")</f>
        <v/>
      </c>
      <c r="E136" s="130" t="str">
        <f ca="1">IFERROR(IF(Loan_Not_Paid*Values_Entered,Monthly_Payment,""), "")</f>
        <v/>
      </c>
      <c r="F136" s="130" t="str">
        <f ca="1">IFERROR(IF(Loan_Not_Paid*Values_Entered,Principal,""), "")</f>
        <v/>
      </c>
      <c r="G136" s="130" t="str">
        <f ca="1">IFERROR(IF(Loan_Not_Paid*Values_Entered,Interest,""), "")</f>
        <v/>
      </c>
      <c r="H136" s="130" t="str">
        <f ca="1">IFERROR(IF(Loan_Not_Paid*Values_Entered,Ending_Balance,""), "")</f>
        <v/>
      </c>
    </row>
    <row r="137" spans="2:8">
      <c r="B137" s="128" t="str">
        <f ca="1">IFERROR(IF(Loan_Not_Paid*Values_Entered,Payment_Number,""), "")</f>
        <v/>
      </c>
      <c r="C137" s="129" t="str">
        <f ca="1">IFERROR(IF(Loan_Not_Paid*Values_Entered,Payment_Date,""), "")</f>
        <v/>
      </c>
      <c r="D137" s="130" t="str">
        <f ca="1">IFERROR(IF(Loan_Not_Paid*Values_Entered,Beginning_Balance,""), "")</f>
        <v/>
      </c>
      <c r="E137" s="130" t="str">
        <f ca="1">IFERROR(IF(Loan_Not_Paid*Values_Entered,Monthly_Payment,""), "")</f>
        <v/>
      </c>
      <c r="F137" s="130" t="str">
        <f ca="1">IFERROR(IF(Loan_Not_Paid*Values_Entered,Principal,""), "")</f>
        <v/>
      </c>
      <c r="G137" s="130" t="str">
        <f ca="1">IFERROR(IF(Loan_Not_Paid*Values_Entered,Interest,""), "")</f>
        <v/>
      </c>
      <c r="H137" s="130" t="str">
        <f ca="1">IFERROR(IF(Loan_Not_Paid*Values_Entered,Ending_Balance,""), "")</f>
        <v/>
      </c>
    </row>
    <row r="138" spans="2:8">
      <c r="B138" s="128" t="str">
        <f ca="1">IFERROR(IF(Loan_Not_Paid*Values_Entered,Payment_Number,""), "")</f>
        <v/>
      </c>
      <c r="C138" s="129" t="str">
        <f ca="1">IFERROR(IF(Loan_Not_Paid*Values_Entered,Payment_Date,""), "")</f>
        <v/>
      </c>
      <c r="D138" s="130" t="str">
        <f ca="1">IFERROR(IF(Loan_Not_Paid*Values_Entered,Beginning_Balance,""), "")</f>
        <v/>
      </c>
      <c r="E138" s="130" t="str">
        <f ca="1">IFERROR(IF(Loan_Not_Paid*Values_Entered,Monthly_Payment,""), "")</f>
        <v/>
      </c>
      <c r="F138" s="130" t="str">
        <f ca="1">IFERROR(IF(Loan_Not_Paid*Values_Entered,Principal,""), "")</f>
        <v/>
      </c>
      <c r="G138" s="130" t="str">
        <f ca="1">IFERROR(IF(Loan_Not_Paid*Values_Entered,Interest,""), "")</f>
        <v/>
      </c>
      <c r="H138" s="130" t="str">
        <f ca="1">IFERROR(IF(Loan_Not_Paid*Values_Entered,Ending_Balance,""), "")</f>
        <v/>
      </c>
    </row>
    <row r="139" spans="2:8">
      <c r="B139" s="128" t="str">
        <f ca="1">IFERROR(IF(Loan_Not_Paid*Values_Entered,Payment_Number,""), "")</f>
        <v/>
      </c>
      <c r="C139" s="129" t="str">
        <f ca="1">IFERROR(IF(Loan_Not_Paid*Values_Entered,Payment_Date,""), "")</f>
        <v/>
      </c>
      <c r="D139" s="130" t="str">
        <f ca="1">IFERROR(IF(Loan_Not_Paid*Values_Entered,Beginning_Balance,""), "")</f>
        <v/>
      </c>
      <c r="E139" s="130" t="str">
        <f ca="1">IFERROR(IF(Loan_Not_Paid*Values_Entered,Monthly_Payment,""), "")</f>
        <v/>
      </c>
      <c r="F139" s="130" t="str">
        <f ca="1">IFERROR(IF(Loan_Not_Paid*Values_Entered,Principal,""), "")</f>
        <v/>
      </c>
      <c r="G139" s="130" t="str">
        <f ca="1">IFERROR(IF(Loan_Not_Paid*Values_Entered,Interest,""), "")</f>
        <v/>
      </c>
      <c r="H139" s="130" t="str">
        <f ca="1">IFERROR(IF(Loan_Not_Paid*Values_Entered,Ending_Balance,""), "")</f>
        <v/>
      </c>
    </row>
    <row r="140" spans="2:8">
      <c r="B140" s="128" t="str">
        <f ca="1">IFERROR(IF(Loan_Not_Paid*Values_Entered,Payment_Number,""), "")</f>
        <v/>
      </c>
      <c r="C140" s="129" t="str">
        <f ca="1">IFERROR(IF(Loan_Not_Paid*Values_Entered,Payment_Date,""), "")</f>
        <v/>
      </c>
      <c r="D140" s="130" t="str">
        <f ca="1">IFERROR(IF(Loan_Not_Paid*Values_Entered,Beginning_Balance,""), "")</f>
        <v/>
      </c>
      <c r="E140" s="130" t="str">
        <f ca="1">IFERROR(IF(Loan_Not_Paid*Values_Entered,Monthly_Payment,""), "")</f>
        <v/>
      </c>
      <c r="F140" s="130" t="str">
        <f ca="1">IFERROR(IF(Loan_Not_Paid*Values_Entered,Principal,""), "")</f>
        <v/>
      </c>
      <c r="G140" s="130" t="str">
        <f ca="1">IFERROR(IF(Loan_Not_Paid*Values_Entered,Interest,""), "")</f>
        <v/>
      </c>
      <c r="H140" s="130" t="str">
        <f ca="1">IFERROR(IF(Loan_Not_Paid*Values_Entered,Ending_Balance,""), "")</f>
        <v/>
      </c>
    </row>
    <row r="141" spans="2:8">
      <c r="B141" s="128" t="str">
        <f ca="1">IFERROR(IF(Loan_Not_Paid*Values_Entered,Payment_Number,""), "")</f>
        <v/>
      </c>
      <c r="C141" s="129" t="str">
        <f ca="1">IFERROR(IF(Loan_Not_Paid*Values_Entered,Payment_Date,""), "")</f>
        <v/>
      </c>
      <c r="D141" s="130" t="str">
        <f ca="1">IFERROR(IF(Loan_Not_Paid*Values_Entered,Beginning_Balance,""), "")</f>
        <v/>
      </c>
      <c r="E141" s="130" t="str">
        <f ca="1">IFERROR(IF(Loan_Not_Paid*Values_Entered,Monthly_Payment,""), "")</f>
        <v/>
      </c>
      <c r="F141" s="130" t="str">
        <f ca="1">IFERROR(IF(Loan_Not_Paid*Values_Entered,Principal,""), "")</f>
        <v/>
      </c>
      <c r="G141" s="130" t="str">
        <f ca="1">IFERROR(IF(Loan_Not_Paid*Values_Entered,Interest,""), "")</f>
        <v/>
      </c>
      <c r="H141" s="130" t="str">
        <f ca="1">IFERROR(IF(Loan_Not_Paid*Values_Entered,Ending_Balance,""), "")</f>
        <v/>
      </c>
    </row>
    <row r="142" spans="2:8">
      <c r="B142" s="128" t="str">
        <f ca="1">IFERROR(IF(Loan_Not_Paid*Values_Entered,Payment_Number,""), "")</f>
        <v/>
      </c>
      <c r="C142" s="129" t="str">
        <f ca="1">IFERROR(IF(Loan_Not_Paid*Values_Entered,Payment_Date,""), "")</f>
        <v/>
      </c>
      <c r="D142" s="130" t="str">
        <f ca="1">IFERROR(IF(Loan_Not_Paid*Values_Entered,Beginning_Balance,""), "")</f>
        <v/>
      </c>
      <c r="E142" s="130" t="str">
        <f ca="1">IFERROR(IF(Loan_Not_Paid*Values_Entered,Monthly_Payment,""), "")</f>
        <v/>
      </c>
      <c r="F142" s="130" t="str">
        <f ca="1">IFERROR(IF(Loan_Not_Paid*Values_Entered,Principal,""), "")</f>
        <v/>
      </c>
      <c r="G142" s="130" t="str">
        <f ca="1">IFERROR(IF(Loan_Not_Paid*Values_Entered,Interest,""), "")</f>
        <v/>
      </c>
      <c r="H142" s="130" t="str">
        <f ca="1">IFERROR(IF(Loan_Not_Paid*Values_Entered,Ending_Balance,""), "")</f>
        <v/>
      </c>
    </row>
    <row r="143" spans="2:8">
      <c r="B143" s="128" t="str">
        <f ca="1">IFERROR(IF(Loan_Not_Paid*Values_Entered,Payment_Number,""), "")</f>
        <v/>
      </c>
      <c r="C143" s="129" t="str">
        <f ca="1">IFERROR(IF(Loan_Not_Paid*Values_Entered,Payment_Date,""), "")</f>
        <v/>
      </c>
      <c r="D143" s="130" t="str">
        <f ca="1">IFERROR(IF(Loan_Not_Paid*Values_Entered,Beginning_Balance,""), "")</f>
        <v/>
      </c>
      <c r="E143" s="130" t="str">
        <f ca="1">IFERROR(IF(Loan_Not_Paid*Values_Entered,Monthly_Payment,""), "")</f>
        <v/>
      </c>
      <c r="F143" s="130" t="str">
        <f ca="1">IFERROR(IF(Loan_Not_Paid*Values_Entered,Principal,""), "")</f>
        <v/>
      </c>
      <c r="G143" s="130" t="str">
        <f ca="1">IFERROR(IF(Loan_Not_Paid*Values_Entered,Interest,""), "")</f>
        <v/>
      </c>
      <c r="H143" s="130" t="str">
        <f ca="1">IFERROR(IF(Loan_Not_Paid*Values_Entered,Ending_Balance,""), "")</f>
        <v/>
      </c>
    </row>
    <row r="144" spans="2:8">
      <c r="B144" s="128" t="str">
        <f ca="1">IFERROR(IF(Loan_Not_Paid*Values_Entered,Payment_Number,""), "")</f>
        <v/>
      </c>
      <c r="C144" s="129" t="str">
        <f ca="1">IFERROR(IF(Loan_Not_Paid*Values_Entered,Payment_Date,""), "")</f>
        <v/>
      </c>
      <c r="D144" s="130" t="str">
        <f ca="1">IFERROR(IF(Loan_Not_Paid*Values_Entered,Beginning_Balance,""), "")</f>
        <v/>
      </c>
      <c r="E144" s="130" t="str">
        <f ca="1">IFERROR(IF(Loan_Not_Paid*Values_Entered,Monthly_Payment,""), "")</f>
        <v/>
      </c>
      <c r="F144" s="130" t="str">
        <f ca="1">IFERROR(IF(Loan_Not_Paid*Values_Entered,Principal,""), "")</f>
        <v/>
      </c>
      <c r="G144" s="130" t="str">
        <f ca="1">IFERROR(IF(Loan_Not_Paid*Values_Entered,Interest,""), "")</f>
        <v/>
      </c>
      <c r="H144" s="130" t="str">
        <f ca="1">IFERROR(IF(Loan_Not_Paid*Values_Entered,Ending_Balance,""), "")</f>
        <v/>
      </c>
    </row>
    <row r="145" spans="2:8">
      <c r="B145" s="128" t="str">
        <f ca="1">IFERROR(IF(Loan_Not_Paid*Values_Entered,Payment_Number,""), "")</f>
        <v/>
      </c>
      <c r="C145" s="129" t="str">
        <f ca="1">IFERROR(IF(Loan_Not_Paid*Values_Entered,Payment_Date,""), "")</f>
        <v/>
      </c>
      <c r="D145" s="130" t="str">
        <f ca="1">IFERROR(IF(Loan_Not_Paid*Values_Entered,Beginning_Balance,""), "")</f>
        <v/>
      </c>
      <c r="E145" s="130" t="str">
        <f ca="1">IFERROR(IF(Loan_Not_Paid*Values_Entered,Monthly_Payment,""), "")</f>
        <v/>
      </c>
      <c r="F145" s="130" t="str">
        <f ca="1">IFERROR(IF(Loan_Not_Paid*Values_Entered,Principal,""), "")</f>
        <v/>
      </c>
      <c r="G145" s="130" t="str">
        <f ca="1">IFERROR(IF(Loan_Not_Paid*Values_Entered,Interest,""), "")</f>
        <v/>
      </c>
      <c r="H145" s="130" t="str">
        <f ca="1">IFERROR(IF(Loan_Not_Paid*Values_Entered,Ending_Balance,""), "")</f>
        <v/>
      </c>
    </row>
    <row r="146" spans="2:8">
      <c r="B146" s="128" t="str">
        <f ca="1">IFERROR(IF(Loan_Not_Paid*Values_Entered,Payment_Number,""), "")</f>
        <v/>
      </c>
      <c r="C146" s="129" t="str">
        <f ca="1">IFERROR(IF(Loan_Not_Paid*Values_Entered,Payment_Date,""), "")</f>
        <v/>
      </c>
      <c r="D146" s="130" t="str">
        <f ca="1">IFERROR(IF(Loan_Not_Paid*Values_Entered,Beginning_Balance,""), "")</f>
        <v/>
      </c>
      <c r="E146" s="130" t="str">
        <f ca="1">IFERROR(IF(Loan_Not_Paid*Values_Entered,Monthly_Payment,""), "")</f>
        <v/>
      </c>
      <c r="F146" s="130" t="str">
        <f ca="1">IFERROR(IF(Loan_Not_Paid*Values_Entered,Principal,""), "")</f>
        <v/>
      </c>
      <c r="G146" s="130" t="str">
        <f ca="1">IFERROR(IF(Loan_Not_Paid*Values_Entered,Interest,""), "")</f>
        <v/>
      </c>
      <c r="H146" s="130" t="str">
        <f ca="1">IFERROR(IF(Loan_Not_Paid*Values_Entered,Ending_Balance,""), "")</f>
        <v/>
      </c>
    </row>
    <row r="147" spans="2:8">
      <c r="B147" s="128" t="str">
        <f ca="1">IFERROR(IF(Loan_Not_Paid*Values_Entered,Payment_Number,""), "")</f>
        <v/>
      </c>
      <c r="C147" s="129" t="str">
        <f ca="1">IFERROR(IF(Loan_Not_Paid*Values_Entered,Payment_Date,""), "")</f>
        <v/>
      </c>
      <c r="D147" s="130" t="str">
        <f ca="1">IFERROR(IF(Loan_Not_Paid*Values_Entered,Beginning_Balance,""), "")</f>
        <v/>
      </c>
      <c r="E147" s="130" t="str">
        <f ca="1">IFERROR(IF(Loan_Not_Paid*Values_Entered,Monthly_Payment,""), "")</f>
        <v/>
      </c>
      <c r="F147" s="130" t="str">
        <f ca="1">IFERROR(IF(Loan_Not_Paid*Values_Entered,Principal,""), "")</f>
        <v/>
      </c>
      <c r="G147" s="130" t="str">
        <f ca="1">IFERROR(IF(Loan_Not_Paid*Values_Entered,Interest,""), "")</f>
        <v/>
      </c>
      <c r="H147" s="130" t="str">
        <f ca="1">IFERROR(IF(Loan_Not_Paid*Values_Entered,Ending_Balance,""), "")</f>
        <v/>
      </c>
    </row>
    <row r="148" spans="2:8">
      <c r="B148" s="128" t="str">
        <f ca="1">IFERROR(IF(Loan_Not_Paid*Values_Entered,Payment_Number,""), "")</f>
        <v/>
      </c>
      <c r="C148" s="129" t="str">
        <f ca="1">IFERROR(IF(Loan_Not_Paid*Values_Entered,Payment_Date,""), "")</f>
        <v/>
      </c>
      <c r="D148" s="130" t="str">
        <f ca="1">IFERROR(IF(Loan_Not_Paid*Values_Entered,Beginning_Balance,""), "")</f>
        <v/>
      </c>
      <c r="E148" s="130" t="str">
        <f ca="1">IFERROR(IF(Loan_Not_Paid*Values_Entered,Monthly_Payment,""), "")</f>
        <v/>
      </c>
      <c r="F148" s="130" t="str">
        <f ca="1">IFERROR(IF(Loan_Not_Paid*Values_Entered,Principal,""), "")</f>
        <v/>
      </c>
      <c r="G148" s="130" t="str">
        <f ca="1">IFERROR(IF(Loan_Not_Paid*Values_Entered,Interest,""), "")</f>
        <v/>
      </c>
      <c r="H148" s="130" t="str">
        <f ca="1">IFERROR(IF(Loan_Not_Paid*Values_Entered,Ending_Balance,""), "")</f>
        <v/>
      </c>
    </row>
    <row r="149" spans="2:8">
      <c r="B149" s="128" t="str">
        <f ca="1">IFERROR(IF(Loan_Not_Paid*Values_Entered,Payment_Number,""), "")</f>
        <v/>
      </c>
      <c r="C149" s="129" t="str">
        <f ca="1">IFERROR(IF(Loan_Not_Paid*Values_Entered,Payment_Date,""), "")</f>
        <v/>
      </c>
      <c r="D149" s="130" t="str">
        <f ca="1">IFERROR(IF(Loan_Not_Paid*Values_Entered,Beginning_Balance,""), "")</f>
        <v/>
      </c>
      <c r="E149" s="130" t="str">
        <f ca="1">IFERROR(IF(Loan_Not_Paid*Values_Entered,Monthly_Payment,""), "")</f>
        <v/>
      </c>
      <c r="F149" s="130" t="str">
        <f ca="1">IFERROR(IF(Loan_Not_Paid*Values_Entered,Principal,""), "")</f>
        <v/>
      </c>
      <c r="G149" s="130" t="str">
        <f ca="1">IFERROR(IF(Loan_Not_Paid*Values_Entered,Interest,""), "")</f>
        <v/>
      </c>
      <c r="H149" s="130" t="str">
        <f ca="1">IFERROR(IF(Loan_Not_Paid*Values_Entered,Ending_Balance,""), "")</f>
        <v/>
      </c>
    </row>
    <row r="150" spans="2:8">
      <c r="B150" s="128" t="str">
        <f ca="1">IFERROR(IF(Loan_Not_Paid*Values_Entered,Payment_Number,""), "")</f>
        <v/>
      </c>
      <c r="C150" s="129" t="str">
        <f ca="1">IFERROR(IF(Loan_Not_Paid*Values_Entered,Payment_Date,""), "")</f>
        <v/>
      </c>
      <c r="D150" s="130" t="str">
        <f ca="1">IFERROR(IF(Loan_Not_Paid*Values_Entered,Beginning_Balance,""), "")</f>
        <v/>
      </c>
      <c r="E150" s="130" t="str">
        <f ca="1">IFERROR(IF(Loan_Not_Paid*Values_Entered,Monthly_Payment,""), "")</f>
        <v/>
      </c>
      <c r="F150" s="130" t="str">
        <f ca="1">IFERROR(IF(Loan_Not_Paid*Values_Entered,Principal,""), "")</f>
        <v/>
      </c>
      <c r="G150" s="130" t="str">
        <f ca="1">IFERROR(IF(Loan_Not_Paid*Values_Entered,Interest,""), "")</f>
        <v/>
      </c>
      <c r="H150" s="130" t="str">
        <f ca="1">IFERROR(IF(Loan_Not_Paid*Values_Entered,Ending_Balance,""), "")</f>
        <v/>
      </c>
    </row>
    <row r="151" spans="2:8">
      <c r="B151" s="128" t="str">
        <f ca="1">IFERROR(IF(Loan_Not_Paid*Values_Entered,Payment_Number,""), "")</f>
        <v/>
      </c>
      <c r="C151" s="129" t="str">
        <f ca="1">IFERROR(IF(Loan_Not_Paid*Values_Entered,Payment_Date,""), "")</f>
        <v/>
      </c>
      <c r="D151" s="130" t="str">
        <f ca="1">IFERROR(IF(Loan_Not_Paid*Values_Entered,Beginning_Balance,""), "")</f>
        <v/>
      </c>
      <c r="E151" s="130" t="str">
        <f ca="1">IFERROR(IF(Loan_Not_Paid*Values_Entered,Monthly_Payment,""), "")</f>
        <v/>
      </c>
      <c r="F151" s="130" t="str">
        <f ca="1">IFERROR(IF(Loan_Not_Paid*Values_Entered,Principal,""), "")</f>
        <v/>
      </c>
      <c r="G151" s="130" t="str">
        <f ca="1">IFERROR(IF(Loan_Not_Paid*Values_Entered,Interest,""), "")</f>
        <v/>
      </c>
      <c r="H151" s="130" t="str">
        <f ca="1">IFERROR(IF(Loan_Not_Paid*Values_Entered,Ending_Balance,""), "")</f>
        <v/>
      </c>
    </row>
    <row r="152" spans="2:8">
      <c r="B152" s="128" t="str">
        <f ca="1">IFERROR(IF(Loan_Not_Paid*Values_Entered,Payment_Number,""), "")</f>
        <v/>
      </c>
      <c r="C152" s="129" t="str">
        <f ca="1">IFERROR(IF(Loan_Not_Paid*Values_Entered,Payment_Date,""), "")</f>
        <v/>
      </c>
      <c r="D152" s="130" t="str">
        <f ca="1">IFERROR(IF(Loan_Not_Paid*Values_Entered,Beginning_Balance,""), "")</f>
        <v/>
      </c>
      <c r="E152" s="130" t="str">
        <f ca="1">IFERROR(IF(Loan_Not_Paid*Values_Entered,Monthly_Payment,""), "")</f>
        <v/>
      </c>
      <c r="F152" s="130" t="str">
        <f ca="1">IFERROR(IF(Loan_Not_Paid*Values_Entered,Principal,""), "")</f>
        <v/>
      </c>
      <c r="G152" s="130" t="str">
        <f ca="1">IFERROR(IF(Loan_Not_Paid*Values_Entered,Interest,""), "")</f>
        <v/>
      </c>
      <c r="H152" s="130" t="str">
        <f ca="1">IFERROR(IF(Loan_Not_Paid*Values_Entered,Ending_Balance,""), "")</f>
        <v/>
      </c>
    </row>
    <row r="153" spans="2:8">
      <c r="B153" s="128" t="str">
        <f ca="1">IFERROR(IF(Loan_Not_Paid*Values_Entered,Payment_Number,""), "")</f>
        <v/>
      </c>
      <c r="C153" s="129" t="str">
        <f ca="1">IFERROR(IF(Loan_Not_Paid*Values_Entered,Payment_Date,""), "")</f>
        <v/>
      </c>
      <c r="D153" s="130" t="str">
        <f ca="1">IFERROR(IF(Loan_Not_Paid*Values_Entered,Beginning_Balance,""), "")</f>
        <v/>
      </c>
      <c r="E153" s="130" t="str">
        <f ca="1">IFERROR(IF(Loan_Not_Paid*Values_Entered,Monthly_Payment,""), "")</f>
        <v/>
      </c>
      <c r="F153" s="130" t="str">
        <f ca="1">IFERROR(IF(Loan_Not_Paid*Values_Entered,Principal,""), "")</f>
        <v/>
      </c>
      <c r="G153" s="130" t="str">
        <f ca="1">IFERROR(IF(Loan_Not_Paid*Values_Entered,Interest,""), "")</f>
        <v/>
      </c>
      <c r="H153" s="130" t="str">
        <f ca="1">IFERROR(IF(Loan_Not_Paid*Values_Entered,Ending_Balance,""), "")</f>
        <v/>
      </c>
    </row>
    <row r="154" spans="2:8">
      <c r="B154" s="128" t="str">
        <f ca="1">IFERROR(IF(Loan_Not_Paid*Values_Entered,Payment_Number,""), "")</f>
        <v/>
      </c>
      <c r="C154" s="129" t="str">
        <f ca="1">IFERROR(IF(Loan_Not_Paid*Values_Entered,Payment_Date,""), "")</f>
        <v/>
      </c>
      <c r="D154" s="130" t="str">
        <f ca="1">IFERROR(IF(Loan_Not_Paid*Values_Entered,Beginning_Balance,""), "")</f>
        <v/>
      </c>
      <c r="E154" s="130" t="str">
        <f ca="1">IFERROR(IF(Loan_Not_Paid*Values_Entered,Monthly_Payment,""), "")</f>
        <v/>
      </c>
      <c r="F154" s="130" t="str">
        <f ca="1">IFERROR(IF(Loan_Not_Paid*Values_Entered,Principal,""), "")</f>
        <v/>
      </c>
      <c r="G154" s="130" t="str">
        <f ca="1">IFERROR(IF(Loan_Not_Paid*Values_Entered,Interest,""), "")</f>
        <v/>
      </c>
      <c r="H154" s="130" t="str">
        <f ca="1">IFERROR(IF(Loan_Not_Paid*Values_Entered,Ending_Balance,""), "")</f>
        <v/>
      </c>
    </row>
    <row r="155" spans="2:8">
      <c r="B155" s="128" t="str">
        <f ca="1">IFERROR(IF(Loan_Not_Paid*Values_Entered,Payment_Number,""), "")</f>
        <v/>
      </c>
      <c r="C155" s="129" t="str">
        <f ca="1">IFERROR(IF(Loan_Not_Paid*Values_Entered,Payment_Date,""), "")</f>
        <v/>
      </c>
      <c r="D155" s="130" t="str">
        <f ca="1">IFERROR(IF(Loan_Not_Paid*Values_Entered,Beginning_Balance,""), "")</f>
        <v/>
      </c>
      <c r="E155" s="130" t="str">
        <f ca="1">IFERROR(IF(Loan_Not_Paid*Values_Entered,Monthly_Payment,""), "")</f>
        <v/>
      </c>
      <c r="F155" s="130" t="str">
        <f ca="1">IFERROR(IF(Loan_Not_Paid*Values_Entered,Principal,""), "")</f>
        <v/>
      </c>
      <c r="G155" s="130" t="str">
        <f ca="1">IFERROR(IF(Loan_Not_Paid*Values_Entered,Interest,""), "")</f>
        <v/>
      </c>
      <c r="H155" s="130" t="str">
        <f ca="1">IFERROR(IF(Loan_Not_Paid*Values_Entered,Ending_Balance,""), "")</f>
        <v/>
      </c>
    </row>
    <row r="156" spans="2:8">
      <c r="B156" s="128" t="str">
        <f ca="1">IFERROR(IF(Loan_Not_Paid*Values_Entered,Payment_Number,""), "")</f>
        <v/>
      </c>
      <c r="C156" s="129" t="str">
        <f ca="1">IFERROR(IF(Loan_Not_Paid*Values_Entered,Payment_Date,""), "")</f>
        <v/>
      </c>
      <c r="D156" s="130" t="str">
        <f ca="1">IFERROR(IF(Loan_Not_Paid*Values_Entered,Beginning_Balance,""), "")</f>
        <v/>
      </c>
      <c r="E156" s="130" t="str">
        <f ca="1">IFERROR(IF(Loan_Not_Paid*Values_Entered,Monthly_Payment,""), "")</f>
        <v/>
      </c>
      <c r="F156" s="130" t="str">
        <f ca="1">IFERROR(IF(Loan_Not_Paid*Values_Entered,Principal,""), "")</f>
        <v/>
      </c>
      <c r="G156" s="130" t="str">
        <f ca="1">IFERROR(IF(Loan_Not_Paid*Values_Entered,Interest,""), "")</f>
        <v/>
      </c>
      <c r="H156" s="130" t="str">
        <f ca="1">IFERROR(IF(Loan_Not_Paid*Values_Entered,Ending_Balance,""), "")</f>
        <v/>
      </c>
    </row>
    <row r="157" spans="2:8">
      <c r="B157" s="128" t="str">
        <f ca="1">IFERROR(IF(Loan_Not_Paid*Values_Entered,Payment_Number,""), "")</f>
        <v/>
      </c>
      <c r="C157" s="129" t="str">
        <f ca="1">IFERROR(IF(Loan_Not_Paid*Values_Entered,Payment_Date,""), "")</f>
        <v/>
      </c>
      <c r="D157" s="130" t="str">
        <f ca="1">IFERROR(IF(Loan_Not_Paid*Values_Entered,Beginning_Balance,""), "")</f>
        <v/>
      </c>
      <c r="E157" s="130" t="str">
        <f ca="1">IFERROR(IF(Loan_Not_Paid*Values_Entered,Monthly_Payment,""), "")</f>
        <v/>
      </c>
      <c r="F157" s="130" t="str">
        <f ca="1">IFERROR(IF(Loan_Not_Paid*Values_Entered,Principal,""), "")</f>
        <v/>
      </c>
      <c r="G157" s="130" t="str">
        <f ca="1">IFERROR(IF(Loan_Not_Paid*Values_Entered,Interest,""), "")</f>
        <v/>
      </c>
      <c r="H157" s="130" t="str">
        <f ca="1">IFERROR(IF(Loan_Not_Paid*Values_Entered,Ending_Balance,""), "")</f>
        <v/>
      </c>
    </row>
    <row r="158" spans="2:8">
      <c r="B158" s="128" t="str">
        <f ca="1">IFERROR(IF(Loan_Not_Paid*Values_Entered,Payment_Number,""), "")</f>
        <v/>
      </c>
      <c r="C158" s="129" t="str">
        <f ca="1">IFERROR(IF(Loan_Not_Paid*Values_Entered,Payment_Date,""), "")</f>
        <v/>
      </c>
      <c r="D158" s="130" t="str">
        <f ca="1">IFERROR(IF(Loan_Not_Paid*Values_Entered,Beginning_Balance,""), "")</f>
        <v/>
      </c>
      <c r="E158" s="130" t="str">
        <f ca="1">IFERROR(IF(Loan_Not_Paid*Values_Entered,Monthly_Payment,""), "")</f>
        <v/>
      </c>
      <c r="F158" s="130" t="str">
        <f ca="1">IFERROR(IF(Loan_Not_Paid*Values_Entered,Principal,""), "")</f>
        <v/>
      </c>
      <c r="G158" s="130" t="str">
        <f ca="1">IFERROR(IF(Loan_Not_Paid*Values_Entered,Interest,""), "")</f>
        <v/>
      </c>
      <c r="H158" s="130" t="str">
        <f ca="1">IFERROR(IF(Loan_Not_Paid*Values_Entered,Ending_Balance,""), "")</f>
        <v/>
      </c>
    </row>
    <row r="159" spans="2:8">
      <c r="B159" s="128" t="str">
        <f ca="1">IFERROR(IF(Loan_Not_Paid*Values_Entered,Payment_Number,""), "")</f>
        <v/>
      </c>
      <c r="C159" s="129" t="str">
        <f ca="1">IFERROR(IF(Loan_Not_Paid*Values_Entered,Payment_Date,""), "")</f>
        <v/>
      </c>
      <c r="D159" s="130" t="str">
        <f ca="1">IFERROR(IF(Loan_Not_Paid*Values_Entered,Beginning_Balance,""), "")</f>
        <v/>
      </c>
      <c r="E159" s="130" t="str">
        <f ca="1">IFERROR(IF(Loan_Not_Paid*Values_Entered,Monthly_Payment,""), "")</f>
        <v/>
      </c>
      <c r="F159" s="130" t="str">
        <f ca="1">IFERROR(IF(Loan_Not_Paid*Values_Entered,Principal,""), "")</f>
        <v/>
      </c>
      <c r="G159" s="130" t="str">
        <f ca="1">IFERROR(IF(Loan_Not_Paid*Values_Entered,Interest,""), "")</f>
        <v/>
      </c>
      <c r="H159" s="130" t="str">
        <f ca="1">IFERROR(IF(Loan_Not_Paid*Values_Entered,Ending_Balance,""), "")</f>
        <v/>
      </c>
    </row>
    <row r="160" spans="2:8">
      <c r="B160" s="128" t="str">
        <f ca="1">IFERROR(IF(Loan_Not_Paid*Values_Entered,Payment_Number,""), "")</f>
        <v/>
      </c>
      <c r="C160" s="129" t="str">
        <f ca="1">IFERROR(IF(Loan_Not_Paid*Values_Entered,Payment_Date,""), "")</f>
        <v/>
      </c>
      <c r="D160" s="130" t="str">
        <f ca="1">IFERROR(IF(Loan_Not_Paid*Values_Entered,Beginning_Balance,""), "")</f>
        <v/>
      </c>
      <c r="E160" s="130" t="str">
        <f ca="1">IFERROR(IF(Loan_Not_Paid*Values_Entered,Monthly_Payment,""), "")</f>
        <v/>
      </c>
      <c r="F160" s="130" t="str">
        <f ca="1">IFERROR(IF(Loan_Not_Paid*Values_Entered,Principal,""), "")</f>
        <v/>
      </c>
      <c r="G160" s="130" t="str">
        <f ca="1">IFERROR(IF(Loan_Not_Paid*Values_Entered,Interest,""), "")</f>
        <v/>
      </c>
      <c r="H160" s="130" t="str">
        <f ca="1">IFERROR(IF(Loan_Not_Paid*Values_Entered,Ending_Balance,""), "")</f>
        <v/>
      </c>
    </row>
    <row r="161" spans="2:8">
      <c r="B161" s="128" t="str">
        <f ca="1">IFERROR(IF(Loan_Not_Paid*Values_Entered,Payment_Number,""), "")</f>
        <v/>
      </c>
      <c r="C161" s="129" t="str">
        <f ca="1">IFERROR(IF(Loan_Not_Paid*Values_Entered,Payment_Date,""), "")</f>
        <v/>
      </c>
      <c r="D161" s="130" t="str">
        <f ca="1">IFERROR(IF(Loan_Not_Paid*Values_Entered,Beginning_Balance,""), "")</f>
        <v/>
      </c>
      <c r="E161" s="130" t="str">
        <f ca="1">IFERROR(IF(Loan_Not_Paid*Values_Entered,Monthly_Payment,""), "")</f>
        <v/>
      </c>
      <c r="F161" s="130" t="str">
        <f ca="1">IFERROR(IF(Loan_Not_Paid*Values_Entered,Principal,""), "")</f>
        <v/>
      </c>
      <c r="G161" s="130" t="str">
        <f ca="1">IFERROR(IF(Loan_Not_Paid*Values_Entered,Interest,""), "")</f>
        <v/>
      </c>
      <c r="H161" s="130" t="str">
        <f ca="1">IFERROR(IF(Loan_Not_Paid*Values_Entered,Ending_Balance,""), "")</f>
        <v/>
      </c>
    </row>
    <row r="162" spans="2:8">
      <c r="B162" s="128" t="str">
        <f ca="1">IFERROR(IF(Loan_Not_Paid*Values_Entered,Payment_Number,""), "")</f>
        <v/>
      </c>
      <c r="C162" s="129" t="str">
        <f ca="1">IFERROR(IF(Loan_Not_Paid*Values_Entered,Payment_Date,""), "")</f>
        <v/>
      </c>
      <c r="D162" s="130" t="str">
        <f ca="1">IFERROR(IF(Loan_Not_Paid*Values_Entered,Beginning_Balance,""), "")</f>
        <v/>
      </c>
      <c r="E162" s="130" t="str">
        <f ca="1">IFERROR(IF(Loan_Not_Paid*Values_Entered,Monthly_Payment,""), "")</f>
        <v/>
      </c>
      <c r="F162" s="130" t="str">
        <f ca="1">IFERROR(IF(Loan_Not_Paid*Values_Entered,Principal,""), "")</f>
        <v/>
      </c>
      <c r="G162" s="130" t="str">
        <f ca="1">IFERROR(IF(Loan_Not_Paid*Values_Entered,Interest,""), "")</f>
        <v/>
      </c>
      <c r="H162" s="130" t="str">
        <f ca="1">IFERROR(IF(Loan_Not_Paid*Values_Entered,Ending_Balance,""), "")</f>
        <v/>
      </c>
    </row>
    <row r="163" spans="2:8">
      <c r="B163" s="128" t="str">
        <f ca="1">IFERROR(IF(Loan_Not_Paid*Values_Entered,Payment_Number,""), "")</f>
        <v/>
      </c>
      <c r="C163" s="129" t="str">
        <f ca="1">IFERROR(IF(Loan_Not_Paid*Values_Entered,Payment_Date,""), "")</f>
        <v/>
      </c>
      <c r="D163" s="130" t="str">
        <f ca="1">IFERROR(IF(Loan_Not_Paid*Values_Entered,Beginning_Balance,""), "")</f>
        <v/>
      </c>
      <c r="E163" s="130" t="str">
        <f ca="1">IFERROR(IF(Loan_Not_Paid*Values_Entered,Monthly_Payment,""), "")</f>
        <v/>
      </c>
      <c r="F163" s="130" t="str">
        <f ca="1">IFERROR(IF(Loan_Not_Paid*Values_Entered,Principal,""), "")</f>
        <v/>
      </c>
      <c r="G163" s="130" t="str">
        <f ca="1">IFERROR(IF(Loan_Not_Paid*Values_Entered,Interest,""), "")</f>
        <v/>
      </c>
      <c r="H163" s="130" t="str">
        <f ca="1">IFERROR(IF(Loan_Not_Paid*Values_Entered,Ending_Balance,""), "")</f>
        <v/>
      </c>
    </row>
    <row r="164" spans="2:8">
      <c r="B164" s="128" t="str">
        <f ca="1">IFERROR(IF(Loan_Not_Paid*Values_Entered,Payment_Number,""), "")</f>
        <v/>
      </c>
      <c r="C164" s="129" t="str">
        <f ca="1">IFERROR(IF(Loan_Not_Paid*Values_Entered,Payment_Date,""), "")</f>
        <v/>
      </c>
      <c r="D164" s="130" t="str">
        <f ca="1">IFERROR(IF(Loan_Not_Paid*Values_Entered,Beginning_Balance,""), "")</f>
        <v/>
      </c>
      <c r="E164" s="130" t="str">
        <f ca="1">IFERROR(IF(Loan_Not_Paid*Values_Entered,Monthly_Payment,""), "")</f>
        <v/>
      </c>
      <c r="F164" s="130" t="str">
        <f ca="1">IFERROR(IF(Loan_Not_Paid*Values_Entered,Principal,""), "")</f>
        <v/>
      </c>
      <c r="G164" s="130" t="str">
        <f ca="1">IFERROR(IF(Loan_Not_Paid*Values_Entered,Interest,""), "")</f>
        <v/>
      </c>
      <c r="H164" s="130" t="str">
        <f ca="1">IFERROR(IF(Loan_Not_Paid*Values_Entered,Ending_Balance,""), "")</f>
        <v/>
      </c>
    </row>
    <row r="165" spans="2:8">
      <c r="B165" s="128" t="str">
        <f ca="1">IFERROR(IF(Loan_Not_Paid*Values_Entered,Payment_Number,""), "")</f>
        <v/>
      </c>
      <c r="C165" s="129" t="str">
        <f ca="1">IFERROR(IF(Loan_Not_Paid*Values_Entered,Payment_Date,""), "")</f>
        <v/>
      </c>
      <c r="D165" s="130" t="str">
        <f ca="1">IFERROR(IF(Loan_Not_Paid*Values_Entered,Beginning_Balance,""), "")</f>
        <v/>
      </c>
      <c r="E165" s="130" t="str">
        <f ca="1">IFERROR(IF(Loan_Not_Paid*Values_Entered,Monthly_Payment,""), "")</f>
        <v/>
      </c>
      <c r="F165" s="130" t="str">
        <f ca="1">IFERROR(IF(Loan_Not_Paid*Values_Entered,Principal,""), "")</f>
        <v/>
      </c>
      <c r="G165" s="130" t="str">
        <f ca="1">IFERROR(IF(Loan_Not_Paid*Values_Entered,Interest,""), "")</f>
        <v/>
      </c>
      <c r="H165" s="130" t="str">
        <f ca="1">IFERROR(IF(Loan_Not_Paid*Values_Entered,Ending_Balance,""), "")</f>
        <v/>
      </c>
    </row>
    <row r="166" spans="2:8">
      <c r="B166" s="128" t="str">
        <f ca="1">IFERROR(IF(Loan_Not_Paid*Values_Entered,Payment_Number,""), "")</f>
        <v/>
      </c>
      <c r="C166" s="129" t="str">
        <f ca="1">IFERROR(IF(Loan_Not_Paid*Values_Entered,Payment_Date,""), "")</f>
        <v/>
      </c>
      <c r="D166" s="130" t="str">
        <f ca="1">IFERROR(IF(Loan_Not_Paid*Values_Entered,Beginning_Balance,""), "")</f>
        <v/>
      </c>
      <c r="E166" s="130" t="str">
        <f ca="1">IFERROR(IF(Loan_Not_Paid*Values_Entered,Monthly_Payment,""), "")</f>
        <v/>
      </c>
      <c r="F166" s="130" t="str">
        <f ca="1">IFERROR(IF(Loan_Not_Paid*Values_Entered,Principal,""), "")</f>
        <v/>
      </c>
      <c r="G166" s="130" t="str">
        <f ca="1">IFERROR(IF(Loan_Not_Paid*Values_Entered,Interest,""), "")</f>
        <v/>
      </c>
      <c r="H166" s="130" t="str">
        <f ca="1">IFERROR(IF(Loan_Not_Paid*Values_Entered,Ending_Balance,""), "")</f>
        <v/>
      </c>
    </row>
    <row r="167" spans="2:8">
      <c r="B167" s="128" t="str">
        <f ca="1">IFERROR(IF(Loan_Not_Paid*Values_Entered,Payment_Number,""), "")</f>
        <v/>
      </c>
      <c r="C167" s="129" t="str">
        <f ca="1">IFERROR(IF(Loan_Not_Paid*Values_Entered,Payment_Date,""), "")</f>
        <v/>
      </c>
      <c r="D167" s="130" t="str">
        <f ca="1">IFERROR(IF(Loan_Not_Paid*Values_Entered,Beginning_Balance,""), "")</f>
        <v/>
      </c>
      <c r="E167" s="130" t="str">
        <f ca="1">IFERROR(IF(Loan_Not_Paid*Values_Entered,Monthly_Payment,""), "")</f>
        <v/>
      </c>
      <c r="F167" s="130" t="str">
        <f ca="1">IFERROR(IF(Loan_Not_Paid*Values_Entered,Principal,""), "")</f>
        <v/>
      </c>
      <c r="G167" s="130" t="str">
        <f ca="1">IFERROR(IF(Loan_Not_Paid*Values_Entered,Interest,""), "")</f>
        <v/>
      </c>
      <c r="H167" s="130" t="str">
        <f ca="1">IFERROR(IF(Loan_Not_Paid*Values_Entered,Ending_Balance,""), "")</f>
        <v/>
      </c>
    </row>
    <row r="168" spans="2:8">
      <c r="B168" s="128" t="str">
        <f ca="1">IFERROR(IF(Loan_Not_Paid*Values_Entered,Payment_Number,""), "")</f>
        <v/>
      </c>
      <c r="C168" s="129" t="str">
        <f ca="1">IFERROR(IF(Loan_Not_Paid*Values_Entered,Payment_Date,""), "")</f>
        <v/>
      </c>
      <c r="D168" s="130" t="str">
        <f ca="1">IFERROR(IF(Loan_Not_Paid*Values_Entered,Beginning_Balance,""), "")</f>
        <v/>
      </c>
      <c r="E168" s="130" t="str">
        <f ca="1">IFERROR(IF(Loan_Not_Paid*Values_Entered,Monthly_Payment,""), "")</f>
        <v/>
      </c>
      <c r="F168" s="130" t="str">
        <f ca="1">IFERROR(IF(Loan_Not_Paid*Values_Entered,Principal,""), "")</f>
        <v/>
      </c>
      <c r="G168" s="130" t="str">
        <f ca="1">IFERROR(IF(Loan_Not_Paid*Values_Entered,Interest,""), "")</f>
        <v/>
      </c>
      <c r="H168" s="130" t="str">
        <f ca="1">IFERROR(IF(Loan_Not_Paid*Values_Entered,Ending_Balance,""), "")</f>
        <v/>
      </c>
    </row>
    <row r="169" spans="2:8">
      <c r="B169" s="128" t="str">
        <f ca="1">IFERROR(IF(Loan_Not_Paid*Values_Entered,Payment_Number,""), "")</f>
        <v/>
      </c>
      <c r="C169" s="129" t="str">
        <f ca="1">IFERROR(IF(Loan_Not_Paid*Values_Entered,Payment_Date,""), "")</f>
        <v/>
      </c>
      <c r="D169" s="130" t="str">
        <f ca="1">IFERROR(IF(Loan_Not_Paid*Values_Entered,Beginning_Balance,""), "")</f>
        <v/>
      </c>
      <c r="E169" s="130" t="str">
        <f ca="1">IFERROR(IF(Loan_Not_Paid*Values_Entered,Monthly_Payment,""), "")</f>
        <v/>
      </c>
      <c r="F169" s="130" t="str">
        <f ca="1">IFERROR(IF(Loan_Not_Paid*Values_Entered,Principal,""), "")</f>
        <v/>
      </c>
      <c r="G169" s="130" t="str">
        <f ca="1">IFERROR(IF(Loan_Not_Paid*Values_Entered,Interest,""), "")</f>
        <v/>
      </c>
      <c r="H169" s="130" t="str">
        <f ca="1">IFERROR(IF(Loan_Not_Paid*Values_Entered,Ending_Balance,""), "")</f>
        <v/>
      </c>
    </row>
    <row r="170" spans="2:8">
      <c r="B170" s="128" t="str">
        <f ca="1">IFERROR(IF(Loan_Not_Paid*Values_Entered,Payment_Number,""), "")</f>
        <v/>
      </c>
      <c r="C170" s="129" t="str">
        <f ca="1">IFERROR(IF(Loan_Not_Paid*Values_Entered,Payment_Date,""), "")</f>
        <v/>
      </c>
      <c r="D170" s="130" t="str">
        <f ca="1">IFERROR(IF(Loan_Not_Paid*Values_Entered,Beginning_Balance,""), "")</f>
        <v/>
      </c>
      <c r="E170" s="130" t="str">
        <f ca="1">IFERROR(IF(Loan_Not_Paid*Values_Entered,Monthly_Payment,""), "")</f>
        <v/>
      </c>
      <c r="F170" s="130" t="str">
        <f ca="1">IFERROR(IF(Loan_Not_Paid*Values_Entered,Principal,""), "")</f>
        <v/>
      </c>
      <c r="G170" s="130" t="str">
        <f ca="1">IFERROR(IF(Loan_Not_Paid*Values_Entered,Interest,""), "")</f>
        <v/>
      </c>
      <c r="H170" s="130" t="str">
        <f ca="1">IFERROR(IF(Loan_Not_Paid*Values_Entered,Ending_Balance,""), "")</f>
        <v/>
      </c>
    </row>
    <row r="171" spans="2:8">
      <c r="B171" s="128" t="str">
        <f ca="1">IFERROR(IF(Loan_Not_Paid*Values_Entered,Payment_Number,""), "")</f>
        <v/>
      </c>
      <c r="C171" s="129" t="str">
        <f ca="1">IFERROR(IF(Loan_Not_Paid*Values_Entered,Payment_Date,""), "")</f>
        <v/>
      </c>
      <c r="D171" s="130" t="str">
        <f ca="1">IFERROR(IF(Loan_Not_Paid*Values_Entered,Beginning_Balance,""), "")</f>
        <v/>
      </c>
      <c r="E171" s="130" t="str">
        <f ca="1">IFERROR(IF(Loan_Not_Paid*Values_Entered,Monthly_Payment,""), "")</f>
        <v/>
      </c>
      <c r="F171" s="130" t="str">
        <f ca="1">IFERROR(IF(Loan_Not_Paid*Values_Entered,Principal,""), "")</f>
        <v/>
      </c>
      <c r="G171" s="130" t="str">
        <f ca="1">IFERROR(IF(Loan_Not_Paid*Values_Entered,Interest,""), "")</f>
        <v/>
      </c>
      <c r="H171" s="130" t="str">
        <f ca="1">IFERROR(IF(Loan_Not_Paid*Values_Entered,Ending_Balance,""), "")</f>
        <v/>
      </c>
    </row>
    <row r="172" spans="2:8">
      <c r="B172" s="128" t="str">
        <f ca="1">IFERROR(IF(Loan_Not_Paid*Values_Entered,Payment_Number,""), "")</f>
        <v/>
      </c>
      <c r="C172" s="129" t="str">
        <f ca="1">IFERROR(IF(Loan_Not_Paid*Values_Entered,Payment_Date,""), "")</f>
        <v/>
      </c>
      <c r="D172" s="130" t="str">
        <f ca="1">IFERROR(IF(Loan_Not_Paid*Values_Entered,Beginning_Balance,""), "")</f>
        <v/>
      </c>
      <c r="E172" s="130" t="str">
        <f ca="1">IFERROR(IF(Loan_Not_Paid*Values_Entered,Monthly_Payment,""), "")</f>
        <v/>
      </c>
      <c r="F172" s="130" t="str">
        <f ca="1">IFERROR(IF(Loan_Not_Paid*Values_Entered,Principal,""), "")</f>
        <v/>
      </c>
      <c r="G172" s="130" t="str">
        <f ca="1">IFERROR(IF(Loan_Not_Paid*Values_Entered,Interest,""), "")</f>
        <v/>
      </c>
      <c r="H172" s="130" t="str">
        <f ca="1">IFERROR(IF(Loan_Not_Paid*Values_Entered,Ending_Balance,""), "")</f>
        <v/>
      </c>
    </row>
    <row r="173" spans="2:8">
      <c r="B173" s="128" t="str">
        <f ca="1">IFERROR(IF(Loan_Not_Paid*Values_Entered,Payment_Number,""), "")</f>
        <v/>
      </c>
      <c r="C173" s="129" t="str">
        <f ca="1">IFERROR(IF(Loan_Not_Paid*Values_Entered,Payment_Date,""), "")</f>
        <v/>
      </c>
      <c r="D173" s="130" t="str">
        <f ca="1">IFERROR(IF(Loan_Not_Paid*Values_Entered,Beginning_Balance,""), "")</f>
        <v/>
      </c>
      <c r="E173" s="130" t="str">
        <f ca="1">IFERROR(IF(Loan_Not_Paid*Values_Entered,Monthly_Payment,""), "")</f>
        <v/>
      </c>
      <c r="F173" s="130" t="str">
        <f ca="1">IFERROR(IF(Loan_Not_Paid*Values_Entered,Principal,""), "")</f>
        <v/>
      </c>
      <c r="G173" s="130" t="str">
        <f ca="1">IFERROR(IF(Loan_Not_Paid*Values_Entered,Interest,""), "")</f>
        <v/>
      </c>
      <c r="H173" s="130" t="str">
        <f ca="1">IFERROR(IF(Loan_Not_Paid*Values_Entered,Ending_Balance,""), "")</f>
        <v/>
      </c>
    </row>
    <row r="174" spans="2:8">
      <c r="B174" s="128" t="str">
        <f ca="1">IFERROR(IF(Loan_Not_Paid*Values_Entered,Payment_Number,""), "")</f>
        <v/>
      </c>
      <c r="C174" s="129" t="str">
        <f ca="1">IFERROR(IF(Loan_Not_Paid*Values_Entered,Payment_Date,""), "")</f>
        <v/>
      </c>
      <c r="D174" s="130" t="str">
        <f ca="1">IFERROR(IF(Loan_Not_Paid*Values_Entered,Beginning_Balance,""), "")</f>
        <v/>
      </c>
      <c r="E174" s="130" t="str">
        <f ca="1">IFERROR(IF(Loan_Not_Paid*Values_Entered,Monthly_Payment,""), "")</f>
        <v/>
      </c>
      <c r="F174" s="130" t="str">
        <f ca="1">IFERROR(IF(Loan_Not_Paid*Values_Entered,Principal,""), "")</f>
        <v/>
      </c>
      <c r="G174" s="130" t="str">
        <f ca="1">IFERROR(IF(Loan_Not_Paid*Values_Entered,Interest,""), "")</f>
        <v/>
      </c>
      <c r="H174" s="130" t="str">
        <f ca="1">IFERROR(IF(Loan_Not_Paid*Values_Entered,Ending_Balance,""), "")</f>
        <v/>
      </c>
    </row>
    <row r="175" spans="2:8">
      <c r="B175" s="128" t="str">
        <f ca="1">IFERROR(IF(Loan_Not_Paid*Values_Entered,Payment_Number,""), "")</f>
        <v/>
      </c>
      <c r="C175" s="129" t="str">
        <f ca="1">IFERROR(IF(Loan_Not_Paid*Values_Entered,Payment_Date,""), "")</f>
        <v/>
      </c>
      <c r="D175" s="130" t="str">
        <f ca="1">IFERROR(IF(Loan_Not_Paid*Values_Entered,Beginning_Balance,""), "")</f>
        <v/>
      </c>
      <c r="E175" s="130" t="str">
        <f ca="1">IFERROR(IF(Loan_Not_Paid*Values_Entered,Monthly_Payment,""), "")</f>
        <v/>
      </c>
      <c r="F175" s="130" t="str">
        <f ca="1">IFERROR(IF(Loan_Not_Paid*Values_Entered,Principal,""), "")</f>
        <v/>
      </c>
      <c r="G175" s="130" t="str">
        <f ca="1">IFERROR(IF(Loan_Not_Paid*Values_Entered,Interest,""), "")</f>
        <v/>
      </c>
      <c r="H175" s="130" t="str">
        <f ca="1">IFERROR(IF(Loan_Not_Paid*Values_Entered,Ending_Balance,""), "")</f>
        <v/>
      </c>
    </row>
    <row r="176" spans="2:8">
      <c r="B176" s="128" t="str">
        <f ca="1">IFERROR(IF(Loan_Not_Paid*Values_Entered,Payment_Number,""), "")</f>
        <v/>
      </c>
      <c r="C176" s="129" t="str">
        <f ca="1">IFERROR(IF(Loan_Not_Paid*Values_Entered,Payment_Date,""), "")</f>
        <v/>
      </c>
      <c r="D176" s="130" t="str">
        <f ca="1">IFERROR(IF(Loan_Not_Paid*Values_Entered,Beginning_Balance,""), "")</f>
        <v/>
      </c>
      <c r="E176" s="130" t="str">
        <f ca="1">IFERROR(IF(Loan_Not_Paid*Values_Entered,Monthly_Payment,""), "")</f>
        <v/>
      </c>
      <c r="F176" s="130" t="str">
        <f ca="1">IFERROR(IF(Loan_Not_Paid*Values_Entered,Principal,""), "")</f>
        <v/>
      </c>
      <c r="G176" s="130" t="str">
        <f ca="1">IFERROR(IF(Loan_Not_Paid*Values_Entered,Interest,""), "")</f>
        <v/>
      </c>
      <c r="H176" s="130" t="str">
        <f ca="1">IFERROR(IF(Loan_Not_Paid*Values_Entered,Ending_Balance,""), "")</f>
        <v/>
      </c>
    </row>
    <row r="177" spans="2:8">
      <c r="B177" s="128" t="str">
        <f ca="1">IFERROR(IF(Loan_Not_Paid*Values_Entered,Payment_Number,""), "")</f>
        <v/>
      </c>
      <c r="C177" s="129" t="str">
        <f ca="1">IFERROR(IF(Loan_Not_Paid*Values_Entered,Payment_Date,""), "")</f>
        <v/>
      </c>
      <c r="D177" s="130" t="str">
        <f ca="1">IFERROR(IF(Loan_Not_Paid*Values_Entered,Beginning_Balance,""), "")</f>
        <v/>
      </c>
      <c r="E177" s="130" t="str">
        <f ca="1">IFERROR(IF(Loan_Not_Paid*Values_Entered,Monthly_Payment,""), "")</f>
        <v/>
      </c>
      <c r="F177" s="130" t="str">
        <f ca="1">IFERROR(IF(Loan_Not_Paid*Values_Entered,Principal,""), "")</f>
        <v/>
      </c>
      <c r="G177" s="130" t="str">
        <f ca="1">IFERROR(IF(Loan_Not_Paid*Values_Entered,Interest,""), "")</f>
        <v/>
      </c>
      <c r="H177" s="130" t="str">
        <f ca="1">IFERROR(IF(Loan_Not_Paid*Values_Entered,Ending_Balance,""), "")</f>
        <v/>
      </c>
    </row>
    <row r="178" spans="2:8">
      <c r="B178" s="128" t="str">
        <f ca="1">IFERROR(IF(Loan_Not_Paid*Values_Entered,Payment_Number,""), "")</f>
        <v/>
      </c>
      <c r="C178" s="129" t="str">
        <f ca="1">IFERROR(IF(Loan_Not_Paid*Values_Entered,Payment_Date,""), "")</f>
        <v/>
      </c>
      <c r="D178" s="130" t="str">
        <f ca="1">IFERROR(IF(Loan_Not_Paid*Values_Entered,Beginning_Balance,""), "")</f>
        <v/>
      </c>
      <c r="E178" s="130" t="str">
        <f ca="1">IFERROR(IF(Loan_Not_Paid*Values_Entered,Monthly_Payment,""), "")</f>
        <v/>
      </c>
      <c r="F178" s="130" t="str">
        <f ca="1">IFERROR(IF(Loan_Not_Paid*Values_Entered,Principal,""), "")</f>
        <v/>
      </c>
      <c r="G178" s="130" t="str">
        <f ca="1">IFERROR(IF(Loan_Not_Paid*Values_Entered,Interest,""), "")</f>
        <v/>
      </c>
      <c r="H178" s="130" t="str">
        <f ca="1">IFERROR(IF(Loan_Not_Paid*Values_Entered,Ending_Balance,""), "")</f>
        <v/>
      </c>
    </row>
    <row r="179" spans="2:8">
      <c r="B179" s="128" t="str">
        <f ca="1">IFERROR(IF(Loan_Not_Paid*Values_Entered,Payment_Number,""), "")</f>
        <v/>
      </c>
      <c r="C179" s="129" t="str">
        <f ca="1">IFERROR(IF(Loan_Not_Paid*Values_Entered,Payment_Date,""), "")</f>
        <v/>
      </c>
      <c r="D179" s="130" t="str">
        <f ca="1">IFERROR(IF(Loan_Not_Paid*Values_Entered,Beginning_Balance,""), "")</f>
        <v/>
      </c>
      <c r="E179" s="130" t="str">
        <f ca="1">IFERROR(IF(Loan_Not_Paid*Values_Entered,Monthly_Payment,""), "")</f>
        <v/>
      </c>
      <c r="F179" s="130" t="str">
        <f ca="1">IFERROR(IF(Loan_Not_Paid*Values_Entered,Principal,""), "")</f>
        <v/>
      </c>
      <c r="G179" s="130" t="str">
        <f ca="1">IFERROR(IF(Loan_Not_Paid*Values_Entered,Interest,""), "")</f>
        <v/>
      </c>
      <c r="H179" s="130" t="str">
        <f ca="1">IFERROR(IF(Loan_Not_Paid*Values_Entered,Ending_Balance,""), "")</f>
        <v/>
      </c>
    </row>
    <row r="180" spans="2:8">
      <c r="B180" s="128" t="str">
        <f ca="1">IFERROR(IF(Loan_Not_Paid*Values_Entered,Payment_Number,""), "")</f>
        <v/>
      </c>
      <c r="C180" s="129" t="str">
        <f ca="1">IFERROR(IF(Loan_Not_Paid*Values_Entered,Payment_Date,""), "")</f>
        <v/>
      </c>
      <c r="D180" s="130" t="str">
        <f ca="1">IFERROR(IF(Loan_Not_Paid*Values_Entered,Beginning_Balance,""), "")</f>
        <v/>
      </c>
      <c r="E180" s="130" t="str">
        <f ca="1">IFERROR(IF(Loan_Not_Paid*Values_Entered,Monthly_Payment,""), "")</f>
        <v/>
      </c>
      <c r="F180" s="130" t="str">
        <f ca="1">IFERROR(IF(Loan_Not_Paid*Values_Entered,Principal,""), "")</f>
        <v/>
      </c>
      <c r="G180" s="130" t="str">
        <f ca="1">IFERROR(IF(Loan_Not_Paid*Values_Entered,Interest,""), "")</f>
        <v/>
      </c>
      <c r="H180" s="130" t="str">
        <f ca="1">IFERROR(IF(Loan_Not_Paid*Values_Entered,Ending_Balance,""), "")</f>
        <v/>
      </c>
    </row>
    <row r="181" spans="2:8">
      <c r="B181" s="128" t="str">
        <f ca="1">IFERROR(IF(Loan_Not_Paid*Values_Entered,Payment_Number,""), "")</f>
        <v/>
      </c>
      <c r="C181" s="129" t="str">
        <f ca="1">IFERROR(IF(Loan_Not_Paid*Values_Entered,Payment_Date,""), "")</f>
        <v/>
      </c>
      <c r="D181" s="130" t="str">
        <f ca="1">IFERROR(IF(Loan_Not_Paid*Values_Entered,Beginning_Balance,""), "")</f>
        <v/>
      </c>
      <c r="E181" s="130" t="str">
        <f ca="1">IFERROR(IF(Loan_Not_Paid*Values_Entered,Monthly_Payment,""), "")</f>
        <v/>
      </c>
      <c r="F181" s="130" t="str">
        <f ca="1">IFERROR(IF(Loan_Not_Paid*Values_Entered,Principal,""), "")</f>
        <v/>
      </c>
      <c r="G181" s="130" t="str">
        <f ca="1">IFERROR(IF(Loan_Not_Paid*Values_Entered,Interest,""), "")</f>
        <v/>
      </c>
      <c r="H181" s="130" t="str">
        <f ca="1">IFERROR(IF(Loan_Not_Paid*Values_Entered,Ending_Balance,""), "")</f>
        <v/>
      </c>
    </row>
    <row r="182" spans="2:8">
      <c r="B182" s="128" t="str">
        <f ca="1">IFERROR(IF(Loan_Not_Paid*Values_Entered,Payment_Number,""), "")</f>
        <v/>
      </c>
      <c r="C182" s="129" t="str">
        <f ca="1">IFERROR(IF(Loan_Not_Paid*Values_Entered,Payment_Date,""), "")</f>
        <v/>
      </c>
      <c r="D182" s="130" t="str">
        <f ca="1">IFERROR(IF(Loan_Not_Paid*Values_Entered,Beginning_Balance,""), "")</f>
        <v/>
      </c>
      <c r="E182" s="130" t="str">
        <f ca="1">IFERROR(IF(Loan_Not_Paid*Values_Entered,Monthly_Payment,""), "")</f>
        <v/>
      </c>
      <c r="F182" s="130" t="str">
        <f ca="1">IFERROR(IF(Loan_Not_Paid*Values_Entered,Principal,""), "")</f>
        <v/>
      </c>
      <c r="G182" s="130" t="str">
        <f ca="1">IFERROR(IF(Loan_Not_Paid*Values_Entered,Interest,""), "")</f>
        <v/>
      </c>
      <c r="H182" s="130" t="str">
        <f ca="1">IFERROR(IF(Loan_Not_Paid*Values_Entered,Ending_Balance,""), "")</f>
        <v/>
      </c>
    </row>
    <row r="183" spans="2:8">
      <c r="B183" s="128" t="str">
        <f ca="1">IFERROR(IF(Loan_Not_Paid*Values_Entered,Payment_Number,""), "")</f>
        <v/>
      </c>
      <c r="C183" s="129" t="str">
        <f ca="1">IFERROR(IF(Loan_Not_Paid*Values_Entered,Payment_Date,""), "")</f>
        <v/>
      </c>
      <c r="D183" s="130" t="str">
        <f ca="1">IFERROR(IF(Loan_Not_Paid*Values_Entered,Beginning_Balance,""), "")</f>
        <v/>
      </c>
      <c r="E183" s="130" t="str">
        <f ca="1">IFERROR(IF(Loan_Not_Paid*Values_Entered,Monthly_Payment,""), "")</f>
        <v/>
      </c>
      <c r="F183" s="130" t="str">
        <f ca="1">IFERROR(IF(Loan_Not_Paid*Values_Entered,Principal,""), "")</f>
        <v/>
      </c>
      <c r="G183" s="130" t="str">
        <f ca="1">IFERROR(IF(Loan_Not_Paid*Values_Entered,Interest,""), "")</f>
        <v/>
      </c>
      <c r="H183" s="130" t="str">
        <f ca="1">IFERROR(IF(Loan_Not_Paid*Values_Entered,Ending_Balance,""), "")</f>
        <v/>
      </c>
    </row>
    <row r="184" spans="2:8">
      <c r="B184" s="128" t="str">
        <f ca="1">IFERROR(IF(Loan_Not_Paid*Values_Entered,Payment_Number,""), "")</f>
        <v/>
      </c>
      <c r="C184" s="129" t="str">
        <f ca="1">IFERROR(IF(Loan_Not_Paid*Values_Entered,Payment_Date,""), "")</f>
        <v/>
      </c>
      <c r="D184" s="130" t="str">
        <f ca="1">IFERROR(IF(Loan_Not_Paid*Values_Entered,Beginning_Balance,""), "")</f>
        <v/>
      </c>
      <c r="E184" s="130" t="str">
        <f ca="1">IFERROR(IF(Loan_Not_Paid*Values_Entered,Monthly_Payment,""), "")</f>
        <v/>
      </c>
      <c r="F184" s="130" t="str">
        <f ca="1">IFERROR(IF(Loan_Not_Paid*Values_Entered,Principal,""), "")</f>
        <v/>
      </c>
      <c r="G184" s="130" t="str">
        <f ca="1">IFERROR(IF(Loan_Not_Paid*Values_Entered,Interest,""), "")</f>
        <v/>
      </c>
      <c r="H184" s="130" t="str">
        <f ca="1">IFERROR(IF(Loan_Not_Paid*Values_Entered,Ending_Balance,""), "")</f>
        <v/>
      </c>
    </row>
    <row r="185" spans="2:8">
      <c r="B185" s="128" t="str">
        <f ca="1">IFERROR(IF(Loan_Not_Paid*Values_Entered,Payment_Number,""), "")</f>
        <v/>
      </c>
      <c r="C185" s="129" t="str">
        <f ca="1">IFERROR(IF(Loan_Not_Paid*Values_Entered,Payment_Date,""), "")</f>
        <v/>
      </c>
      <c r="D185" s="130" t="str">
        <f ca="1">IFERROR(IF(Loan_Not_Paid*Values_Entered,Beginning_Balance,""), "")</f>
        <v/>
      </c>
      <c r="E185" s="130" t="str">
        <f ca="1">IFERROR(IF(Loan_Not_Paid*Values_Entered,Monthly_Payment,""), "")</f>
        <v/>
      </c>
      <c r="F185" s="130" t="str">
        <f ca="1">IFERROR(IF(Loan_Not_Paid*Values_Entered,Principal,""), "")</f>
        <v/>
      </c>
      <c r="G185" s="130" t="str">
        <f ca="1">IFERROR(IF(Loan_Not_Paid*Values_Entered,Interest,""), "")</f>
        <v/>
      </c>
      <c r="H185" s="130" t="str">
        <f ca="1">IFERROR(IF(Loan_Not_Paid*Values_Entered,Ending_Balance,""), "")</f>
        <v/>
      </c>
    </row>
    <row r="186" spans="2:8">
      <c r="B186" s="128" t="str">
        <f ca="1">IFERROR(IF(Loan_Not_Paid*Values_Entered,Payment_Number,""), "")</f>
        <v/>
      </c>
      <c r="C186" s="129" t="str">
        <f ca="1">IFERROR(IF(Loan_Not_Paid*Values_Entered,Payment_Date,""), "")</f>
        <v/>
      </c>
      <c r="D186" s="130" t="str">
        <f ca="1">IFERROR(IF(Loan_Not_Paid*Values_Entered,Beginning_Balance,""), "")</f>
        <v/>
      </c>
      <c r="E186" s="130" t="str">
        <f ca="1">IFERROR(IF(Loan_Not_Paid*Values_Entered,Monthly_Payment,""), "")</f>
        <v/>
      </c>
      <c r="F186" s="130" t="str">
        <f ca="1">IFERROR(IF(Loan_Not_Paid*Values_Entered,Principal,""), "")</f>
        <v/>
      </c>
      <c r="G186" s="130" t="str">
        <f ca="1">IFERROR(IF(Loan_Not_Paid*Values_Entered,Interest,""), "")</f>
        <v/>
      </c>
      <c r="H186" s="130" t="str">
        <f ca="1">IFERROR(IF(Loan_Not_Paid*Values_Entered,Ending_Balance,""), "")</f>
        <v/>
      </c>
    </row>
    <row r="187" spans="2:8">
      <c r="B187" s="128" t="str">
        <f ca="1">IFERROR(IF(Loan_Not_Paid*Values_Entered,Payment_Number,""), "")</f>
        <v/>
      </c>
      <c r="C187" s="129" t="str">
        <f ca="1">IFERROR(IF(Loan_Not_Paid*Values_Entered,Payment_Date,""), "")</f>
        <v/>
      </c>
      <c r="D187" s="130" t="str">
        <f ca="1">IFERROR(IF(Loan_Not_Paid*Values_Entered,Beginning_Balance,""), "")</f>
        <v/>
      </c>
      <c r="E187" s="130" t="str">
        <f ca="1">IFERROR(IF(Loan_Not_Paid*Values_Entered,Monthly_Payment,""), "")</f>
        <v/>
      </c>
      <c r="F187" s="130" t="str">
        <f ca="1">IFERROR(IF(Loan_Not_Paid*Values_Entered,Principal,""), "")</f>
        <v/>
      </c>
      <c r="G187" s="130" t="str">
        <f ca="1">IFERROR(IF(Loan_Not_Paid*Values_Entered,Interest,""), "")</f>
        <v/>
      </c>
      <c r="H187" s="130" t="str">
        <f ca="1">IFERROR(IF(Loan_Not_Paid*Values_Entered,Ending_Balance,""), "")</f>
        <v/>
      </c>
    </row>
    <row r="188" spans="2:8">
      <c r="B188" s="128" t="str">
        <f ca="1">IFERROR(IF(Loan_Not_Paid*Values_Entered,Payment_Number,""), "")</f>
        <v/>
      </c>
      <c r="C188" s="129" t="str">
        <f ca="1">IFERROR(IF(Loan_Not_Paid*Values_Entered,Payment_Date,""), "")</f>
        <v/>
      </c>
      <c r="D188" s="130" t="str">
        <f ca="1">IFERROR(IF(Loan_Not_Paid*Values_Entered,Beginning_Balance,""), "")</f>
        <v/>
      </c>
      <c r="E188" s="130" t="str">
        <f ca="1">IFERROR(IF(Loan_Not_Paid*Values_Entered,Monthly_Payment,""), "")</f>
        <v/>
      </c>
      <c r="F188" s="130" t="str">
        <f ca="1">IFERROR(IF(Loan_Not_Paid*Values_Entered,Principal,""), "")</f>
        <v/>
      </c>
      <c r="G188" s="130" t="str">
        <f ca="1">IFERROR(IF(Loan_Not_Paid*Values_Entered,Interest,""), "")</f>
        <v/>
      </c>
      <c r="H188" s="130" t="str">
        <f ca="1">IFERROR(IF(Loan_Not_Paid*Values_Entered,Ending_Balance,""), "")</f>
        <v/>
      </c>
    </row>
    <row r="189" spans="2:8">
      <c r="B189" s="128" t="str">
        <f ca="1">IFERROR(IF(Loan_Not_Paid*Values_Entered,Payment_Number,""), "")</f>
        <v/>
      </c>
      <c r="C189" s="129" t="str">
        <f ca="1">IFERROR(IF(Loan_Not_Paid*Values_Entered,Payment_Date,""), "")</f>
        <v/>
      </c>
      <c r="D189" s="130" t="str">
        <f ca="1">IFERROR(IF(Loan_Not_Paid*Values_Entered,Beginning_Balance,""), "")</f>
        <v/>
      </c>
      <c r="E189" s="130" t="str">
        <f ca="1">IFERROR(IF(Loan_Not_Paid*Values_Entered,Monthly_Payment,""), "")</f>
        <v/>
      </c>
      <c r="F189" s="130" t="str">
        <f ca="1">IFERROR(IF(Loan_Not_Paid*Values_Entered,Principal,""), "")</f>
        <v/>
      </c>
      <c r="G189" s="130" t="str">
        <f ca="1">IFERROR(IF(Loan_Not_Paid*Values_Entered,Interest,""), "")</f>
        <v/>
      </c>
      <c r="H189" s="130" t="str">
        <f ca="1">IFERROR(IF(Loan_Not_Paid*Values_Entered,Ending_Balance,""), "")</f>
        <v/>
      </c>
    </row>
    <row r="190" spans="2:8">
      <c r="B190" s="128" t="str">
        <f ca="1">IFERROR(IF(Loan_Not_Paid*Values_Entered,Payment_Number,""), "")</f>
        <v/>
      </c>
      <c r="C190" s="129" t="str">
        <f ca="1">IFERROR(IF(Loan_Not_Paid*Values_Entered,Payment_Date,""), "")</f>
        <v/>
      </c>
      <c r="D190" s="130" t="str">
        <f ca="1">IFERROR(IF(Loan_Not_Paid*Values_Entered,Beginning_Balance,""), "")</f>
        <v/>
      </c>
      <c r="E190" s="130" t="str">
        <f ca="1">IFERROR(IF(Loan_Not_Paid*Values_Entered,Monthly_Payment,""), "")</f>
        <v/>
      </c>
      <c r="F190" s="130" t="str">
        <f ca="1">IFERROR(IF(Loan_Not_Paid*Values_Entered,Principal,""), "")</f>
        <v/>
      </c>
      <c r="G190" s="130" t="str">
        <f ca="1">IFERROR(IF(Loan_Not_Paid*Values_Entered,Interest,""), "")</f>
        <v/>
      </c>
      <c r="H190" s="130" t="str">
        <f ca="1">IFERROR(IF(Loan_Not_Paid*Values_Entered,Ending_Balance,""), "")</f>
        <v/>
      </c>
    </row>
    <row r="191" spans="2:8">
      <c r="B191" s="128" t="str">
        <f ca="1">IFERROR(IF(Loan_Not_Paid*Values_Entered,Payment_Number,""), "")</f>
        <v/>
      </c>
      <c r="C191" s="129" t="str">
        <f ca="1">IFERROR(IF(Loan_Not_Paid*Values_Entered,Payment_Date,""), "")</f>
        <v/>
      </c>
      <c r="D191" s="130" t="str">
        <f ca="1">IFERROR(IF(Loan_Not_Paid*Values_Entered,Beginning_Balance,""), "")</f>
        <v/>
      </c>
      <c r="E191" s="130" t="str">
        <f ca="1">IFERROR(IF(Loan_Not_Paid*Values_Entered,Monthly_Payment,""), "")</f>
        <v/>
      </c>
      <c r="F191" s="130" t="str">
        <f ca="1">IFERROR(IF(Loan_Not_Paid*Values_Entered,Principal,""), "")</f>
        <v/>
      </c>
      <c r="G191" s="130" t="str">
        <f ca="1">IFERROR(IF(Loan_Not_Paid*Values_Entered,Interest,""), "")</f>
        <v/>
      </c>
      <c r="H191" s="130" t="str">
        <f ca="1">IFERROR(IF(Loan_Not_Paid*Values_Entered,Ending_Balance,""), "")</f>
        <v/>
      </c>
    </row>
    <row r="192" spans="2:8">
      <c r="B192" s="128" t="str">
        <f ca="1">IFERROR(IF(Loan_Not_Paid*Values_Entered,Payment_Number,""), "")</f>
        <v/>
      </c>
      <c r="C192" s="129" t="str">
        <f ca="1">IFERROR(IF(Loan_Not_Paid*Values_Entered,Payment_Date,""), "")</f>
        <v/>
      </c>
      <c r="D192" s="130" t="str">
        <f ca="1">IFERROR(IF(Loan_Not_Paid*Values_Entered,Beginning_Balance,""), "")</f>
        <v/>
      </c>
      <c r="E192" s="130" t="str">
        <f ca="1">IFERROR(IF(Loan_Not_Paid*Values_Entered,Monthly_Payment,""), "")</f>
        <v/>
      </c>
      <c r="F192" s="130" t="str">
        <f ca="1">IFERROR(IF(Loan_Not_Paid*Values_Entered,Principal,""), "")</f>
        <v/>
      </c>
      <c r="G192" s="130" t="str">
        <f ca="1">IFERROR(IF(Loan_Not_Paid*Values_Entered,Interest,""), "")</f>
        <v/>
      </c>
      <c r="H192" s="130" t="str">
        <f ca="1">IFERROR(IF(Loan_Not_Paid*Values_Entered,Ending_Balance,""), "")</f>
        <v/>
      </c>
    </row>
    <row r="193" spans="2:8">
      <c r="B193" s="128" t="str">
        <f ca="1">IFERROR(IF(Loan_Not_Paid*Values_Entered,Payment_Number,""), "")</f>
        <v/>
      </c>
      <c r="C193" s="129" t="str">
        <f ca="1">IFERROR(IF(Loan_Not_Paid*Values_Entered,Payment_Date,""), "")</f>
        <v/>
      </c>
      <c r="D193" s="130" t="str">
        <f ca="1">IFERROR(IF(Loan_Not_Paid*Values_Entered,Beginning_Balance,""), "")</f>
        <v/>
      </c>
      <c r="E193" s="130" t="str">
        <f ca="1">IFERROR(IF(Loan_Not_Paid*Values_Entered,Monthly_Payment,""), "")</f>
        <v/>
      </c>
      <c r="F193" s="130" t="str">
        <f ca="1">IFERROR(IF(Loan_Not_Paid*Values_Entered,Principal,""), "")</f>
        <v/>
      </c>
      <c r="G193" s="130" t="str">
        <f ca="1">IFERROR(IF(Loan_Not_Paid*Values_Entered,Interest,""), "")</f>
        <v/>
      </c>
      <c r="H193" s="130" t="str">
        <f ca="1">IFERROR(IF(Loan_Not_Paid*Values_Entered,Ending_Balance,""), "")</f>
        <v/>
      </c>
    </row>
    <row r="194" spans="2:8">
      <c r="B194" s="128" t="str">
        <f ca="1">IFERROR(IF(Loan_Not_Paid*Values_Entered,Payment_Number,""), "")</f>
        <v/>
      </c>
      <c r="C194" s="129" t="str">
        <f ca="1">IFERROR(IF(Loan_Not_Paid*Values_Entered,Payment_Date,""), "")</f>
        <v/>
      </c>
      <c r="D194" s="130" t="str">
        <f ca="1">IFERROR(IF(Loan_Not_Paid*Values_Entered,Beginning_Balance,""), "")</f>
        <v/>
      </c>
      <c r="E194" s="130" t="str">
        <f ca="1">IFERROR(IF(Loan_Not_Paid*Values_Entered,Monthly_Payment,""), "")</f>
        <v/>
      </c>
      <c r="F194" s="130" t="str">
        <f ca="1">IFERROR(IF(Loan_Not_Paid*Values_Entered,Principal,""), "")</f>
        <v/>
      </c>
      <c r="G194" s="130" t="str">
        <f ca="1">IFERROR(IF(Loan_Not_Paid*Values_Entered,Interest,""), "")</f>
        <v/>
      </c>
      <c r="H194" s="130" t="str">
        <f ca="1">IFERROR(IF(Loan_Not_Paid*Values_Entered,Ending_Balance,""), "")</f>
        <v/>
      </c>
    </row>
    <row r="195" spans="2:8">
      <c r="B195" s="128" t="str">
        <f ca="1">IFERROR(IF(Loan_Not_Paid*Values_Entered,Payment_Number,""), "")</f>
        <v/>
      </c>
      <c r="C195" s="129" t="str">
        <f ca="1">IFERROR(IF(Loan_Not_Paid*Values_Entered,Payment_Date,""), "")</f>
        <v/>
      </c>
      <c r="D195" s="130" t="str">
        <f ca="1">IFERROR(IF(Loan_Not_Paid*Values_Entered,Beginning_Balance,""), "")</f>
        <v/>
      </c>
      <c r="E195" s="130" t="str">
        <f ca="1">IFERROR(IF(Loan_Not_Paid*Values_Entered,Monthly_Payment,""), "")</f>
        <v/>
      </c>
      <c r="F195" s="130" t="str">
        <f ca="1">IFERROR(IF(Loan_Not_Paid*Values_Entered,Principal,""), "")</f>
        <v/>
      </c>
      <c r="G195" s="130" t="str">
        <f ca="1">IFERROR(IF(Loan_Not_Paid*Values_Entered,Interest,""), "")</f>
        <v/>
      </c>
      <c r="H195" s="130" t="str">
        <f ca="1">IFERROR(IF(Loan_Not_Paid*Values_Entered,Ending_Balance,""), "")</f>
        <v/>
      </c>
    </row>
    <row r="196" spans="2:8">
      <c r="B196" s="128" t="str">
        <f ca="1">IFERROR(IF(Loan_Not_Paid*Values_Entered,Payment_Number,""), "")</f>
        <v/>
      </c>
      <c r="C196" s="129" t="str">
        <f ca="1">IFERROR(IF(Loan_Not_Paid*Values_Entered,Payment_Date,""), "")</f>
        <v/>
      </c>
      <c r="D196" s="130" t="str">
        <f ca="1">IFERROR(IF(Loan_Not_Paid*Values_Entered,Beginning_Balance,""), "")</f>
        <v/>
      </c>
      <c r="E196" s="130" t="str">
        <f ca="1">IFERROR(IF(Loan_Not_Paid*Values_Entered,Monthly_Payment,""), "")</f>
        <v/>
      </c>
      <c r="F196" s="130" t="str">
        <f ca="1">IFERROR(IF(Loan_Not_Paid*Values_Entered,Principal,""), "")</f>
        <v/>
      </c>
      <c r="G196" s="130" t="str">
        <f ca="1">IFERROR(IF(Loan_Not_Paid*Values_Entered,Interest,""), "")</f>
        <v/>
      </c>
      <c r="H196" s="130" t="str">
        <f ca="1">IFERROR(IF(Loan_Not_Paid*Values_Entered,Ending_Balance,""), "")</f>
        <v/>
      </c>
    </row>
    <row r="197" spans="2:8">
      <c r="B197" s="128" t="str">
        <f ca="1">IFERROR(IF(Loan_Not_Paid*Values_Entered,Payment_Number,""), "")</f>
        <v/>
      </c>
      <c r="C197" s="129" t="str">
        <f ca="1">IFERROR(IF(Loan_Not_Paid*Values_Entered,Payment_Date,""), "")</f>
        <v/>
      </c>
      <c r="D197" s="130" t="str">
        <f ca="1">IFERROR(IF(Loan_Not_Paid*Values_Entered,Beginning_Balance,""), "")</f>
        <v/>
      </c>
      <c r="E197" s="130" t="str">
        <f ca="1">IFERROR(IF(Loan_Not_Paid*Values_Entered,Monthly_Payment,""), "")</f>
        <v/>
      </c>
      <c r="F197" s="130" t="str">
        <f ca="1">IFERROR(IF(Loan_Not_Paid*Values_Entered,Principal,""), "")</f>
        <v/>
      </c>
      <c r="G197" s="130" t="str">
        <f ca="1">IFERROR(IF(Loan_Not_Paid*Values_Entered,Interest,""), "")</f>
        <v/>
      </c>
      <c r="H197" s="130" t="str">
        <f ca="1">IFERROR(IF(Loan_Not_Paid*Values_Entered,Ending_Balance,""), "")</f>
        <v/>
      </c>
    </row>
    <row r="198" spans="2:8">
      <c r="B198" s="128" t="str">
        <f ca="1">IFERROR(IF(Loan_Not_Paid*Values_Entered,Payment_Number,""), "")</f>
        <v/>
      </c>
      <c r="C198" s="129" t="str">
        <f ca="1">IFERROR(IF(Loan_Not_Paid*Values_Entered,Payment_Date,""), "")</f>
        <v/>
      </c>
      <c r="D198" s="130" t="str">
        <f ca="1">IFERROR(IF(Loan_Not_Paid*Values_Entered,Beginning_Balance,""), "")</f>
        <v/>
      </c>
      <c r="E198" s="130" t="str">
        <f ca="1">IFERROR(IF(Loan_Not_Paid*Values_Entered,Monthly_Payment,""), "")</f>
        <v/>
      </c>
      <c r="F198" s="130" t="str">
        <f ca="1">IFERROR(IF(Loan_Not_Paid*Values_Entered,Principal,""), "")</f>
        <v/>
      </c>
      <c r="G198" s="130" t="str">
        <f ca="1">IFERROR(IF(Loan_Not_Paid*Values_Entered,Interest,""), "")</f>
        <v/>
      </c>
      <c r="H198" s="130" t="str">
        <f ca="1">IFERROR(IF(Loan_Not_Paid*Values_Entered,Ending_Balance,""), "")</f>
        <v/>
      </c>
    </row>
    <row r="199" spans="2:8">
      <c r="B199" s="128" t="str">
        <f ca="1">IFERROR(IF(Loan_Not_Paid*Values_Entered,Payment_Number,""), "")</f>
        <v/>
      </c>
      <c r="C199" s="129" t="str">
        <f ca="1">IFERROR(IF(Loan_Not_Paid*Values_Entered,Payment_Date,""), "")</f>
        <v/>
      </c>
      <c r="D199" s="130" t="str">
        <f ca="1">IFERROR(IF(Loan_Not_Paid*Values_Entered,Beginning_Balance,""), "")</f>
        <v/>
      </c>
      <c r="E199" s="130" t="str">
        <f ca="1">IFERROR(IF(Loan_Not_Paid*Values_Entered,Monthly_Payment,""), "")</f>
        <v/>
      </c>
      <c r="F199" s="130" t="str">
        <f ca="1">IFERROR(IF(Loan_Not_Paid*Values_Entered,Principal,""), "")</f>
        <v/>
      </c>
      <c r="G199" s="130" t="str">
        <f ca="1">IFERROR(IF(Loan_Not_Paid*Values_Entered,Interest,""), "")</f>
        <v/>
      </c>
      <c r="H199" s="130" t="str">
        <f ca="1">IFERROR(IF(Loan_Not_Paid*Values_Entered,Ending_Balance,""), "")</f>
        <v/>
      </c>
    </row>
    <row r="200" spans="2:8">
      <c r="B200" s="128" t="str">
        <f ca="1">IFERROR(IF(Loan_Not_Paid*Values_Entered,Payment_Number,""), "")</f>
        <v/>
      </c>
      <c r="C200" s="129" t="str">
        <f ca="1">IFERROR(IF(Loan_Not_Paid*Values_Entered,Payment_Date,""), "")</f>
        <v/>
      </c>
      <c r="D200" s="130" t="str">
        <f ca="1">IFERROR(IF(Loan_Not_Paid*Values_Entered,Beginning_Balance,""), "")</f>
        <v/>
      </c>
      <c r="E200" s="130" t="str">
        <f ca="1">IFERROR(IF(Loan_Not_Paid*Values_Entered,Monthly_Payment,""), "")</f>
        <v/>
      </c>
      <c r="F200" s="130" t="str">
        <f ca="1">IFERROR(IF(Loan_Not_Paid*Values_Entered,Principal,""), "")</f>
        <v/>
      </c>
      <c r="G200" s="130" t="str">
        <f ca="1">IFERROR(IF(Loan_Not_Paid*Values_Entered,Interest,""), "")</f>
        <v/>
      </c>
      <c r="H200" s="130" t="str">
        <f ca="1">IFERROR(IF(Loan_Not_Paid*Values_Entered,Ending_Balance,""), "")</f>
        <v/>
      </c>
    </row>
    <row r="201" spans="2:8">
      <c r="B201" s="128" t="str">
        <f ca="1">IFERROR(IF(Loan_Not_Paid*Values_Entered,Payment_Number,""), "")</f>
        <v/>
      </c>
      <c r="C201" s="129" t="str">
        <f ca="1">IFERROR(IF(Loan_Not_Paid*Values_Entered,Payment_Date,""), "")</f>
        <v/>
      </c>
      <c r="D201" s="130" t="str">
        <f ca="1">IFERROR(IF(Loan_Not_Paid*Values_Entered,Beginning_Balance,""), "")</f>
        <v/>
      </c>
      <c r="E201" s="130" t="str">
        <f ca="1">IFERROR(IF(Loan_Not_Paid*Values_Entered,Monthly_Payment,""), "")</f>
        <v/>
      </c>
      <c r="F201" s="130" t="str">
        <f ca="1">IFERROR(IF(Loan_Not_Paid*Values_Entered,Principal,""), "")</f>
        <v/>
      </c>
      <c r="G201" s="130" t="str">
        <f ca="1">IFERROR(IF(Loan_Not_Paid*Values_Entered,Interest,""), "")</f>
        <v/>
      </c>
      <c r="H201" s="130" t="str">
        <f ca="1">IFERROR(IF(Loan_Not_Paid*Values_Entered,Ending_Balance,""), "")</f>
        <v/>
      </c>
    </row>
    <row r="202" spans="2:8">
      <c r="B202" s="128" t="str">
        <f ca="1">IFERROR(IF(Loan_Not_Paid*Values_Entered,Payment_Number,""), "")</f>
        <v/>
      </c>
      <c r="C202" s="129" t="str">
        <f ca="1">IFERROR(IF(Loan_Not_Paid*Values_Entered,Payment_Date,""), "")</f>
        <v/>
      </c>
      <c r="D202" s="130" t="str">
        <f ca="1">IFERROR(IF(Loan_Not_Paid*Values_Entered,Beginning_Balance,""), "")</f>
        <v/>
      </c>
      <c r="E202" s="130" t="str">
        <f ca="1">IFERROR(IF(Loan_Not_Paid*Values_Entered,Monthly_Payment,""), "")</f>
        <v/>
      </c>
      <c r="F202" s="130" t="str">
        <f ca="1">IFERROR(IF(Loan_Not_Paid*Values_Entered,Principal,""), "")</f>
        <v/>
      </c>
      <c r="G202" s="130" t="str">
        <f ca="1">IFERROR(IF(Loan_Not_Paid*Values_Entered,Interest,""), "")</f>
        <v/>
      </c>
      <c r="H202" s="130" t="str">
        <f ca="1">IFERROR(IF(Loan_Not_Paid*Values_Entered,Ending_Balance,""), "")</f>
        <v/>
      </c>
    </row>
    <row r="203" spans="2:8">
      <c r="B203" s="128" t="str">
        <f ca="1">IFERROR(IF(Loan_Not_Paid*Values_Entered,Payment_Number,""), "")</f>
        <v/>
      </c>
      <c r="C203" s="129" t="str">
        <f ca="1">IFERROR(IF(Loan_Not_Paid*Values_Entered,Payment_Date,""), "")</f>
        <v/>
      </c>
      <c r="D203" s="130" t="str">
        <f ca="1">IFERROR(IF(Loan_Not_Paid*Values_Entered,Beginning_Balance,""), "")</f>
        <v/>
      </c>
      <c r="E203" s="130" t="str">
        <f ca="1">IFERROR(IF(Loan_Not_Paid*Values_Entered,Monthly_Payment,""), "")</f>
        <v/>
      </c>
      <c r="F203" s="130" t="str">
        <f ca="1">IFERROR(IF(Loan_Not_Paid*Values_Entered,Principal,""), "")</f>
        <v/>
      </c>
      <c r="G203" s="130" t="str">
        <f ca="1">IFERROR(IF(Loan_Not_Paid*Values_Entered,Interest,""), "")</f>
        <v/>
      </c>
      <c r="H203" s="130" t="str">
        <f ca="1">IFERROR(IF(Loan_Not_Paid*Values_Entered,Ending_Balance,""), "")</f>
        <v/>
      </c>
    </row>
    <row r="204" spans="2:8">
      <c r="B204" s="128" t="str">
        <f ca="1">IFERROR(IF(Loan_Not_Paid*Values_Entered,Payment_Number,""), "")</f>
        <v/>
      </c>
      <c r="C204" s="129" t="str">
        <f ca="1">IFERROR(IF(Loan_Not_Paid*Values_Entered,Payment_Date,""), "")</f>
        <v/>
      </c>
      <c r="D204" s="130" t="str">
        <f ca="1">IFERROR(IF(Loan_Not_Paid*Values_Entered,Beginning_Balance,""), "")</f>
        <v/>
      </c>
      <c r="E204" s="130" t="str">
        <f ca="1">IFERROR(IF(Loan_Not_Paid*Values_Entered,Monthly_Payment,""), "")</f>
        <v/>
      </c>
      <c r="F204" s="130" t="str">
        <f ca="1">IFERROR(IF(Loan_Not_Paid*Values_Entered,Principal,""), "")</f>
        <v/>
      </c>
      <c r="G204" s="130" t="str">
        <f ca="1">IFERROR(IF(Loan_Not_Paid*Values_Entered,Interest,""), "")</f>
        <v/>
      </c>
      <c r="H204" s="130" t="str">
        <f ca="1">IFERROR(IF(Loan_Not_Paid*Values_Entered,Ending_Balance,""), "")</f>
        <v/>
      </c>
    </row>
    <row r="205" spans="2:8">
      <c r="B205" s="128" t="str">
        <f ca="1">IFERROR(IF(Loan_Not_Paid*Values_Entered,Payment_Number,""), "")</f>
        <v/>
      </c>
      <c r="C205" s="129" t="str">
        <f ca="1">IFERROR(IF(Loan_Not_Paid*Values_Entered,Payment_Date,""), "")</f>
        <v/>
      </c>
      <c r="D205" s="130" t="str">
        <f ca="1">IFERROR(IF(Loan_Not_Paid*Values_Entered,Beginning_Balance,""), "")</f>
        <v/>
      </c>
      <c r="E205" s="130" t="str">
        <f ca="1">IFERROR(IF(Loan_Not_Paid*Values_Entered,Monthly_Payment,""), "")</f>
        <v/>
      </c>
      <c r="F205" s="130" t="str">
        <f ca="1">IFERROR(IF(Loan_Not_Paid*Values_Entered,Principal,""), "")</f>
        <v/>
      </c>
      <c r="G205" s="130" t="str">
        <f ca="1">IFERROR(IF(Loan_Not_Paid*Values_Entered,Interest,""), "")</f>
        <v/>
      </c>
      <c r="H205" s="130" t="str">
        <f ca="1">IFERROR(IF(Loan_Not_Paid*Values_Entered,Ending_Balance,""), "")</f>
        <v/>
      </c>
    </row>
    <row r="206" spans="2:8">
      <c r="B206" s="128" t="str">
        <f ca="1">IFERROR(IF(Loan_Not_Paid*Values_Entered,Payment_Number,""), "")</f>
        <v/>
      </c>
      <c r="C206" s="129" t="str">
        <f ca="1">IFERROR(IF(Loan_Not_Paid*Values_Entered,Payment_Date,""), "")</f>
        <v/>
      </c>
      <c r="D206" s="130" t="str">
        <f ca="1">IFERROR(IF(Loan_Not_Paid*Values_Entered,Beginning_Balance,""), "")</f>
        <v/>
      </c>
      <c r="E206" s="130" t="str">
        <f ca="1">IFERROR(IF(Loan_Not_Paid*Values_Entered,Monthly_Payment,""), "")</f>
        <v/>
      </c>
      <c r="F206" s="130" t="str">
        <f ca="1">IFERROR(IF(Loan_Not_Paid*Values_Entered,Principal,""), "")</f>
        <v/>
      </c>
      <c r="G206" s="130" t="str">
        <f ca="1">IFERROR(IF(Loan_Not_Paid*Values_Entered,Interest,""), "")</f>
        <v/>
      </c>
      <c r="H206" s="130" t="str">
        <f ca="1">IFERROR(IF(Loan_Not_Paid*Values_Entered,Ending_Balance,""), "")</f>
        <v/>
      </c>
    </row>
    <row r="207" spans="2:8">
      <c r="B207" s="128" t="str">
        <f ca="1">IFERROR(IF(Loan_Not_Paid*Values_Entered,Payment_Number,""), "")</f>
        <v/>
      </c>
      <c r="C207" s="129" t="str">
        <f ca="1">IFERROR(IF(Loan_Not_Paid*Values_Entered,Payment_Date,""), "")</f>
        <v/>
      </c>
      <c r="D207" s="130" t="str">
        <f ca="1">IFERROR(IF(Loan_Not_Paid*Values_Entered,Beginning_Balance,""), "")</f>
        <v/>
      </c>
      <c r="E207" s="130" t="str">
        <f ca="1">IFERROR(IF(Loan_Not_Paid*Values_Entered,Monthly_Payment,""), "")</f>
        <v/>
      </c>
      <c r="F207" s="130" t="str">
        <f ca="1">IFERROR(IF(Loan_Not_Paid*Values_Entered,Principal,""), "")</f>
        <v/>
      </c>
      <c r="G207" s="130" t="str">
        <f ca="1">IFERROR(IF(Loan_Not_Paid*Values_Entered,Interest,""), "")</f>
        <v/>
      </c>
      <c r="H207" s="130" t="str">
        <f ca="1">IFERROR(IF(Loan_Not_Paid*Values_Entered,Ending_Balance,""), "")</f>
        <v/>
      </c>
    </row>
    <row r="208" spans="2:8">
      <c r="B208" s="128" t="str">
        <f ca="1">IFERROR(IF(Loan_Not_Paid*Values_Entered,Payment_Number,""), "")</f>
        <v/>
      </c>
      <c r="C208" s="129" t="str">
        <f ca="1">IFERROR(IF(Loan_Not_Paid*Values_Entered,Payment_Date,""), "")</f>
        <v/>
      </c>
      <c r="D208" s="130" t="str">
        <f ca="1">IFERROR(IF(Loan_Not_Paid*Values_Entered,Beginning_Balance,""), "")</f>
        <v/>
      </c>
      <c r="E208" s="130" t="str">
        <f ca="1">IFERROR(IF(Loan_Not_Paid*Values_Entered,Monthly_Payment,""), "")</f>
        <v/>
      </c>
      <c r="F208" s="130" t="str">
        <f ca="1">IFERROR(IF(Loan_Not_Paid*Values_Entered,Principal,""), "")</f>
        <v/>
      </c>
      <c r="G208" s="130" t="str">
        <f ca="1">IFERROR(IF(Loan_Not_Paid*Values_Entered,Interest,""), "")</f>
        <v/>
      </c>
      <c r="H208" s="130" t="str">
        <f ca="1">IFERROR(IF(Loan_Not_Paid*Values_Entered,Ending_Balance,""), "")</f>
        <v/>
      </c>
    </row>
    <row r="209" spans="2:8">
      <c r="B209" s="128" t="str">
        <f ca="1">IFERROR(IF(Loan_Not_Paid*Values_Entered,Payment_Number,""), "")</f>
        <v/>
      </c>
      <c r="C209" s="129" t="str">
        <f ca="1">IFERROR(IF(Loan_Not_Paid*Values_Entered,Payment_Date,""), "")</f>
        <v/>
      </c>
      <c r="D209" s="130" t="str">
        <f ca="1">IFERROR(IF(Loan_Not_Paid*Values_Entered,Beginning_Balance,""), "")</f>
        <v/>
      </c>
      <c r="E209" s="130" t="str">
        <f ca="1">IFERROR(IF(Loan_Not_Paid*Values_Entered,Monthly_Payment,""), "")</f>
        <v/>
      </c>
      <c r="F209" s="130" t="str">
        <f ca="1">IFERROR(IF(Loan_Not_Paid*Values_Entered,Principal,""), "")</f>
        <v/>
      </c>
      <c r="G209" s="130" t="str">
        <f ca="1">IFERROR(IF(Loan_Not_Paid*Values_Entered,Interest,""), "")</f>
        <v/>
      </c>
      <c r="H209" s="130" t="str">
        <f ca="1">IFERROR(IF(Loan_Not_Paid*Values_Entered,Ending_Balance,""), "")</f>
        <v/>
      </c>
    </row>
    <row r="210" spans="2:8">
      <c r="B210" s="128" t="str">
        <f ca="1">IFERROR(IF(Loan_Not_Paid*Values_Entered,Payment_Number,""), "")</f>
        <v/>
      </c>
      <c r="C210" s="129" t="str">
        <f ca="1">IFERROR(IF(Loan_Not_Paid*Values_Entered,Payment_Date,""), "")</f>
        <v/>
      </c>
      <c r="D210" s="130" t="str">
        <f ca="1">IFERROR(IF(Loan_Not_Paid*Values_Entered,Beginning_Balance,""), "")</f>
        <v/>
      </c>
      <c r="E210" s="130" t="str">
        <f ca="1">IFERROR(IF(Loan_Not_Paid*Values_Entered,Monthly_Payment,""), "")</f>
        <v/>
      </c>
      <c r="F210" s="130" t="str">
        <f ca="1">IFERROR(IF(Loan_Not_Paid*Values_Entered,Principal,""), "")</f>
        <v/>
      </c>
      <c r="G210" s="130" t="str">
        <f ca="1">IFERROR(IF(Loan_Not_Paid*Values_Entered,Interest,""), "")</f>
        <v/>
      </c>
      <c r="H210" s="130" t="str">
        <f ca="1">IFERROR(IF(Loan_Not_Paid*Values_Entered,Ending_Balance,""), "")</f>
        <v/>
      </c>
    </row>
    <row r="211" spans="2:8">
      <c r="B211" s="128" t="str">
        <f ca="1">IFERROR(IF(Loan_Not_Paid*Values_Entered,Payment_Number,""), "")</f>
        <v/>
      </c>
      <c r="C211" s="129" t="str">
        <f ca="1">IFERROR(IF(Loan_Not_Paid*Values_Entered,Payment_Date,""), "")</f>
        <v/>
      </c>
      <c r="D211" s="130" t="str">
        <f ca="1">IFERROR(IF(Loan_Not_Paid*Values_Entered,Beginning_Balance,""), "")</f>
        <v/>
      </c>
      <c r="E211" s="130" t="str">
        <f ca="1">IFERROR(IF(Loan_Not_Paid*Values_Entered,Monthly_Payment,""), "")</f>
        <v/>
      </c>
      <c r="F211" s="130" t="str">
        <f ca="1">IFERROR(IF(Loan_Not_Paid*Values_Entered,Principal,""), "")</f>
        <v/>
      </c>
      <c r="G211" s="130" t="str">
        <f ca="1">IFERROR(IF(Loan_Not_Paid*Values_Entered,Interest,""), "")</f>
        <v/>
      </c>
      <c r="H211" s="130" t="str">
        <f ca="1">IFERROR(IF(Loan_Not_Paid*Values_Entered,Ending_Balance,""), "")</f>
        <v/>
      </c>
    </row>
    <row r="212" spans="2:8">
      <c r="B212" s="128" t="str">
        <f ca="1">IFERROR(IF(Loan_Not_Paid*Values_Entered,Payment_Number,""), "")</f>
        <v/>
      </c>
      <c r="C212" s="129" t="str">
        <f ca="1">IFERROR(IF(Loan_Not_Paid*Values_Entered,Payment_Date,""), "")</f>
        <v/>
      </c>
      <c r="D212" s="130" t="str">
        <f ca="1">IFERROR(IF(Loan_Not_Paid*Values_Entered,Beginning_Balance,""), "")</f>
        <v/>
      </c>
      <c r="E212" s="130" t="str">
        <f ca="1">IFERROR(IF(Loan_Not_Paid*Values_Entered,Monthly_Payment,""), "")</f>
        <v/>
      </c>
      <c r="F212" s="130" t="str">
        <f ca="1">IFERROR(IF(Loan_Not_Paid*Values_Entered,Principal,""), "")</f>
        <v/>
      </c>
      <c r="G212" s="130" t="str">
        <f ca="1">IFERROR(IF(Loan_Not_Paid*Values_Entered,Interest,""), "")</f>
        <v/>
      </c>
      <c r="H212" s="130" t="str">
        <f ca="1">IFERROR(IF(Loan_Not_Paid*Values_Entered,Ending_Balance,""), "")</f>
        <v/>
      </c>
    </row>
    <row r="213" spans="2:8">
      <c r="B213" s="128" t="str">
        <f ca="1">IFERROR(IF(Loan_Not_Paid*Values_Entered,Payment_Number,""), "")</f>
        <v/>
      </c>
      <c r="C213" s="129" t="str">
        <f ca="1">IFERROR(IF(Loan_Not_Paid*Values_Entered,Payment_Date,""), "")</f>
        <v/>
      </c>
      <c r="D213" s="130" t="str">
        <f ca="1">IFERROR(IF(Loan_Not_Paid*Values_Entered,Beginning_Balance,""), "")</f>
        <v/>
      </c>
      <c r="E213" s="130" t="str">
        <f ca="1">IFERROR(IF(Loan_Not_Paid*Values_Entered,Monthly_Payment,""), "")</f>
        <v/>
      </c>
      <c r="F213" s="130" t="str">
        <f ca="1">IFERROR(IF(Loan_Not_Paid*Values_Entered,Principal,""), "")</f>
        <v/>
      </c>
      <c r="G213" s="130" t="str">
        <f ca="1">IFERROR(IF(Loan_Not_Paid*Values_Entered,Interest,""), "")</f>
        <v/>
      </c>
      <c r="H213" s="130" t="str">
        <f ca="1">IFERROR(IF(Loan_Not_Paid*Values_Entered,Ending_Balance,""), "")</f>
        <v/>
      </c>
    </row>
    <row r="214" spans="2:8">
      <c r="B214" s="128" t="str">
        <f ca="1">IFERROR(IF(Loan_Not_Paid*Values_Entered,Payment_Number,""), "")</f>
        <v/>
      </c>
      <c r="C214" s="129" t="str">
        <f ca="1">IFERROR(IF(Loan_Not_Paid*Values_Entered,Payment_Date,""), "")</f>
        <v/>
      </c>
      <c r="D214" s="130" t="str">
        <f ca="1">IFERROR(IF(Loan_Not_Paid*Values_Entered,Beginning_Balance,""), "")</f>
        <v/>
      </c>
      <c r="E214" s="130" t="str">
        <f ca="1">IFERROR(IF(Loan_Not_Paid*Values_Entered,Monthly_Payment,""), "")</f>
        <v/>
      </c>
      <c r="F214" s="130" t="str">
        <f ca="1">IFERROR(IF(Loan_Not_Paid*Values_Entered,Principal,""), "")</f>
        <v/>
      </c>
      <c r="G214" s="130" t="str">
        <f ca="1">IFERROR(IF(Loan_Not_Paid*Values_Entered,Interest,""), "")</f>
        <v/>
      </c>
      <c r="H214" s="130" t="str">
        <f ca="1">IFERROR(IF(Loan_Not_Paid*Values_Entered,Ending_Balance,""), "")</f>
        <v/>
      </c>
    </row>
    <row r="215" spans="2:8">
      <c r="B215" s="128" t="str">
        <f ca="1">IFERROR(IF(Loan_Not_Paid*Values_Entered,Payment_Number,""), "")</f>
        <v/>
      </c>
      <c r="C215" s="129" t="str">
        <f ca="1">IFERROR(IF(Loan_Not_Paid*Values_Entered,Payment_Date,""), "")</f>
        <v/>
      </c>
      <c r="D215" s="130" t="str">
        <f ca="1">IFERROR(IF(Loan_Not_Paid*Values_Entered,Beginning_Balance,""), "")</f>
        <v/>
      </c>
      <c r="E215" s="130" t="str">
        <f ca="1">IFERROR(IF(Loan_Not_Paid*Values_Entered,Monthly_Payment,""), "")</f>
        <v/>
      </c>
      <c r="F215" s="130" t="str">
        <f ca="1">IFERROR(IF(Loan_Not_Paid*Values_Entered,Principal,""), "")</f>
        <v/>
      </c>
      <c r="G215" s="130" t="str">
        <f ca="1">IFERROR(IF(Loan_Not_Paid*Values_Entered,Interest,""), "")</f>
        <v/>
      </c>
      <c r="H215" s="130" t="str">
        <f ca="1">IFERROR(IF(Loan_Not_Paid*Values_Entered,Ending_Balance,""), "")</f>
        <v/>
      </c>
    </row>
    <row r="216" spans="2:8">
      <c r="B216" s="128" t="str">
        <f ca="1">IFERROR(IF(Loan_Not_Paid*Values_Entered,Payment_Number,""), "")</f>
        <v/>
      </c>
      <c r="C216" s="129" t="str">
        <f ca="1">IFERROR(IF(Loan_Not_Paid*Values_Entered,Payment_Date,""), "")</f>
        <v/>
      </c>
      <c r="D216" s="130" t="str">
        <f ca="1">IFERROR(IF(Loan_Not_Paid*Values_Entered,Beginning_Balance,""), "")</f>
        <v/>
      </c>
      <c r="E216" s="130" t="str">
        <f ca="1">IFERROR(IF(Loan_Not_Paid*Values_Entered,Monthly_Payment,""), "")</f>
        <v/>
      </c>
      <c r="F216" s="130" t="str">
        <f ca="1">IFERROR(IF(Loan_Not_Paid*Values_Entered,Principal,""), "")</f>
        <v/>
      </c>
      <c r="G216" s="130" t="str">
        <f ca="1">IFERROR(IF(Loan_Not_Paid*Values_Entered,Interest,""), "")</f>
        <v/>
      </c>
      <c r="H216" s="130" t="str">
        <f ca="1">IFERROR(IF(Loan_Not_Paid*Values_Entered,Ending_Balance,""), "")</f>
        <v/>
      </c>
    </row>
    <row r="217" spans="2:8">
      <c r="B217" s="128" t="str">
        <f ca="1">IFERROR(IF(Loan_Not_Paid*Values_Entered,Payment_Number,""), "")</f>
        <v/>
      </c>
      <c r="C217" s="129" t="str">
        <f ca="1">IFERROR(IF(Loan_Not_Paid*Values_Entered,Payment_Date,""), "")</f>
        <v/>
      </c>
      <c r="D217" s="130" t="str">
        <f ca="1">IFERROR(IF(Loan_Not_Paid*Values_Entered,Beginning_Balance,""), "")</f>
        <v/>
      </c>
      <c r="E217" s="130" t="str">
        <f ca="1">IFERROR(IF(Loan_Not_Paid*Values_Entered,Monthly_Payment,""), "")</f>
        <v/>
      </c>
      <c r="F217" s="130" t="str">
        <f ca="1">IFERROR(IF(Loan_Not_Paid*Values_Entered,Principal,""), "")</f>
        <v/>
      </c>
      <c r="G217" s="130" t="str">
        <f ca="1">IFERROR(IF(Loan_Not_Paid*Values_Entered,Interest,""), "")</f>
        <v/>
      </c>
      <c r="H217" s="130" t="str">
        <f ca="1">IFERROR(IF(Loan_Not_Paid*Values_Entered,Ending_Balance,""), "")</f>
        <v/>
      </c>
    </row>
    <row r="218" spans="2:8">
      <c r="B218" s="128" t="str">
        <f ca="1">IFERROR(IF(Loan_Not_Paid*Values_Entered,Payment_Number,""), "")</f>
        <v/>
      </c>
      <c r="C218" s="129" t="str">
        <f ca="1">IFERROR(IF(Loan_Not_Paid*Values_Entered,Payment_Date,""), "")</f>
        <v/>
      </c>
      <c r="D218" s="130" t="str">
        <f ca="1">IFERROR(IF(Loan_Not_Paid*Values_Entered,Beginning_Balance,""), "")</f>
        <v/>
      </c>
      <c r="E218" s="130" t="str">
        <f ca="1">IFERROR(IF(Loan_Not_Paid*Values_Entered,Monthly_Payment,""), "")</f>
        <v/>
      </c>
      <c r="F218" s="130" t="str">
        <f ca="1">IFERROR(IF(Loan_Not_Paid*Values_Entered,Principal,""), "")</f>
        <v/>
      </c>
      <c r="G218" s="130" t="str">
        <f ca="1">IFERROR(IF(Loan_Not_Paid*Values_Entered,Interest,""), "")</f>
        <v/>
      </c>
      <c r="H218" s="130" t="str">
        <f ca="1">IFERROR(IF(Loan_Not_Paid*Values_Entered,Ending_Balance,""), "")</f>
        <v/>
      </c>
    </row>
    <row r="219" spans="2:8">
      <c r="B219" s="128" t="str">
        <f ca="1">IFERROR(IF(Loan_Not_Paid*Values_Entered,Payment_Number,""), "")</f>
        <v/>
      </c>
      <c r="C219" s="129" t="str">
        <f ca="1">IFERROR(IF(Loan_Not_Paid*Values_Entered,Payment_Date,""), "")</f>
        <v/>
      </c>
      <c r="D219" s="130" t="str">
        <f ca="1">IFERROR(IF(Loan_Not_Paid*Values_Entered,Beginning_Balance,""), "")</f>
        <v/>
      </c>
      <c r="E219" s="130" t="str">
        <f ca="1">IFERROR(IF(Loan_Not_Paid*Values_Entered,Monthly_Payment,""), "")</f>
        <v/>
      </c>
      <c r="F219" s="130" t="str">
        <f ca="1">IFERROR(IF(Loan_Not_Paid*Values_Entered,Principal,""), "")</f>
        <v/>
      </c>
      <c r="G219" s="130" t="str">
        <f ca="1">IFERROR(IF(Loan_Not_Paid*Values_Entered,Interest,""), "")</f>
        <v/>
      </c>
      <c r="H219" s="130" t="str">
        <f ca="1">IFERROR(IF(Loan_Not_Paid*Values_Entered,Ending_Balance,""), "")</f>
        <v/>
      </c>
    </row>
    <row r="220" spans="2:8">
      <c r="B220" s="128" t="str">
        <f ca="1">IFERROR(IF(Loan_Not_Paid*Values_Entered,Payment_Number,""), "")</f>
        <v/>
      </c>
      <c r="C220" s="129" t="str">
        <f ca="1">IFERROR(IF(Loan_Not_Paid*Values_Entered,Payment_Date,""), "")</f>
        <v/>
      </c>
      <c r="D220" s="130" t="str">
        <f ca="1">IFERROR(IF(Loan_Not_Paid*Values_Entered,Beginning_Balance,""), "")</f>
        <v/>
      </c>
      <c r="E220" s="130" t="str">
        <f ca="1">IFERROR(IF(Loan_Not_Paid*Values_Entered,Monthly_Payment,""), "")</f>
        <v/>
      </c>
      <c r="F220" s="130" t="str">
        <f ca="1">IFERROR(IF(Loan_Not_Paid*Values_Entered,Principal,""), "")</f>
        <v/>
      </c>
      <c r="G220" s="130" t="str">
        <f ca="1">IFERROR(IF(Loan_Not_Paid*Values_Entered,Interest,""), "")</f>
        <v/>
      </c>
      <c r="H220" s="130" t="str">
        <f ca="1">IFERROR(IF(Loan_Not_Paid*Values_Entered,Ending_Balance,""), "")</f>
        <v/>
      </c>
    </row>
    <row r="221" spans="2:8">
      <c r="B221" s="128" t="str">
        <f ca="1">IFERROR(IF(Loan_Not_Paid*Values_Entered,Payment_Number,""), "")</f>
        <v/>
      </c>
      <c r="C221" s="129" t="str">
        <f ca="1">IFERROR(IF(Loan_Not_Paid*Values_Entered,Payment_Date,""), "")</f>
        <v/>
      </c>
      <c r="D221" s="130" t="str">
        <f ca="1">IFERROR(IF(Loan_Not_Paid*Values_Entered,Beginning_Balance,""), "")</f>
        <v/>
      </c>
      <c r="E221" s="130" t="str">
        <f ca="1">IFERROR(IF(Loan_Not_Paid*Values_Entered,Monthly_Payment,""), "")</f>
        <v/>
      </c>
      <c r="F221" s="130" t="str">
        <f ca="1">IFERROR(IF(Loan_Not_Paid*Values_Entered,Principal,""), "")</f>
        <v/>
      </c>
      <c r="G221" s="130" t="str">
        <f ca="1">IFERROR(IF(Loan_Not_Paid*Values_Entered,Interest,""), "")</f>
        <v/>
      </c>
      <c r="H221" s="130" t="str">
        <f ca="1">IFERROR(IF(Loan_Not_Paid*Values_Entered,Ending_Balance,""), "")</f>
        <v/>
      </c>
    </row>
    <row r="222" spans="2:8">
      <c r="B222" s="128" t="str">
        <f ca="1">IFERROR(IF(Loan_Not_Paid*Values_Entered,Payment_Number,""), "")</f>
        <v/>
      </c>
      <c r="C222" s="129" t="str">
        <f ca="1">IFERROR(IF(Loan_Not_Paid*Values_Entered,Payment_Date,""), "")</f>
        <v/>
      </c>
      <c r="D222" s="130" t="str">
        <f ca="1">IFERROR(IF(Loan_Not_Paid*Values_Entered,Beginning_Balance,""), "")</f>
        <v/>
      </c>
      <c r="E222" s="130" t="str">
        <f ca="1">IFERROR(IF(Loan_Not_Paid*Values_Entered,Monthly_Payment,""), "")</f>
        <v/>
      </c>
      <c r="F222" s="130" t="str">
        <f ca="1">IFERROR(IF(Loan_Not_Paid*Values_Entered,Principal,""), "")</f>
        <v/>
      </c>
      <c r="G222" s="130" t="str">
        <f ca="1">IFERROR(IF(Loan_Not_Paid*Values_Entered,Interest,""), "")</f>
        <v/>
      </c>
      <c r="H222" s="130" t="str">
        <f ca="1">IFERROR(IF(Loan_Not_Paid*Values_Entered,Ending_Balance,""), "")</f>
        <v/>
      </c>
    </row>
    <row r="223" spans="2:8">
      <c r="B223" s="128" t="str">
        <f ca="1">IFERROR(IF(Loan_Not_Paid*Values_Entered,Payment_Number,""), "")</f>
        <v/>
      </c>
      <c r="C223" s="129" t="str">
        <f ca="1">IFERROR(IF(Loan_Not_Paid*Values_Entered,Payment_Date,""), "")</f>
        <v/>
      </c>
      <c r="D223" s="130" t="str">
        <f ca="1">IFERROR(IF(Loan_Not_Paid*Values_Entered,Beginning_Balance,""), "")</f>
        <v/>
      </c>
      <c r="E223" s="130" t="str">
        <f ca="1">IFERROR(IF(Loan_Not_Paid*Values_Entered,Monthly_Payment,""), "")</f>
        <v/>
      </c>
      <c r="F223" s="130" t="str">
        <f ca="1">IFERROR(IF(Loan_Not_Paid*Values_Entered,Principal,""), "")</f>
        <v/>
      </c>
      <c r="G223" s="130" t="str">
        <f ca="1">IFERROR(IF(Loan_Not_Paid*Values_Entered,Interest,""), "")</f>
        <v/>
      </c>
      <c r="H223" s="130" t="str">
        <f ca="1">IFERROR(IF(Loan_Not_Paid*Values_Entered,Ending_Balance,""), "")</f>
        <v/>
      </c>
    </row>
    <row r="224" spans="2:8">
      <c r="B224" s="128" t="str">
        <f ca="1">IFERROR(IF(Loan_Not_Paid*Values_Entered,Payment_Number,""), "")</f>
        <v/>
      </c>
      <c r="C224" s="129" t="str">
        <f ca="1">IFERROR(IF(Loan_Not_Paid*Values_Entered,Payment_Date,""), "")</f>
        <v/>
      </c>
      <c r="D224" s="130" t="str">
        <f ca="1">IFERROR(IF(Loan_Not_Paid*Values_Entered,Beginning_Balance,""), "")</f>
        <v/>
      </c>
      <c r="E224" s="130" t="str">
        <f ca="1">IFERROR(IF(Loan_Not_Paid*Values_Entered,Monthly_Payment,""), "")</f>
        <v/>
      </c>
      <c r="F224" s="130" t="str">
        <f ca="1">IFERROR(IF(Loan_Not_Paid*Values_Entered,Principal,""), "")</f>
        <v/>
      </c>
      <c r="G224" s="130" t="str">
        <f ca="1">IFERROR(IF(Loan_Not_Paid*Values_Entered,Interest,""), "")</f>
        <v/>
      </c>
      <c r="H224" s="130" t="str">
        <f ca="1">IFERROR(IF(Loan_Not_Paid*Values_Entered,Ending_Balance,""), "")</f>
        <v/>
      </c>
    </row>
    <row r="225" spans="2:8">
      <c r="B225" s="128" t="str">
        <f ca="1">IFERROR(IF(Loan_Not_Paid*Values_Entered,Payment_Number,""), "")</f>
        <v/>
      </c>
      <c r="C225" s="129" t="str">
        <f ca="1">IFERROR(IF(Loan_Not_Paid*Values_Entered,Payment_Date,""), "")</f>
        <v/>
      </c>
      <c r="D225" s="130" t="str">
        <f ca="1">IFERROR(IF(Loan_Not_Paid*Values_Entered,Beginning_Balance,""), "")</f>
        <v/>
      </c>
      <c r="E225" s="130" t="str">
        <f ca="1">IFERROR(IF(Loan_Not_Paid*Values_Entered,Monthly_Payment,""), "")</f>
        <v/>
      </c>
      <c r="F225" s="130" t="str">
        <f ca="1">IFERROR(IF(Loan_Not_Paid*Values_Entered,Principal,""), "")</f>
        <v/>
      </c>
      <c r="G225" s="130" t="str">
        <f ca="1">IFERROR(IF(Loan_Not_Paid*Values_Entered,Interest,""), "")</f>
        <v/>
      </c>
      <c r="H225" s="130" t="str">
        <f ca="1">IFERROR(IF(Loan_Not_Paid*Values_Entered,Ending_Balance,""), "")</f>
        <v/>
      </c>
    </row>
    <row r="226" spans="2:8">
      <c r="B226" s="128" t="str">
        <f ca="1">IFERROR(IF(Loan_Not_Paid*Values_Entered,Payment_Number,""), "")</f>
        <v/>
      </c>
      <c r="C226" s="129" t="str">
        <f ca="1">IFERROR(IF(Loan_Not_Paid*Values_Entered,Payment_Date,""), "")</f>
        <v/>
      </c>
      <c r="D226" s="130" t="str">
        <f ca="1">IFERROR(IF(Loan_Not_Paid*Values_Entered,Beginning_Balance,""), "")</f>
        <v/>
      </c>
      <c r="E226" s="130" t="str">
        <f ca="1">IFERROR(IF(Loan_Not_Paid*Values_Entered,Monthly_Payment,""), "")</f>
        <v/>
      </c>
      <c r="F226" s="130" t="str">
        <f ca="1">IFERROR(IF(Loan_Not_Paid*Values_Entered,Principal,""), "")</f>
        <v/>
      </c>
      <c r="G226" s="130" t="str">
        <f ca="1">IFERROR(IF(Loan_Not_Paid*Values_Entered,Interest,""), "")</f>
        <v/>
      </c>
      <c r="H226" s="130" t="str">
        <f ca="1">IFERROR(IF(Loan_Not_Paid*Values_Entered,Ending_Balance,""), "")</f>
        <v/>
      </c>
    </row>
    <row r="227" spans="2:8">
      <c r="B227" s="128" t="str">
        <f ca="1">IFERROR(IF(Loan_Not_Paid*Values_Entered,Payment_Number,""), "")</f>
        <v/>
      </c>
      <c r="C227" s="129" t="str">
        <f ca="1">IFERROR(IF(Loan_Not_Paid*Values_Entered,Payment_Date,""), "")</f>
        <v/>
      </c>
      <c r="D227" s="130" t="str">
        <f ca="1">IFERROR(IF(Loan_Not_Paid*Values_Entered,Beginning_Balance,""), "")</f>
        <v/>
      </c>
      <c r="E227" s="130" t="str">
        <f ca="1">IFERROR(IF(Loan_Not_Paid*Values_Entered,Monthly_Payment,""), "")</f>
        <v/>
      </c>
      <c r="F227" s="130" t="str">
        <f ca="1">IFERROR(IF(Loan_Not_Paid*Values_Entered,Principal,""), "")</f>
        <v/>
      </c>
      <c r="G227" s="130" t="str">
        <f ca="1">IFERROR(IF(Loan_Not_Paid*Values_Entered,Interest,""), "")</f>
        <v/>
      </c>
      <c r="H227" s="130" t="str">
        <f ca="1">IFERROR(IF(Loan_Not_Paid*Values_Entered,Ending_Balance,""), "")</f>
        <v/>
      </c>
    </row>
    <row r="228" spans="2:8">
      <c r="B228" s="128" t="str">
        <f ca="1">IFERROR(IF(Loan_Not_Paid*Values_Entered,Payment_Number,""), "")</f>
        <v/>
      </c>
      <c r="C228" s="129" t="str">
        <f ca="1">IFERROR(IF(Loan_Not_Paid*Values_Entered,Payment_Date,""), "")</f>
        <v/>
      </c>
      <c r="D228" s="130" t="str">
        <f ca="1">IFERROR(IF(Loan_Not_Paid*Values_Entered,Beginning_Balance,""), "")</f>
        <v/>
      </c>
      <c r="E228" s="130" t="str">
        <f ca="1">IFERROR(IF(Loan_Not_Paid*Values_Entered,Monthly_Payment,""), "")</f>
        <v/>
      </c>
      <c r="F228" s="130" t="str">
        <f ca="1">IFERROR(IF(Loan_Not_Paid*Values_Entered,Principal,""), "")</f>
        <v/>
      </c>
      <c r="G228" s="130" t="str">
        <f ca="1">IFERROR(IF(Loan_Not_Paid*Values_Entered,Interest,""), "")</f>
        <v/>
      </c>
      <c r="H228" s="130" t="str">
        <f ca="1">IFERROR(IF(Loan_Not_Paid*Values_Entered,Ending_Balance,""), "")</f>
        <v/>
      </c>
    </row>
    <row r="229" spans="2:8">
      <c r="B229" s="128" t="str">
        <f ca="1">IFERROR(IF(Loan_Not_Paid*Values_Entered,Payment_Number,""), "")</f>
        <v/>
      </c>
      <c r="C229" s="129" t="str">
        <f ca="1">IFERROR(IF(Loan_Not_Paid*Values_Entered,Payment_Date,""), "")</f>
        <v/>
      </c>
      <c r="D229" s="130" t="str">
        <f ca="1">IFERROR(IF(Loan_Not_Paid*Values_Entered,Beginning_Balance,""), "")</f>
        <v/>
      </c>
      <c r="E229" s="130" t="str">
        <f ca="1">IFERROR(IF(Loan_Not_Paid*Values_Entered,Monthly_Payment,""), "")</f>
        <v/>
      </c>
      <c r="F229" s="130" t="str">
        <f ca="1">IFERROR(IF(Loan_Not_Paid*Values_Entered,Principal,""), "")</f>
        <v/>
      </c>
      <c r="G229" s="130" t="str">
        <f ca="1">IFERROR(IF(Loan_Not_Paid*Values_Entered,Interest,""), "")</f>
        <v/>
      </c>
      <c r="H229" s="130" t="str">
        <f ca="1">IFERROR(IF(Loan_Not_Paid*Values_Entered,Ending_Balance,""), "")</f>
        <v/>
      </c>
    </row>
    <row r="230" spans="2:8">
      <c r="B230" s="128" t="str">
        <f ca="1">IFERROR(IF(Loan_Not_Paid*Values_Entered,Payment_Number,""), "")</f>
        <v/>
      </c>
      <c r="C230" s="129" t="str">
        <f ca="1">IFERROR(IF(Loan_Not_Paid*Values_Entered,Payment_Date,""), "")</f>
        <v/>
      </c>
      <c r="D230" s="130" t="str">
        <f ca="1">IFERROR(IF(Loan_Not_Paid*Values_Entered,Beginning_Balance,""), "")</f>
        <v/>
      </c>
      <c r="E230" s="130" t="str">
        <f ca="1">IFERROR(IF(Loan_Not_Paid*Values_Entered,Monthly_Payment,""), "")</f>
        <v/>
      </c>
      <c r="F230" s="130" t="str">
        <f ca="1">IFERROR(IF(Loan_Not_Paid*Values_Entered,Principal,""), "")</f>
        <v/>
      </c>
      <c r="G230" s="130" t="str">
        <f ca="1">IFERROR(IF(Loan_Not_Paid*Values_Entered,Interest,""), "")</f>
        <v/>
      </c>
      <c r="H230" s="130" t="str">
        <f ca="1">IFERROR(IF(Loan_Not_Paid*Values_Entered,Ending_Balance,""), "")</f>
        <v/>
      </c>
    </row>
    <row r="231" spans="2:8">
      <c r="B231" s="128" t="str">
        <f ca="1">IFERROR(IF(Loan_Not_Paid*Values_Entered,Payment_Number,""), "")</f>
        <v/>
      </c>
      <c r="C231" s="129" t="str">
        <f ca="1">IFERROR(IF(Loan_Not_Paid*Values_Entered,Payment_Date,""), "")</f>
        <v/>
      </c>
      <c r="D231" s="130" t="str">
        <f ca="1">IFERROR(IF(Loan_Not_Paid*Values_Entered,Beginning_Balance,""), "")</f>
        <v/>
      </c>
      <c r="E231" s="130" t="str">
        <f ca="1">IFERROR(IF(Loan_Not_Paid*Values_Entered,Monthly_Payment,""), "")</f>
        <v/>
      </c>
      <c r="F231" s="130" t="str">
        <f ca="1">IFERROR(IF(Loan_Not_Paid*Values_Entered,Principal,""), "")</f>
        <v/>
      </c>
      <c r="G231" s="130" t="str">
        <f ca="1">IFERROR(IF(Loan_Not_Paid*Values_Entered,Interest,""), "")</f>
        <v/>
      </c>
      <c r="H231" s="130" t="str">
        <f ca="1">IFERROR(IF(Loan_Not_Paid*Values_Entered,Ending_Balance,""), "")</f>
        <v/>
      </c>
    </row>
    <row r="232" spans="2:8">
      <c r="B232" s="128" t="str">
        <f ca="1">IFERROR(IF(Loan_Not_Paid*Values_Entered,Payment_Number,""), "")</f>
        <v/>
      </c>
      <c r="C232" s="129" t="str">
        <f ca="1">IFERROR(IF(Loan_Not_Paid*Values_Entered,Payment_Date,""), "")</f>
        <v/>
      </c>
      <c r="D232" s="130" t="str">
        <f ca="1">IFERROR(IF(Loan_Not_Paid*Values_Entered,Beginning_Balance,""), "")</f>
        <v/>
      </c>
      <c r="E232" s="130" t="str">
        <f ca="1">IFERROR(IF(Loan_Not_Paid*Values_Entered,Monthly_Payment,""), "")</f>
        <v/>
      </c>
      <c r="F232" s="130" t="str">
        <f ca="1">IFERROR(IF(Loan_Not_Paid*Values_Entered,Principal,""), "")</f>
        <v/>
      </c>
      <c r="G232" s="130" t="str">
        <f ca="1">IFERROR(IF(Loan_Not_Paid*Values_Entered,Interest,""), "")</f>
        <v/>
      </c>
      <c r="H232" s="130" t="str">
        <f ca="1">IFERROR(IF(Loan_Not_Paid*Values_Entered,Ending_Balance,""), "")</f>
        <v/>
      </c>
    </row>
    <row r="233" spans="2:8">
      <c r="B233" s="128" t="str">
        <f ca="1">IFERROR(IF(Loan_Not_Paid*Values_Entered,Payment_Number,""), "")</f>
        <v/>
      </c>
      <c r="C233" s="129" t="str">
        <f ca="1">IFERROR(IF(Loan_Not_Paid*Values_Entered,Payment_Date,""), "")</f>
        <v/>
      </c>
      <c r="D233" s="130" t="str">
        <f ca="1">IFERROR(IF(Loan_Not_Paid*Values_Entered,Beginning_Balance,""), "")</f>
        <v/>
      </c>
      <c r="E233" s="130" t="str">
        <f ca="1">IFERROR(IF(Loan_Not_Paid*Values_Entered,Monthly_Payment,""), "")</f>
        <v/>
      </c>
      <c r="F233" s="130" t="str">
        <f ca="1">IFERROR(IF(Loan_Not_Paid*Values_Entered,Principal,""), "")</f>
        <v/>
      </c>
      <c r="G233" s="130" t="str">
        <f ca="1">IFERROR(IF(Loan_Not_Paid*Values_Entered,Interest,""), "")</f>
        <v/>
      </c>
      <c r="H233" s="130" t="str">
        <f ca="1">IFERROR(IF(Loan_Not_Paid*Values_Entered,Ending_Balance,""), "")</f>
        <v/>
      </c>
    </row>
    <row r="234" spans="2:8">
      <c r="B234" s="128" t="str">
        <f ca="1">IFERROR(IF(Loan_Not_Paid*Values_Entered,Payment_Number,""), "")</f>
        <v/>
      </c>
      <c r="C234" s="129" t="str">
        <f ca="1">IFERROR(IF(Loan_Not_Paid*Values_Entered,Payment_Date,""), "")</f>
        <v/>
      </c>
      <c r="D234" s="130" t="str">
        <f ca="1">IFERROR(IF(Loan_Not_Paid*Values_Entered,Beginning_Balance,""), "")</f>
        <v/>
      </c>
      <c r="E234" s="130" t="str">
        <f ca="1">IFERROR(IF(Loan_Not_Paid*Values_Entered,Monthly_Payment,""), "")</f>
        <v/>
      </c>
      <c r="F234" s="130" t="str">
        <f ca="1">IFERROR(IF(Loan_Not_Paid*Values_Entered,Principal,""), "")</f>
        <v/>
      </c>
      <c r="G234" s="130" t="str">
        <f ca="1">IFERROR(IF(Loan_Not_Paid*Values_Entered,Interest,""), "")</f>
        <v/>
      </c>
      <c r="H234" s="130" t="str">
        <f ca="1">IFERROR(IF(Loan_Not_Paid*Values_Entered,Ending_Balance,""), "")</f>
        <v/>
      </c>
    </row>
    <row r="235" spans="2:8">
      <c r="B235" s="128" t="str">
        <f ca="1">IFERROR(IF(Loan_Not_Paid*Values_Entered,Payment_Number,""), "")</f>
        <v/>
      </c>
      <c r="C235" s="129" t="str">
        <f ca="1">IFERROR(IF(Loan_Not_Paid*Values_Entered,Payment_Date,""), "")</f>
        <v/>
      </c>
      <c r="D235" s="130" t="str">
        <f ca="1">IFERROR(IF(Loan_Not_Paid*Values_Entered,Beginning_Balance,""), "")</f>
        <v/>
      </c>
      <c r="E235" s="130" t="str">
        <f ca="1">IFERROR(IF(Loan_Not_Paid*Values_Entered,Monthly_Payment,""), "")</f>
        <v/>
      </c>
      <c r="F235" s="130" t="str">
        <f ca="1">IFERROR(IF(Loan_Not_Paid*Values_Entered,Principal,""), "")</f>
        <v/>
      </c>
      <c r="G235" s="130" t="str">
        <f ca="1">IFERROR(IF(Loan_Not_Paid*Values_Entered,Interest,""), "")</f>
        <v/>
      </c>
      <c r="H235" s="130" t="str">
        <f ca="1">IFERROR(IF(Loan_Not_Paid*Values_Entered,Ending_Balance,""), "")</f>
        <v/>
      </c>
    </row>
    <row r="236" spans="2:8">
      <c r="B236" s="128" t="str">
        <f ca="1">IFERROR(IF(Loan_Not_Paid*Values_Entered,Payment_Number,""), "")</f>
        <v/>
      </c>
      <c r="C236" s="129" t="str">
        <f ca="1">IFERROR(IF(Loan_Not_Paid*Values_Entered,Payment_Date,""), "")</f>
        <v/>
      </c>
      <c r="D236" s="130" t="str">
        <f ca="1">IFERROR(IF(Loan_Not_Paid*Values_Entered,Beginning_Balance,""), "")</f>
        <v/>
      </c>
      <c r="E236" s="130" t="str">
        <f ca="1">IFERROR(IF(Loan_Not_Paid*Values_Entered,Monthly_Payment,""), "")</f>
        <v/>
      </c>
      <c r="F236" s="130" t="str">
        <f ca="1">IFERROR(IF(Loan_Not_Paid*Values_Entered,Principal,""), "")</f>
        <v/>
      </c>
      <c r="G236" s="130" t="str">
        <f ca="1">IFERROR(IF(Loan_Not_Paid*Values_Entered,Interest,""), "")</f>
        <v/>
      </c>
      <c r="H236" s="130" t="str">
        <f ca="1">IFERROR(IF(Loan_Not_Paid*Values_Entered,Ending_Balance,""), "")</f>
        <v/>
      </c>
    </row>
    <row r="237" spans="2:8">
      <c r="B237" s="128" t="str">
        <f ca="1">IFERROR(IF(Loan_Not_Paid*Values_Entered,Payment_Number,""), "")</f>
        <v/>
      </c>
      <c r="C237" s="129" t="str">
        <f ca="1">IFERROR(IF(Loan_Not_Paid*Values_Entered,Payment_Date,""), "")</f>
        <v/>
      </c>
      <c r="D237" s="130" t="str">
        <f ca="1">IFERROR(IF(Loan_Not_Paid*Values_Entered,Beginning_Balance,""), "")</f>
        <v/>
      </c>
      <c r="E237" s="130" t="str">
        <f ca="1">IFERROR(IF(Loan_Not_Paid*Values_Entered,Monthly_Payment,""), "")</f>
        <v/>
      </c>
      <c r="F237" s="130" t="str">
        <f ca="1">IFERROR(IF(Loan_Not_Paid*Values_Entered,Principal,""), "")</f>
        <v/>
      </c>
      <c r="G237" s="130" t="str">
        <f ca="1">IFERROR(IF(Loan_Not_Paid*Values_Entered,Interest,""), "")</f>
        <v/>
      </c>
      <c r="H237" s="130" t="str">
        <f ca="1">IFERROR(IF(Loan_Not_Paid*Values_Entered,Ending_Balance,""), "")</f>
        <v/>
      </c>
    </row>
    <row r="238" spans="2:8">
      <c r="B238" s="128" t="str">
        <f ca="1">IFERROR(IF(Loan_Not_Paid*Values_Entered,Payment_Number,""), "")</f>
        <v/>
      </c>
      <c r="C238" s="129" t="str">
        <f ca="1">IFERROR(IF(Loan_Not_Paid*Values_Entered,Payment_Date,""), "")</f>
        <v/>
      </c>
      <c r="D238" s="130" t="str">
        <f ca="1">IFERROR(IF(Loan_Not_Paid*Values_Entered,Beginning_Balance,""), "")</f>
        <v/>
      </c>
      <c r="E238" s="130" t="str">
        <f ca="1">IFERROR(IF(Loan_Not_Paid*Values_Entered,Monthly_Payment,""), "")</f>
        <v/>
      </c>
      <c r="F238" s="130" t="str">
        <f ca="1">IFERROR(IF(Loan_Not_Paid*Values_Entered,Principal,""), "")</f>
        <v/>
      </c>
      <c r="G238" s="130" t="str">
        <f ca="1">IFERROR(IF(Loan_Not_Paid*Values_Entered,Interest,""), "")</f>
        <v/>
      </c>
      <c r="H238" s="130" t="str">
        <f ca="1">IFERROR(IF(Loan_Not_Paid*Values_Entered,Ending_Balance,""), "")</f>
        <v/>
      </c>
    </row>
    <row r="239" spans="2:8">
      <c r="B239" s="128" t="str">
        <f ca="1">IFERROR(IF(Loan_Not_Paid*Values_Entered,Payment_Number,""), "")</f>
        <v/>
      </c>
      <c r="C239" s="129" t="str">
        <f ca="1">IFERROR(IF(Loan_Not_Paid*Values_Entered,Payment_Date,""), "")</f>
        <v/>
      </c>
      <c r="D239" s="130" t="str">
        <f ca="1">IFERROR(IF(Loan_Not_Paid*Values_Entered,Beginning_Balance,""), "")</f>
        <v/>
      </c>
      <c r="E239" s="130" t="str">
        <f ca="1">IFERROR(IF(Loan_Not_Paid*Values_Entered,Monthly_Payment,""), "")</f>
        <v/>
      </c>
      <c r="F239" s="130" t="str">
        <f ca="1">IFERROR(IF(Loan_Not_Paid*Values_Entered,Principal,""), "")</f>
        <v/>
      </c>
      <c r="G239" s="130" t="str">
        <f ca="1">IFERROR(IF(Loan_Not_Paid*Values_Entered,Interest,""), "")</f>
        <v/>
      </c>
      <c r="H239" s="130" t="str">
        <f ca="1">IFERROR(IF(Loan_Not_Paid*Values_Entered,Ending_Balance,""), "")</f>
        <v/>
      </c>
    </row>
    <row r="240" spans="2:8">
      <c r="B240" s="128" t="str">
        <f ca="1">IFERROR(IF(Loan_Not_Paid*Values_Entered,Payment_Number,""), "")</f>
        <v/>
      </c>
      <c r="C240" s="129" t="str">
        <f ca="1">IFERROR(IF(Loan_Not_Paid*Values_Entered,Payment_Date,""), "")</f>
        <v/>
      </c>
      <c r="D240" s="130" t="str">
        <f ca="1">IFERROR(IF(Loan_Not_Paid*Values_Entered,Beginning_Balance,""), "")</f>
        <v/>
      </c>
      <c r="E240" s="130" t="str">
        <f ca="1">IFERROR(IF(Loan_Not_Paid*Values_Entered,Monthly_Payment,""), "")</f>
        <v/>
      </c>
      <c r="F240" s="130" t="str">
        <f ca="1">IFERROR(IF(Loan_Not_Paid*Values_Entered,Principal,""), "")</f>
        <v/>
      </c>
      <c r="G240" s="130" t="str">
        <f ca="1">IFERROR(IF(Loan_Not_Paid*Values_Entered,Interest,""), "")</f>
        <v/>
      </c>
      <c r="H240" s="130" t="str">
        <f ca="1">IFERROR(IF(Loan_Not_Paid*Values_Entered,Ending_Balance,""), "")</f>
        <v/>
      </c>
    </row>
    <row r="241" spans="2:8">
      <c r="B241" s="128" t="str">
        <f ca="1">IFERROR(IF(Loan_Not_Paid*Values_Entered,Payment_Number,""), "")</f>
        <v/>
      </c>
      <c r="C241" s="129" t="str">
        <f ca="1">IFERROR(IF(Loan_Not_Paid*Values_Entered,Payment_Date,""), "")</f>
        <v/>
      </c>
      <c r="D241" s="130" t="str">
        <f ca="1">IFERROR(IF(Loan_Not_Paid*Values_Entered,Beginning_Balance,""), "")</f>
        <v/>
      </c>
      <c r="E241" s="130" t="str">
        <f ca="1">IFERROR(IF(Loan_Not_Paid*Values_Entered,Monthly_Payment,""), "")</f>
        <v/>
      </c>
      <c r="F241" s="130" t="str">
        <f ca="1">IFERROR(IF(Loan_Not_Paid*Values_Entered,Principal,""), "")</f>
        <v/>
      </c>
      <c r="G241" s="130" t="str">
        <f ca="1">IFERROR(IF(Loan_Not_Paid*Values_Entered,Interest,""), "")</f>
        <v/>
      </c>
      <c r="H241" s="130" t="str">
        <f ca="1">IFERROR(IF(Loan_Not_Paid*Values_Entered,Ending_Balance,""), "")</f>
        <v/>
      </c>
    </row>
    <row r="242" spans="2:8">
      <c r="B242" s="128" t="str">
        <f ca="1">IFERROR(IF(Loan_Not_Paid*Values_Entered,Payment_Number,""), "")</f>
        <v/>
      </c>
      <c r="C242" s="129" t="str">
        <f ca="1">IFERROR(IF(Loan_Not_Paid*Values_Entered,Payment_Date,""), "")</f>
        <v/>
      </c>
      <c r="D242" s="130" t="str">
        <f ca="1">IFERROR(IF(Loan_Not_Paid*Values_Entered,Beginning_Balance,""), "")</f>
        <v/>
      </c>
      <c r="E242" s="130" t="str">
        <f ca="1">IFERROR(IF(Loan_Not_Paid*Values_Entered,Monthly_Payment,""), "")</f>
        <v/>
      </c>
      <c r="F242" s="130" t="str">
        <f ca="1">IFERROR(IF(Loan_Not_Paid*Values_Entered,Principal,""), "")</f>
        <v/>
      </c>
      <c r="G242" s="130" t="str">
        <f ca="1">IFERROR(IF(Loan_Not_Paid*Values_Entered,Interest,""), "")</f>
        <v/>
      </c>
      <c r="H242" s="130" t="str">
        <f ca="1">IFERROR(IF(Loan_Not_Paid*Values_Entered,Ending_Balance,""), "")</f>
        <v/>
      </c>
    </row>
    <row r="243" spans="2:8">
      <c r="B243" s="128" t="str">
        <f ca="1">IFERROR(IF(Loan_Not_Paid*Values_Entered,Payment_Number,""), "")</f>
        <v/>
      </c>
      <c r="C243" s="129" t="str">
        <f ca="1">IFERROR(IF(Loan_Not_Paid*Values_Entered,Payment_Date,""), "")</f>
        <v/>
      </c>
      <c r="D243" s="130" t="str">
        <f ca="1">IFERROR(IF(Loan_Not_Paid*Values_Entered,Beginning_Balance,""), "")</f>
        <v/>
      </c>
      <c r="E243" s="130" t="str">
        <f ca="1">IFERROR(IF(Loan_Not_Paid*Values_Entered,Monthly_Payment,""), "")</f>
        <v/>
      </c>
      <c r="F243" s="130" t="str">
        <f ca="1">IFERROR(IF(Loan_Not_Paid*Values_Entered,Principal,""), "")</f>
        <v/>
      </c>
      <c r="G243" s="130" t="str">
        <f ca="1">IFERROR(IF(Loan_Not_Paid*Values_Entered,Interest,""), "")</f>
        <v/>
      </c>
      <c r="H243" s="130" t="str">
        <f ca="1">IFERROR(IF(Loan_Not_Paid*Values_Entered,Ending_Balance,""), "")</f>
        <v/>
      </c>
    </row>
    <row r="244" spans="2:8">
      <c r="B244" s="128" t="str">
        <f ca="1">IFERROR(IF(Loan_Not_Paid*Values_Entered,Payment_Number,""), "")</f>
        <v/>
      </c>
      <c r="C244" s="129" t="str">
        <f ca="1">IFERROR(IF(Loan_Not_Paid*Values_Entered,Payment_Date,""), "")</f>
        <v/>
      </c>
      <c r="D244" s="130" t="str">
        <f ca="1">IFERROR(IF(Loan_Not_Paid*Values_Entered,Beginning_Balance,""), "")</f>
        <v/>
      </c>
      <c r="E244" s="130" t="str">
        <f ca="1">IFERROR(IF(Loan_Not_Paid*Values_Entered,Monthly_Payment,""), "")</f>
        <v/>
      </c>
      <c r="F244" s="130" t="str">
        <f ca="1">IFERROR(IF(Loan_Not_Paid*Values_Entered,Principal,""), "")</f>
        <v/>
      </c>
      <c r="G244" s="130" t="str">
        <f ca="1">IFERROR(IF(Loan_Not_Paid*Values_Entered,Interest,""), "")</f>
        <v/>
      </c>
      <c r="H244" s="130" t="str">
        <f ca="1">IFERROR(IF(Loan_Not_Paid*Values_Entered,Ending_Balance,""), "")</f>
        <v/>
      </c>
    </row>
    <row r="245" spans="2:8">
      <c r="B245" s="128" t="str">
        <f ca="1">IFERROR(IF(Loan_Not_Paid*Values_Entered,Payment_Number,""), "")</f>
        <v/>
      </c>
      <c r="C245" s="129" t="str">
        <f ca="1">IFERROR(IF(Loan_Not_Paid*Values_Entered,Payment_Date,""), "")</f>
        <v/>
      </c>
      <c r="D245" s="130" t="str">
        <f ca="1">IFERROR(IF(Loan_Not_Paid*Values_Entered,Beginning_Balance,""), "")</f>
        <v/>
      </c>
      <c r="E245" s="130" t="str">
        <f ca="1">IFERROR(IF(Loan_Not_Paid*Values_Entered,Monthly_Payment,""), "")</f>
        <v/>
      </c>
      <c r="F245" s="130" t="str">
        <f ca="1">IFERROR(IF(Loan_Not_Paid*Values_Entered,Principal,""), "")</f>
        <v/>
      </c>
      <c r="G245" s="130" t="str">
        <f ca="1">IFERROR(IF(Loan_Not_Paid*Values_Entered,Interest,""), "")</f>
        <v/>
      </c>
      <c r="H245" s="130" t="str">
        <f ca="1">IFERROR(IF(Loan_Not_Paid*Values_Entered,Ending_Balance,""), "")</f>
        <v/>
      </c>
    </row>
    <row r="246" spans="2:8">
      <c r="B246" s="128" t="str">
        <f ca="1">IFERROR(IF(Loan_Not_Paid*Values_Entered,Payment_Number,""), "")</f>
        <v/>
      </c>
      <c r="C246" s="129" t="str">
        <f ca="1">IFERROR(IF(Loan_Not_Paid*Values_Entered,Payment_Date,""), "")</f>
        <v/>
      </c>
      <c r="D246" s="130" t="str">
        <f ca="1">IFERROR(IF(Loan_Not_Paid*Values_Entered,Beginning_Balance,""), "")</f>
        <v/>
      </c>
      <c r="E246" s="130" t="str">
        <f ca="1">IFERROR(IF(Loan_Not_Paid*Values_Entered,Monthly_Payment,""), "")</f>
        <v/>
      </c>
      <c r="F246" s="130" t="str">
        <f ca="1">IFERROR(IF(Loan_Not_Paid*Values_Entered,Principal,""), "")</f>
        <v/>
      </c>
      <c r="G246" s="130" t="str">
        <f ca="1">IFERROR(IF(Loan_Not_Paid*Values_Entered,Interest,""), "")</f>
        <v/>
      </c>
      <c r="H246" s="130" t="str">
        <f ca="1">IFERROR(IF(Loan_Not_Paid*Values_Entered,Ending_Balance,""), "")</f>
        <v/>
      </c>
    </row>
    <row r="247" spans="2:8">
      <c r="B247" s="128" t="str">
        <f ca="1">IFERROR(IF(Loan_Not_Paid*Values_Entered,Payment_Number,""), "")</f>
        <v/>
      </c>
      <c r="C247" s="129" t="str">
        <f ca="1">IFERROR(IF(Loan_Not_Paid*Values_Entered,Payment_Date,""), "")</f>
        <v/>
      </c>
      <c r="D247" s="130" t="str">
        <f ca="1">IFERROR(IF(Loan_Not_Paid*Values_Entered,Beginning_Balance,""), "")</f>
        <v/>
      </c>
      <c r="E247" s="130" t="str">
        <f ca="1">IFERROR(IF(Loan_Not_Paid*Values_Entered,Monthly_Payment,""), "")</f>
        <v/>
      </c>
      <c r="F247" s="130" t="str">
        <f ca="1">IFERROR(IF(Loan_Not_Paid*Values_Entered,Principal,""), "")</f>
        <v/>
      </c>
      <c r="G247" s="130" t="str">
        <f ca="1">IFERROR(IF(Loan_Not_Paid*Values_Entered,Interest,""), "")</f>
        <v/>
      </c>
      <c r="H247" s="130" t="str">
        <f ca="1">IFERROR(IF(Loan_Not_Paid*Values_Entered,Ending_Balance,""), "")</f>
        <v/>
      </c>
    </row>
    <row r="248" spans="2:8">
      <c r="B248" s="128" t="str">
        <f ca="1">IFERROR(IF(Loan_Not_Paid*Values_Entered,Payment_Number,""), "")</f>
        <v/>
      </c>
      <c r="C248" s="129" t="str">
        <f ca="1">IFERROR(IF(Loan_Not_Paid*Values_Entered,Payment_Date,""), "")</f>
        <v/>
      </c>
      <c r="D248" s="130" t="str">
        <f ca="1">IFERROR(IF(Loan_Not_Paid*Values_Entered,Beginning_Balance,""), "")</f>
        <v/>
      </c>
      <c r="E248" s="130" t="str">
        <f ca="1">IFERROR(IF(Loan_Not_Paid*Values_Entered,Monthly_Payment,""), "")</f>
        <v/>
      </c>
      <c r="F248" s="130" t="str">
        <f ca="1">IFERROR(IF(Loan_Not_Paid*Values_Entered,Principal,""), "")</f>
        <v/>
      </c>
      <c r="G248" s="130" t="str">
        <f ca="1">IFERROR(IF(Loan_Not_Paid*Values_Entered,Interest,""), "")</f>
        <v/>
      </c>
      <c r="H248" s="130" t="str">
        <f ca="1">IFERROR(IF(Loan_Not_Paid*Values_Entered,Ending_Balance,""), "")</f>
        <v/>
      </c>
    </row>
    <row r="249" spans="2:8">
      <c r="B249" s="128" t="str">
        <f ca="1">IFERROR(IF(Loan_Not_Paid*Values_Entered,Payment_Number,""), "")</f>
        <v/>
      </c>
      <c r="C249" s="129" t="str">
        <f ca="1">IFERROR(IF(Loan_Not_Paid*Values_Entered,Payment_Date,""), "")</f>
        <v/>
      </c>
      <c r="D249" s="130" t="str">
        <f ca="1">IFERROR(IF(Loan_Not_Paid*Values_Entered,Beginning_Balance,""), "")</f>
        <v/>
      </c>
      <c r="E249" s="130" t="str">
        <f ca="1">IFERROR(IF(Loan_Not_Paid*Values_Entered,Monthly_Payment,""), "")</f>
        <v/>
      </c>
      <c r="F249" s="130" t="str">
        <f ca="1">IFERROR(IF(Loan_Not_Paid*Values_Entered,Principal,""), "")</f>
        <v/>
      </c>
      <c r="G249" s="130" t="str">
        <f ca="1">IFERROR(IF(Loan_Not_Paid*Values_Entered,Interest,""), "")</f>
        <v/>
      </c>
      <c r="H249" s="130" t="str">
        <f ca="1">IFERROR(IF(Loan_Not_Paid*Values_Entered,Ending_Balance,""), "")</f>
        <v/>
      </c>
    </row>
    <row r="250" spans="2:8">
      <c r="B250" s="128" t="str">
        <f ca="1">IFERROR(IF(Loan_Not_Paid*Values_Entered,Payment_Number,""), "")</f>
        <v/>
      </c>
      <c r="C250" s="129" t="str">
        <f ca="1">IFERROR(IF(Loan_Not_Paid*Values_Entered,Payment_Date,""), "")</f>
        <v/>
      </c>
      <c r="D250" s="130" t="str">
        <f ca="1">IFERROR(IF(Loan_Not_Paid*Values_Entered,Beginning_Balance,""), "")</f>
        <v/>
      </c>
      <c r="E250" s="130" t="str">
        <f ca="1">IFERROR(IF(Loan_Not_Paid*Values_Entered,Monthly_Payment,""), "")</f>
        <v/>
      </c>
      <c r="F250" s="130" t="str">
        <f ca="1">IFERROR(IF(Loan_Not_Paid*Values_Entered,Principal,""), "")</f>
        <v/>
      </c>
      <c r="G250" s="130" t="str">
        <f ca="1">IFERROR(IF(Loan_Not_Paid*Values_Entered,Interest,""), "")</f>
        <v/>
      </c>
      <c r="H250" s="130" t="str">
        <f ca="1">IFERROR(IF(Loan_Not_Paid*Values_Entered,Ending_Balance,""), "")</f>
        <v/>
      </c>
    </row>
    <row r="251" spans="2:8">
      <c r="B251" s="128" t="str">
        <f ca="1">IFERROR(IF(Loan_Not_Paid*Values_Entered,Payment_Number,""), "")</f>
        <v/>
      </c>
      <c r="C251" s="129" t="str">
        <f ca="1">IFERROR(IF(Loan_Not_Paid*Values_Entered,Payment_Date,""), "")</f>
        <v/>
      </c>
      <c r="D251" s="130" t="str">
        <f ca="1">IFERROR(IF(Loan_Not_Paid*Values_Entered,Beginning_Balance,""), "")</f>
        <v/>
      </c>
      <c r="E251" s="130" t="str">
        <f ca="1">IFERROR(IF(Loan_Not_Paid*Values_Entered,Monthly_Payment,""), "")</f>
        <v/>
      </c>
      <c r="F251" s="130" t="str">
        <f ca="1">IFERROR(IF(Loan_Not_Paid*Values_Entered,Principal,""), "")</f>
        <v/>
      </c>
      <c r="G251" s="130" t="str">
        <f ca="1">IFERROR(IF(Loan_Not_Paid*Values_Entered,Interest,""), "")</f>
        <v/>
      </c>
      <c r="H251" s="130" t="str">
        <f ca="1">IFERROR(IF(Loan_Not_Paid*Values_Entered,Ending_Balance,""), "")</f>
        <v/>
      </c>
    </row>
    <row r="252" spans="2:8">
      <c r="B252" s="128" t="str">
        <f ca="1">IFERROR(IF(Loan_Not_Paid*Values_Entered,Payment_Number,""), "")</f>
        <v/>
      </c>
      <c r="C252" s="129" t="str">
        <f ca="1">IFERROR(IF(Loan_Not_Paid*Values_Entered,Payment_Date,""), "")</f>
        <v/>
      </c>
      <c r="D252" s="130" t="str">
        <f ca="1">IFERROR(IF(Loan_Not_Paid*Values_Entered,Beginning_Balance,""), "")</f>
        <v/>
      </c>
      <c r="E252" s="130" t="str">
        <f ca="1">IFERROR(IF(Loan_Not_Paid*Values_Entered,Monthly_Payment,""), "")</f>
        <v/>
      </c>
      <c r="F252" s="130" t="str">
        <f ca="1">IFERROR(IF(Loan_Not_Paid*Values_Entered,Principal,""), "")</f>
        <v/>
      </c>
      <c r="G252" s="130" t="str">
        <f ca="1">IFERROR(IF(Loan_Not_Paid*Values_Entered,Interest,""), "")</f>
        <v/>
      </c>
      <c r="H252" s="130" t="str">
        <f ca="1">IFERROR(IF(Loan_Not_Paid*Values_Entered,Ending_Balance,""), "")</f>
        <v/>
      </c>
    </row>
    <row r="253" spans="2:8">
      <c r="B253" s="128" t="str">
        <f ca="1">IFERROR(IF(Loan_Not_Paid*Values_Entered,Payment_Number,""), "")</f>
        <v/>
      </c>
      <c r="C253" s="129" t="str">
        <f ca="1">IFERROR(IF(Loan_Not_Paid*Values_Entered,Payment_Date,""), "")</f>
        <v/>
      </c>
      <c r="D253" s="130" t="str">
        <f ca="1">IFERROR(IF(Loan_Not_Paid*Values_Entered,Beginning_Balance,""), "")</f>
        <v/>
      </c>
      <c r="E253" s="130" t="str">
        <f ca="1">IFERROR(IF(Loan_Not_Paid*Values_Entered,Monthly_Payment,""), "")</f>
        <v/>
      </c>
      <c r="F253" s="130" t="str">
        <f ca="1">IFERROR(IF(Loan_Not_Paid*Values_Entered,Principal,""), "")</f>
        <v/>
      </c>
      <c r="G253" s="130" t="str">
        <f ca="1">IFERROR(IF(Loan_Not_Paid*Values_Entered,Interest,""), "")</f>
        <v/>
      </c>
      <c r="H253" s="130" t="str">
        <f ca="1">IFERROR(IF(Loan_Not_Paid*Values_Entered,Ending_Balance,""), "")</f>
        <v/>
      </c>
    </row>
    <row r="254" spans="2:8">
      <c r="B254" s="128" t="str">
        <f ca="1">IFERROR(IF(Loan_Not_Paid*Values_Entered,Payment_Number,""), "")</f>
        <v/>
      </c>
      <c r="C254" s="129" t="str">
        <f ca="1">IFERROR(IF(Loan_Not_Paid*Values_Entered,Payment_Date,""), "")</f>
        <v/>
      </c>
      <c r="D254" s="130" t="str">
        <f ca="1">IFERROR(IF(Loan_Not_Paid*Values_Entered,Beginning_Balance,""), "")</f>
        <v/>
      </c>
      <c r="E254" s="130" t="str">
        <f ca="1">IFERROR(IF(Loan_Not_Paid*Values_Entered,Monthly_Payment,""), "")</f>
        <v/>
      </c>
      <c r="F254" s="130" t="str">
        <f ca="1">IFERROR(IF(Loan_Not_Paid*Values_Entered,Principal,""), "")</f>
        <v/>
      </c>
      <c r="G254" s="130" t="str">
        <f ca="1">IFERROR(IF(Loan_Not_Paid*Values_Entered,Interest,""), "")</f>
        <v/>
      </c>
      <c r="H254" s="130" t="str">
        <f ca="1">IFERROR(IF(Loan_Not_Paid*Values_Entered,Ending_Balance,""), "")</f>
        <v/>
      </c>
    </row>
    <row r="255" spans="2:8">
      <c r="B255" s="128" t="str">
        <f ca="1">IFERROR(IF(Loan_Not_Paid*Values_Entered,Payment_Number,""), "")</f>
        <v/>
      </c>
      <c r="C255" s="129" t="str">
        <f ca="1">IFERROR(IF(Loan_Not_Paid*Values_Entered,Payment_Date,""), "")</f>
        <v/>
      </c>
      <c r="D255" s="130" t="str">
        <f ca="1">IFERROR(IF(Loan_Not_Paid*Values_Entered,Beginning_Balance,""), "")</f>
        <v/>
      </c>
      <c r="E255" s="130" t="str">
        <f ca="1">IFERROR(IF(Loan_Not_Paid*Values_Entered,Monthly_Payment,""), "")</f>
        <v/>
      </c>
      <c r="F255" s="130" t="str">
        <f ca="1">IFERROR(IF(Loan_Not_Paid*Values_Entered,Principal,""), "")</f>
        <v/>
      </c>
      <c r="G255" s="130" t="str">
        <f ca="1">IFERROR(IF(Loan_Not_Paid*Values_Entered,Interest,""), "")</f>
        <v/>
      </c>
      <c r="H255" s="130" t="str">
        <f ca="1">IFERROR(IF(Loan_Not_Paid*Values_Entered,Ending_Balance,""), "")</f>
        <v/>
      </c>
    </row>
    <row r="256" spans="2:8">
      <c r="B256" s="128" t="str">
        <f ca="1">IFERROR(IF(Loan_Not_Paid*Values_Entered,Payment_Number,""), "")</f>
        <v/>
      </c>
      <c r="C256" s="129" t="str">
        <f ca="1">IFERROR(IF(Loan_Not_Paid*Values_Entered,Payment_Date,""), "")</f>
        <v/>
      </c>
      <c r="D256" s="130" t="str">
        <f ca="1">IFERROR(IF(Loan_Not_Paid*Values_Entered,Beginning_Balance,""), "")</f>
        <v/>
      </c>
      <c r="E256" s="130" t="str">
        <f ca="1">IFERROR(IF(Loan_Not_Paid*Values_Entered,Monthly_Payment,""), "")</f>
        <v/>
      </c>
      <c r="F256" s="130" t="str">
        <f ca="1">IFERROR(IF(Loan_Not_Paid*Values_Entered,Principal,""), "")</f>
        <v/>
      </c>
      <c r="G256" s="130" t="str">
        <f ca="1">IFERROR(IF(Loan_Not_Paid*Values_Entered,Interest,""), "")</f>
        <v/>
      </c>
      <c r="H256" s="130" t="str">
        <f ca="1">IFERROR(IF(Loan_Not_Paid*Values_Entered,Ending_Balance,""), "")</f>
        <v/>
      </c>
    </row>
    <row r="257" spans="2:8">
      <c r="B257" s="128" t="str">
        <f ca="1">IFERROR(IF(Loan_Not_Paid*Values_Entered,Payment_Number,""), "")</f>
        <v/>
      </c>
      <c r="C257" s="129" t="str">
        <f ca="1">IFERROR(IF(Loan_Not_Paid*Values_Entered,Payment_Date,""), "")</f>
        <v/>
      </c>
      <c r="D257" s="130" t="str">
        <f ca="1">IFERROR(IF(Loan_Not_Paid*Values_Entered,Beginning_Balance,""), "")</f>
        <v/>
      </c>
      <c r="E257" s="130" t="str">
        <f ca="1">IFERROR(IF(Loan_Not_Paid*Values_Entered,Monthly_Payment,""), "")</f>
        <v/>
      </c>
      <c r="F257" s="130" t="str">
        <f ca="1">IFERROR(IF(Loan_Not_Paid*Values_Entered,Principal,""), "")</f>
        <v/>
      </c>
      <c r="G257" s="130" t="str">
        <f ca="1">IFERROR(IF(Loan_Not_Paid*Values_Entered,Interest,""), "")</f>
        <v/>
      </c>
      <c r="H257" s="130" t="str">
        <f ca="1">IFERROR(IF(Loan_Not_Paid*Values_Entered,Ending_Balance,""), "")</f>
        <v/>
      </c>
    </row>
    <row r="258" spans="2:8">
      <c r="B258" s="128" t="str">
        <f ca="1">IFERROR(IF(Loan_Not_Paid*Values_Entered,Payment_Number,""), "")</f>
        <v/>
      </c>
      <c r="C258" s="129" t="str">
        <f ca="1">IFERROR(IF(Loan_Not_Paid*Values_Entered,Payment_Date,""), "")</f>
        <v/>
      </c>
      <c r="D258" s="130" t="str">
        <f ca="1">IFERROR(IF(Loan_Not_Paid*Values_Entered,Beginning_Balance,""), "")</f>
        <v/>
      </c>
      <c r="E258" s="130" t="str">
        <f ca="1">IFERROR(IF(Loan_Not_Paid*Values_Entered,Monthly_Payment,""), "")</f>
        <v/>
      </c>
      <c r="F258" s="130" t="str">
        <f ca="1">IFERROR(IF(Loan_Not_Paid*Values_Entered,Principal,""), "")</f>
        <v/>
      </c>
      <c r="G258" s="130" t="str">
        <f ca="1">IFERROR(IF(Loan_Not_Paid*Values_Entered,Interest,""), "")</f>
        <v/>
      </c>
      <c r="H258" s="130" t="str">
        <f ca="1">IFERROR(IF(Loan_Not_Paid*Values_Entered,Ending_Balance,""), "")</f>
        <v/>
      </c>
    </row>
    <row r="259" spans="2:8">
      <c r="B259" s="128" t="str">
        <f ca="1">IFERROR(IF(Loan_Not_Paid*Values_Entered,Payment_Number,""), "")</f>
        <v/>
      </c>
      <c r="C259" s="129" t="str">
        <f ca="1">IFERROR(IF(Loan_Not_Paid*Values_Entered,Payment_Date,""), "")</f>
        <v/>
      </c>
      <c r="D259" s="130" t="str">
        <f ca="1">IFERROR(IF(Loan_Not_Paid*Values_Entered,Beginning_Balance,""), "")</f>
        <v/>
      </c>
      <c r="E259" s="130" t="str">
        <f ca="1">IFERROR(IF(Loan_Not_Paid*Values_Entered,Monthly_Payment,""), "")</f>
        <v/>
      </c>
      <c r="F259" s="130" t="str">
        <f ca="1">IFERROR(IF(Loan_Not_Paid*Values_Entered,Principal,""), "")</f>
        <v/>
      </c>
      <c r="G259" s="130" t="str">
        <f ca="1">IFERROR(IF(Loan_Not_Paid*Values_Entered,Interest,""), "")</f>
        <v/>
      </c>
      <c r="H259" s="130" t="str">
        <f ca="1">IFERROR(IF(Loan_Not_Paid*Values_Entered,Ending_Balance,""), "")</f>
        <v/>
      </c>
    </row>
    <row r="260" spans="2:8">
      <c r="B260" s="128" t="str">
        <f ca="1">IFERROR(IF(Loan_Not_Paid*Values_Entered,Payment_Number,""), "")</f>
        <v/>
      </c>
      <c r="C260" s="129" t="str">
        <f ca="1">IFERROR(IF(Loan_Not_Paid*Values_Entered,Payment_Date,""), "")</f>
        <v/>
      </c>
      <c r="D260" s="130" t="str">
        <f ca="1">IFERROR(IF(Loan_Not_Paid*Values_Entered,Beginning_Balance,""), "")</f>
        <v/>
      </c>
      <c r="E260" s="130" t="str">
        <f ca="1">IFERROR(IF(Loan_Not_Paid*Values_Entered,Monthly_Payment,""), "")</f>
        <v/>
      </c>
      <c r="F260" s="130" t="str">
        <f ca="1">IFERROR(IF(Loan_Not_Paid*Values_Entered,Principal,""), "")</f>
        <v/>
      </c>
      <c r="G260" s="130" t="str">
        <f ca="1">IFERROR(IF(Loan_Not_Paid*Values_Entered,Interest,""), "")</f>
        <v/>
      </c>
      <c r="H260" s="130" t="str">
        <f ca="1">IFERROR(IF(Loan_Not_Paid*Values_Entered,Ending_Balance,""), "")</f>
        <v/>
      </c>
    </row>
    <row r="261" spans="2:8">
      <c r="B261" s="128" t="str">
        <f ca="1">IFERROR(IF(Loan_Not_Paid*Values_Entered,Payment_Number,""), "")</f>
        <v/>
      </c>
      <c r="C261" s="129" t="str">
        <f ca="1">IFERROR(IF(Loan_Not_Paid*Values_Entered,Payment_Date,""), "")</f>
        <v/>
      </c>
      <c r="D261" s="130" t="str">
        <f ca="1">IFERROR(IF(Loan_Not_Paid*Values_Entered,Beginning_Balance,""), "")</f>
        <v/>
      </c>
      <c r="E261" s="130" t="str">
        <f ca="1">IFERROR(IF(Loan_Not_Paid*Values_Entered,Monthly_Payment,""), "")</f>
        <v/>
      </c>
      <c r="F261" s="130" t="str">
        <f ca="1">IFERROR(IF(Loan_Not_Paid*Values_Entered,Principal,""), "")</f>
        <v/>
      </c>
      <c r="G261" s="130" t="str">
        <f ca="1">IFERROR(IF(Loan_Not_Paid*Values_Entered,Interest,""), "")</f>
        <v/>
      </c>
      <c r="H261" s="130" t="str">
        <f ca="1">IFERROR(IF(Loan_Not_Paid*Values_Entered,Ending_Balance,""), "")</f>
        <v/>
      </c>
    </row>
    <row r="262" spans="2:8">
      <c r="B262" s="128" t="str">
        <f ca="1">IFERROR(IF(Loan_Not_Paid*Values_Entered,Payment_Number,""), "")</f>
        <v/>
      </c>
      <c r="C262" s="129" t="str">
        <f ca="1">IFERROR(IF(Loan_Not_Paid*Values_Entered,Payment_Date,""), "")</f>
        <v/>
      </c>
      <c r="D262" s="130" t="str">
        <f ca="1">IFERROR(IF(Loan_Not_Paid*Values_Entered,Beginning_Balance,""), "")</f>
        <v/>
      </c>
      <c r="E262" s="130" t="str">
        <f ca="1">IFERROR(IF(Loan_Not_Paid*Values_Entered,Monthly_Payment,""), "")</f>
        <v/>
      </c>
      <c r="F262" s="130" t="str">
        <f ca="1">IFERROR(IF(Loan_Not_Paid*Values_Entered,Principal,""), "")</f>
        <v/>
      </c>
      <c r="G262" s="130" t="str">
        <f ca="1">IFERROR(IF(Loan_Not_Paid*Values_Entered,Interest,""), "")</f>
        <v/>
      </c>
      <c r="H262" s="130" t="str">
        <f ca="1">IFERROR(IF(Loan_Not_Paid*Values_Entered,Ending_Balance,""), "")</f>
        <v/>
      </c>
    </row>
  </sheetData>
  <sheetProtection selectLockedCells="1"/>
  <mergeCells count="21">
    <mergeCell ref="B3:O3"/>
    <mergeCell ref="B5:H8"/>
    <mergeCell ref="G21:H21"/>
    <mergeCell ref="G23:H23"/>
    <mergeCell ref="G24:H24"/>
    <mergeCell ref="G16:H16"/>
    <mergeCell ref="G22:H22"/>
    <mergeCell ref="G17:H17"/>
    <mergeCell ref="G18:H18"/>
    <mergeCell ref="G19:H19"/>
    <mergeCell ref="G20:H20"/>
    <mergeCell ref="B25:D25"/>
    <mergeCell ref="B16:E16"/>
    <mergeCell ref="B17:D17"/>
    <mergeCell ref="B18:D18"/>
    <mergeCell ref="B19:D19"/>
    <mergeCell ref="B20:D20"/>
    <mergeCell ref="B22:D22"/>
    <mergeCell ref="B23:D23"/>
    <mergeCell ref="B24:D24"/>
    <mergeCell ref="B21:D21"/>
  </mergeCells>
  <conditionalFormatting sqref="B27:B262">
    <cfRule type="expression" dxfId="14" priority="22" stopIfTrue="1">
      <formula>NOT(Loan_Not_Paid)</formula>
    </cfRule>
    <cfRule type="expression" dxfId="13" priority="23" stopIfTrue="1">
      <formula>IF(ROW(B27)=Last_Row,TRUE,FALSE)</formula>
    </cfRule>
  </conditionalFormatting>
  <conditionalFormatting sqref="C27:G262">
    <cfRule type="expression" dxfId="12" priority="20" stopIfTrue="1">
      <formula>NOT(Loan_Not_Paid)</formula>
    </cfRule>
    <cfRule type="expression" dxfId="11" priority="21" stopIfTrue="1">
      <formula>IF(ROW(C27)=Last_Row,TRUE,FALSE)</formula>
    </cfRule>
  </conditionalFormatting>
  <conditionalFormatting sqref="G23">
    <cfRule type="expression" dxfId="10" priority="5">
      <formula>ISBLANK($G$20)</formula>
    </cfRule>
  </conditionalFormatting>
  <conditionalFormatting sqref="G19:H19">
    <cfRule type="expression" dxfId="9" priority="7">
      <formula>ISBLANK($G$18)</formula>
    </cfRule>
  </conditionalFormatting>
  <conditionalFormatting sqref="G20:H20">
    <cfRule type="expression" dxfId="8" priority="1">
      <formula>$G$18="No"</formula>
    </cfRule>
    <cfRule type="expression" dxfId="7" priority="2">
      <formula>ISBLANK($G$18)</formula>
    </cfRule>
  </conditionalFormatting>
  <conditionalFormatting sqref="G21:H21">
    <cfRule type="expression" dxfId="6" priority="3">
      <formula>ISBLANK($G$20)</formula>
    </cfRule>
  </conditionalFormatting>
  <conditionalFormatting sqref="G22:H22">
    <cfRule type="expression" dxfId="5" priority="14">
      <formula>ISBLANK($G$20)</formula>
    </cfRule>
  </conditionalFormatting>
  <conditionalFormatting sqref="G24:H24">
    <cfRule type="expression" dxfId="4" priority="4">
      <formula>ISBLANK($G$20)</formula>
    </cfRule>
  </conditionalFormatting>
  <conditionalFormatting sqref="H27:H262">
    <cfRule type="expression" dxfId="3" priority="24" stopIfTrue="1">
      <formula>NOT(Loan_Not_Paid)</formula>
    </cfRule>
    <cfRule type="expression" dxfId="2" priority="25" stopIfTrue="1">
      <formula>IF(ROW(H27)=Last_Row,TRUE,FALSE)</formula>
    </cfRule>
  </conditionalFormatting>
  <dataValidations xWindow="468" yWindow="413" count="26">
    <dataValidation allowBlank="1" showErrorMessage="1" sqref="A4:A7 B3:O3 B18:D18 C5:D10 B15 H5:H15 E13:E14 G17 G19:G20 G21:G22 E5:G12 C15:G15 B5:B10" xr:uid="{F5719553-8F33-4B77-8E56-0EAC3BB79861}"/>
    <dataValidation allowBlank="1" showInputMessage="1" showErrorMessage="1" prompt="Enter Loan amount in cell at right" sqref="B17:D17" xr:uid="{F10681FC-43C7-4D7F-A7EF-D9FEA363027B}"/>
    <dataValidation allowBlank="1" showInputMessage="1" showErrorMessage="1" prompt="Enter Loan amount in this cell" sqref="E17" xr:uid="{44D954CA-B113-4419-9FB4-C4DCE9266647}"/>
    <dataValidation allowBlank="1" showInputMessage="1" showErrorMessage="1" prompt="Enter Loan period in years in cell at right" sqref="B19:D19" xr:uid="{1A5AD217-1A20-4193-BB9B-86BFEA68E85F}"/>
    <dataValidation type="whole" allowBlank="1" showInputMessage="1" showErrorMessage="1" prompt="Enter Loan period 12 to 60 months in this cell" sqref="E19" xr:uid="{7A7CD462-8F57-4D90-B399-60F92953D57E}">
      <formula1>12</formula1>
      <formula2>60</formula2>
    </dataValidation>
    <dataValidation allowBlank="1" showInputMessage="1" showErrorMessage="1" prompt="Enter Start date of loan in cell at right" sqref="B20:D20" xr:uid="{62C0E21F-82AD-435E-812D-780E3537D607}"/>
    <dataValidation allowBlank="1" showInputMessage="1" showErrorMessage="1" prompt="Enter Start date of loan in this cell" sqref="E20" xr:uid="{BBACE9C8-6292-4F60-9E3F-973DD9AF74FF}"/>
    <dataValidation allowBlank="1" showInputMessage="1" showErrorMessage="1" prompt="Monthly payment is automatically calculated in cell at right" sqref="B21:D21" xr:uid="{3F6D8683-11BB-4E76-9B89-A28F9F391792}"/>
    <dataValidation allowBlank="1" showInputMessage="1" showErrorMessage="1" prompt="Monthly payment is automatically calculated in this cell" sqref="E21" xr:uid="{C4903C96-7EB1-4151-A595-7DED5E6B211A}"/>
    <dataValidation allowBlank="1" showInputMessage="1" showErrorMessage="1" prompt="Number of payments is automatically calculated in cell at right" sqref="B22:D22" xr:uid="{8598CA46-25E0-4487-95CD-1243841DC09B}"/>
    <dataValidation allowBlank="1" showInputMessage="1" showErrorMessage="1" prompt="Number of payments is automatically calculated in this cell" sqref="E22" xr:uid="{4BE50AEC-290F-4F99-84E4-77F14F594594}"/>
    <dataValidation allowBlank="1" showInputMessage="1" showErrorMessage="1" prompt="Total interest is automatically calculated in cell at right" sqref="B23:D23" xr:uid="{4D905414-57EC-4114-86EB-7391F8158BD5}"/>
    <dataValidation allowBlank="1" showInputMessage="1" showErrorMessage="1" prompt="Total interest is automatically calculated in this cell" sqref="E23" xr:uid="{85BDE7D6-BA98-48E6-8AF4-BBD1086C7149}"/>
    <dataValidation allowBlank="1" showInputMessage="1" showErrorMessage="1" prompt="Total cost of loan is automatically calculated in cell at right" sqref="B24:D25" xr:uid="{2863A9A6-5037-4E6A-B976-B4C04FC065DF}"/>
    <dataValidation allowBlank="1" showInputMessage="1" showErrorMessage="1" prompt="Total cost of loan is automatically calculated in this cell" sqref="E24" xr:uid="{768B50A2-A6CB-41E7-9E82-1E2FF41529FE}"/>
    <dataValidation allowBlank="1" showInputMessage="1" showErrorMessage="1" prompt="Enter values in cells E3 through E6 for each description in column B. Values in cells E8 through E11 are automatically calculated" sqref="B16" xr:uid="{A44F1497-22C0-4362-927B-253C13F4EFDD}"/>
    <dataValidation allowBlank="1" showInputMessage="1" showErrorMessage="1" prompt="Payment Number is automatically updated in this column under this heading" sqref="B26" xr:uid="{3B85EE8D-198B-445A-896D-651C10C636EA}"/>
    <dataValidation allowBlank="1" showInputMessage="1" showErrorMessage="1" prompt="Payment Date is automatically updated in this column under this heading" sqref="C26" xr:uid="{F77631F2-D546-497E-B517-CD9FA2682AF5}"/>
    <dataValidation allowBlank="1" showInputMessage="1" showErrorMessage="1" prompt="Beginning Balance is automatically calculated in this column under this heading" sqref="D26" xr:uid="{A5E3D4CF-8EAE-446F-9C0B-16FCA4707A1A}"/>
    <dataValidation allowBlank="1" showInputMessage="1" showErrorMessage="1" prompt="Payment amount is automatically calculated in this column under this heading" sqref="E26" xr:uid="{A762C1D9-D350-4E0B-8858-39CE167146B4}"/>
    <dataValidation allowBlank="1" showInputMessage="1" showErrorMessage="1" prompt="Principal amount is automatically updated in this column under this heading" sqref="F26" xr:uid="{1B059FA0-D697-4597-8280-E60003686340}"/>
    <dataValidation allowBlank="1" showInputMessage="1" showErrorMessage="1" prompt="Interest amount is automatically updated in this column under this heading" sqref="G26" xr:uid="{B67D0BE3-25A5-49E8-AACD-3FCCB5FF5A2B}"/>
    <dataValidation allowBlank="1" showInputMessage="1" showErrorMessage="1" prompt="Ending Balance is automatically updated in this column under this heading" sqref="H26" xr:uid="{907763D3-0566-4B4F-A266-1F8BE9C7EE3B}"/>
    <dataValidation allowBlank="1" showInputMessage="1" showErrorMessage="1" prompt="Enter Annual interest rate in this cell" sqref="E18" xr:uid="{69F0010C-5389-4229-B403-BD34E5072346}"/>
    <dataValidation allowBlank="1" showErrorMessage="1" prompt="Create a loan repayment schedule using this Loan calculator and amortisation worksheet. Total interest and total payments are automatically calculated" sqref="A8:A15" xr:uid="{FAD2DDC5-6A55-4580-84A1-BB7E604A0635}"/>
    <dataValidation type="list" allowBlank="1" showErrorMessage="1" prompt="Please select from the dropdown menu" sqref="G18:H18" xr:uid="{7F3FF293-7D98-4444-9B18-D4BA0C773E0E}">
      <formula1>$K$18:$K$20</formula1>
    </dataValidation>
  </dataValidations>
  <printOptions horizontalCentered="1"/>
  <pageMargins left="0.5" right="0.5" top="1" bottom="1" header="0.5" footer="0.5"/>
  <pageSetup paperSize="9" scale="97" fitToHeight="0" orientation="portrait" r:id="rId1"/>
  <headerFooter differentFirst="1">
    <oddFooter>Page &amp;P of &amp;N</oddFooter>
  </headerFooter>
  <rowBreaks count="6" manualBreakCount="6">
    <brk id="46" max="16383" man="1"/>
    <brk id="85" max="16383" man="1"/>
    <brk id="124" max="16383" man="1"/>
    <brk id="163" max="16383" man="1"/>
    <brk id="202" max="16383" man="1"/>
    <brk id="241" max="16383" man="1"/>
  </rowBreaks>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F6C9-151F-472A-BBA9-4EA03344B46C}">
  <sheetPr>
    <tabColor theme="9"/>
  </sheetPr>
  <dimension ref="A1:AI107"/>
  <sheetViews>
    <sheetView tabSelected="1" topLeftCell="A60" zoomScale="80" zoomScaleNormal="80" zoomScaleSheetLayoutView="100" workbookViewId="0">
      <selection activeCell="B83" sqref="B83:L92"/>
    </sheetView>
  </sheetViews>
  <sheetFormatPr defaultRowHeight="13.5"/>
  <cols>
    <col min="1" max="1" width="3.5546875" style="98" customWidth="1"/>
    <col min="2" max="2" width="30.03515625" style="99" customWidth="1"/>
    <col min="3" max="6" width="25.62109375" style="99" customWidth="1"/>
    <col min="7" max="7" width="23.90234375" style="99" customWidth="1"/>
    <col min="8" max="8" width="25.62109375" style="99" customWidth="1"/>
    <col min="9" max="9" width="5.390625" style="99" customWidth="1"/>
    <col min="10" max="10" width="33.8359375" style="99" customWidth="1"/>
    <col min="11" max="11" width="4.65625" style="120" customWidth="1"/>
    <col min="12" max="12" width="19.3671875" style="120" customWidth="1"/>
    <col min="13" max="13" width="16.671875" style="98" customWidth="1"/>
    <col min="14" max="14" width="18.87890625" style="98" customWidth="1"/>
    <col min="15" max="15" width="16.671875" style="98" customWidth="1"/>
    <col min="16" max="17" width="8.578125" style="98" customWidth="1"/>
    <col min="18" max="18" width="17.65234375" style="98" customWidth="1"/>
    <col min="19" max="35" width="8.578125" style="98" customWidth="1"/>
    <col min="36" max="36" width="8.578125" style="99" customWidth="1"/>
    <col min="37" max="255" width="7.59765625" style="99"/>
    <col min="256" max="256" width="1.46875" style="99" customWidth="1"/>
    <col min="257" max="257" width="26.48046875" style="99" customWidth="1"/>
    <col min="258" max="258" width="16.91796875" style="99" customWidth="1"/>
    <col min="259" max="259" width="23.90234375" style="99" customWidth="1"/>
    <col min="260" max="260" width="20.47265625" style="99" customWidth="1"/>
    <col min="261" max="261" width="23.046875" style="99" customWidth="1"/>
    <col min="262" max="262" width="28.07421875" style="99" customWidth="1"/>
    <col min="263" max="263" width="27.58203125" style="99" customWidth="1"/>
    <col min="264" max="264" width="15.4453125" style="99" customWidth="1"/>
    <col min="265" max="265" width="1.9609375" style="99" customWidth="1"/>
    <col min="266" max="266" width="21.57421875" style="99" customWidth="1"/>
    <col min="267" max="267" width="19" style="99" customWidth="1"/>
    <col min="268" max="268" width="17.0390625" style="99" customWidth="1"/>
    <col min="269" max="269" width="14.5859375" style="99" customWidth="1"/>
    <col min="270" max="270" width="16.671875" style="99" customWidth="1"/>
    <col min="271" max="271" width="14.5859375" style="99" bestFit="1" customWidth="1"/>
    <col min="272" max="273" width="7.59765625" style="99"/>
    <col min="274" max="274" width="15.4453125" style="99" customWidth="1"/>
    <col min="275" max="511" width="7.59765625" style="99"/>
    <col min="512" max="512" width="1.46875" style="99" customWidth="1"/>
    <col min="513" max="513" width="26.48046875" style="99" customWidth="1"/>
    <col min="514" max="514" width="16.91796875" style="99" customWidth="1"/>
    <col min="515" max="515" width="23.90234375" style="99" customWidth="1"/>
    <col min="516" max="516" width="20.47265625" style="99" customWidth="1"/>
    <col min="517" max="517" width="23.046875" style="99" customWidth="1"/>
    <col min="518" max="518" width="28.07421875" style="99" customWidth="1"/>
    <col min="519" max="519" width="27.58203125" style="99" customWidth="1"/>
    <col min="520" max="520" width="15.4453125" style="99" customWidth="1"/>
    <col min="521" max="521" width="1.9609375" style="99" customWidth="1"/>
    <col min="522" max="522" width="21.57421875" style="99" customWidth="1"/>
    <col min="523" max="523" width="19" style="99" customWidth="1"/>
    <col min="524" max="524" width="17.0390625" style="99" customWidth="1"/>
    <col min="525" max="525" width="14.5859375" style="99" customWidth="1"/>
    <col min="526" max="526" width="16.671875" style="99" customWidth="1"/>
    <col min="527" max="527" width="14.5859375" style="99" bestFit="1" customWidth="1"/>
    <col min="528" max="529" width="7.59765625" style="99"/>
    <col min="530" max="530" width="15.4453125" style="99" customWidth="1"/>
    <col min="531" max="767" width="7.59765625" style="99"/>
    <col min="768" max="768" width="1.46875" style="99" customWidth="1"/>
    <col min="769" max="769" width="26.48046875" style="99" customWidth="1"/>
    <col min="770" max="770" width="16.91796875" style="99" customWidth="1"/>
    <col min="771" max="771" width="23.90234375" style="99" customWidth="1"/>
    <col min="772" max="772" width="20.47265625" style="99" customWidth="1"/>
    <col min="773" max="773" width="23.046875" style="99" customWidth="1"/>
    <col min="774" max="774" width="28.07421875" style="99" customWidth="1"/>
    <col min="775" max="775" width="27.58203125" style="99" customWidth="1"/>
    <col min="776" max="776" width="15.4453125" style="99" customWidth="1"/>
    <col min="777" max="777" width="1.9609375" style="99" customWidth="1"/>
    <col min="778" max="778" width="21.57421875" style="99" customWidth="1"/>
    <col min="779" max="779" width="19" style="99" customWidth="1"/>
    <col min="780" max="780" width="17.0390625" style="99" customWidth="1"/>
    <col min="781" max="781" width="14.5859375" style="99" customWidth="1"/>
    <col min="782" max="782" width="16.671875" style="99" customWidth="1"/>
    <col min="783" max="783" width="14.5859375" style="99" bestFit="1" customWidth="1"/>
    <col min="784" max="785" width="7.59765625" style="99"/>
    <col min="786" max="786" width="15.4453125" style="99" customWidth="1"/>
    <col min="787" max="1023" width="7.59765625" style="99"/>
    <col min="1024" max="1024" width="1.46875" style="99" customWidth="1"/>
    <col min="1025" max="1025" width="26.48046875" style="99" customWidth="1"/>
    <col min="1026" max="1026" width="16.91796875" style="99" customWidth="1"/>
    <col min="1027" max="1027" width="23.90234375" style="99" customWidth="1"/>
    <col min="1028" max="1028" width="20.47265625" style="99" customWidth="1"/>
    <col min="1029" max="1029" width="23.046875" style="99" customWidth="1"/>
    <col min="1030" max="1030" width="28.07421875" style="99" customWidth="1"/>
    <col min="1031" max="1031" width="27.58203125" style="99" customWidth="1"/>
    <col min="1032" max="1032" width="15.4453125" style="99" customWidth="1"/>
    <col min="1033" max="1033" width="1.9609375" style="99" customWidth="1"/>
    <col min="1034" max="1034" width="21.57421875" style="99" customWidth="1"/>
    <col min="1035" max="1035" width="19" style="99" customWidth="1"/>
    <col min="1036" max="1036" width="17.0390625" style="99" customWidth="1"/>
    <col min="1037" max="1037" width="14.5859375" style="99" customWidth="1"/>
    <col min="1038" max="1038" width="16.671875" style="99" customWidth="1"/>
    <col min="1039" max="1039" width="14.5859375" style="99" bestFit="1" customWidth="1"/>
    <col min="1040" max="1041" width="7.59765625" style="99"/>
    <col min="1042" max="1042" width="15.4453125" style="99" customWidth="1"/>
    <col min="1043" max="1279" width="7.59765625" style="99"/>
    <col min="1280" max="1280" width="1.46875" style="99" customWidth="1"/>
    <col min="1281" max="1281" width="26.48046875" style="99" customWidth="1"/>
    <col min="1282" max="1282" width="16.91796875" style="99" customWidth="1"/>
    <col min="1283" max="1283" width="23.90234375" style="99" customWidth="1"/>
    <col min="1284" max="1284" width="20.47265625" style="99" customWidth="1"/>
    <col min="1285" max="1285" width="23.046875" style="99" customWidth="1"/>
    <col min="1286" max="1286" width="28.07421875" style="99" customWidth="1"/>
    <col min="1287" max="1287" width="27.58203125" style="99" customWidth="1"/>
    <col min="1288" max="1288" width="15.4453125" style="99" customWidth="1"/>
    <col min="1289" max="1289" width="1.9609375" style="99" customWidth="1"/>
    <col min="1290" max="1290" width="21.57421875" style="99" customWidth="1"/>
    <col min="1291" max="1291" width="19" style="99" customWidth="1"/>
    <col min="1292" max="1292" width="17.0390625" style="99" customWidth="1"/>
    <col min="1293" max="1293" width="14.5859375" style="99" customWidth="1"/>
    <col min="1294" max="1294" width="16.671875" style="99" customWidth="1"/>
    <col min="1295" max="1295" width="14.5859375" style="99" bestFit="1" customWidth="1"/>
    <col min="1296" max="1297" width="7.59765625" style="99"/>
    <col min="1298" max="1298" width="15.4453125" style="99" customWidth="1"/>
    <col min="1299" max="1535" width="7.59765625" style="99"/>
    <col min="1536" max="1536" width="1.46875" style="99" customWidth="1"/>
    <col min="1537" max="1537" width="26.48046875" style="99" customWidth="1"/>
    <col min="1538" max="1538" width="16.91796875" style="99" customWidth="1"/>
    <col min="1539" max="1539" width="23.90234375" style="99" customWidth="1"/>
    <col min="1540" max="1540" width="20.47265625" style="99" customWidth="1"/>
    <col min="1541" max="1541" width="23.046875" style="99" customWidth="1"/>
    <col min="1542" max="1542" width="28.07421875" style="99" customWidth="1"/>
    <col min="1543" max="1543" width="27.58203125" style="99" customWidth="1"/>
    <col min="1544" max="1544" width="15.4453125" style="99" customWidth="1"/>
    <col min="1545" max="1545" width="1.9609375" style="99" customWidth="1"/>
    <col min="1546" max="1546" width="21.57421875" style="99" customWidth="1"/>
    <col min="1547" max="1547" width="19" style="99" customWidth="1"/>
    <col min="1548" max="1548" width="17.0390625" style="99" customWidth="1"/>
    <col min="1549" max="1549" width="14.5859375" style="99" customWidth="1"/>
    <col min="1550" max="1550" width="16.671875" style="99" customWidth="1"/>
    <col min="1551" max="1551" width="14.5859375" style="99" bestFit="1" customWidth="1"/>
    <col min="1552" max="1553" width="7.59765625" style="99"/>
    <col min="1554" max="1554" width="15.4453125" style="99" customWidth="1"/>
    <col min="1555" max="1791" width="7.59765625" style="99"/>
    <col min="1792" max="1792" width="1.46875" style="99" customWidth="1"/>
    <col min="1793" max="1793" width="26.48046875" style="99" customWidth="1"/>
    <col min="1794" max="1794" width="16.91796875" style="99" customWidth="1"/>
    <col min="1795" max="1795" width="23.90234375" style="99" customWidth="1"/>
    <col min="1796" max="1796" width="20.47265625" style="99" customWidth="1"/>
    <col min="1797" max="1797" width="23.046875" style="99" customWidth="1"/>
    <col min="1798" max="1798" width="28.07421875" style="99" customWidth="1"/>
    <col min="1799" max="1799" width="27.58203125" style="99" customWidth="1"/>
    <col min="1800" max="1800" width="15.4453125" style="99" customWidth="1"/>
    <col min="1801" max="1801" width="1.9609375" style="99" customWidth="1"/>
    <col min="1802" max="1802" width="21.57421875" style="99" customWidth="1"/>
    <col min="1803" max="1803" width="19" style="99" customWidth="1"/>
    <col min="1804" max="1804" width="17.0390625" style="99" customWidth="1"/>
    <col min="1805" max="1805" width="14.5859375" style="99" customWidth="1"/>
    <col min="1806" max="1806" width="16.671875" style="99" customWidth="1"/>
    <col min="1807" max="1807" width="14.5859375" style="99" bestFit="1" customWidth="1"/>
    <col min="1808" max="1809" width="7.59765625" style="99"/>
    <col min="1810" max="1810" width="15.4453125" style="99" customWidth="1"/>
    <col min="1811" max="2047" width="7.59765625" style="99"/>
    <col min="2048" max="2048" width="1.46875" style="99" customWidth="1"/>
    <col min="2049" max="2049" width="26.48046875" style="99" customWidth="1"/>
    <col min="2050" max="2050" width="16.91796875" style="99" customWidth="1"/>
    <col min="2051" max="2051" width="23.90234375" style="99" customWidth="1"/>
    <col min="2052" max="2052" width="20.47265625" style="99" customWidth="1"/>
    <col min="2053" max="2053" width="23.046875" style="99" customWidth="1"/>
    <col min="2054" max="2054" width="28.07421875" style="99" customWidth="1"/>
    <col min="2055" max="2055" width="27.58203125" style="99" customWidth="1"/>
    <col min="2056" max="2056" width="15.4453125" style="99" customWidth="1"/>
    <col min="2057" max="2057" width="1.9609375" style="99" customWidth="1"/>
    <col min="2058" max="2058" width="21.57421875" style="99" customWidth="1"/>
    <col min="2059" max="2059" width="19" style="99" customWidth="1"/>
    <col min="2060" max="2060" width="17.0390625" style="99" customWidth="1"/>
    <col min="2061" max="2061" width="14.5859375" style="99" customWidth="1"/>
    <col min="2062" max="2062" width="16.671875" style="99" customWidth="1"/>
    <col min="2063" max="2063" width="14.5859375" style="99" bestFit="1" customWidth="1"/>
    <col min="2064" max="2065" width="7.59765625" style="99"/>
    <col min="2066" max="2066" width="15.4453125" style="99" customWidth="1"/>
    <col min="2067" max="2303" width="7.59765625" style="99"/>
    <col min="2304" max="2304" width="1.46875" style="99" customWidth="1"/>
    <col min="2305" max="2305" width="26.48046875" style="99" customWidth="1"/>
    <col min="2306" max="2306" width="16.91796875" style="99" customWidth="1"/>
    <col min="2307" max="2307" width="23.90234375" style="99" customWidth="1"/>
    <col min="2308" max="2308" width="20.47265625" style="99" customWidth="1"/>
    <col min="2309" max="2309" width="23.046875" style="99" customWidth="1"/>
    <col min="2310" max="2310" width="28.07421875" style="99" customWidth="1"/>
    <col min="2311" max="2311" width="27.58203125" style="99" customWidth="1"/>
    <col min="2312" max="2312" width="15.4453125" style="99" customWidth="1"/>
    <col min="2313" max="2313" width="1.9609375" style="99" customWidth="1"/>
    <col min="2314" max="2314" width="21.57421875" style="99" customWidth="1"/>
    <col min="2315" max="2315" width="19" style="99" customWidth="1"/>
    <col min="2316" max="2316" width="17.0390625" style="99" customWidth="1"/>
    <col min="2317" max="2317" width="14.5859375" style="99" customWidth="1"/>
    <col min="2318" max="2318" width="16.671875" style="99" customWidth="1"/>
    <col min="2319" max="2319" width="14.5859375" style="99" bestFit="1" customWidth="1"/>
    <col min="2320" max="2321" width="7.59765625" style="99"/>
    <col min="2322" max="2322" width="15.4453125" style="99" customWidth="1"/>
    <col min="2323" max="2559" width="7.59765625" style="99"/>
    <col min="2560" max="2560" width="1.46875" style="99" customWidth="1"/>
    <col min="2561" max="2561" width="26.48046875" style="99" customWidth="1"/>
    <col min="2562" max="2562" width="16.91796875" style="99" customWidth="1"/>
    <col min="2563" max="2563" width="23.90234375" style="99" customWidth="1"/>
    <col min="2564" max="2564" width="20.47265625" style="99" customWidth="1"/>
    <col min="2565" max="2565" width="23.046875" style="99" customWidth="1"/>
    <col min="2566" max="2566" width="28.07421875" style="99" customWidth="1"/>
    <col min="2567" max="2567" width="27.58203125" style="99" customWidth="1"/>
    <col min="2568" max="2568" width="15.4453125" style="99" customWidth="1"/>
    <col min="2569" max="2569" width="1.9609375" style="99" customWidth="1"/>
    <col min="2570" max="2570" width="21.57421875" style="99" customWidth="1"/>
    <col min="2571" max="2571" width="19" style="99" customWidth="1"/>
    <col min="2572" max="2572" width="17.0390625" style="99" customWidth="1"/>
    <col min="2573" max="2573" width="14.5859375" style="99" customWidth="1"/>
    <col min="2574" max="2574" width="16.671875" style="99" customWidth="1"/>
    <col min="2575" max="2575" width="14.5859375" style="99" bestFit="1" customWidth="1"/>
    <col min="2576" max="2577" width="7.59765625" style="99"/>
    <col min="2578" max="2578" width="15.4453125" style="99" customWidth="1"/>
    <col min="2579" max="2815" width="7.59765625" style="99"/>
    <col min="2816" max="2816" width="1.46875" style="99" customWidth="1"/>
    <col min="2817" max="2817" width="26.48046875" style="99" customWidth="1"/>
    <col min="2818" max="2818" width="16.91796875" style="99" customWidth="1"/>
    <col min="2819" max="2819" width="23.90234375" style="99" customWidth="1"/>
    <col min="2820" max="2820" width="20.47265625" style="99" customWidth="1"/>
    <col min="2821" max="2821" width="23.046875" style="99" customWidth="1"/>
    <col min="2822" max="2822" width="28.07421875" style="99" customWidth="1"/>
    <col min="2823" max="2823" width="27.58203125" style="99" customWidth="1"/>
    <col min="2824" max="2824" width="15.4453125" style="99" customWidth="1"/>
    <col min="2825" max="2825" width="1.9609375" style="99" customWidth="1"/>
    <col min="2826" max="2826" width="21.57421875" style="99" customWidth="1"/>
    <col min="2827" max="2827" width="19" style="99" customWidth="1"/>
    <col min="2828" max="2828" width="17.0390625" style="99" customWidth="1"/>
    <col min="2829" max="2829" width="14.5859375" style="99" customWidth="1"/>
    <col min="2830" max="2830" width="16.671875" style="99" customWidth="1"/>
    <col min="2831" max="2831" width="14.5859375" style="99" bestFit="1" customWidth="1"/>
    <col min="2832" max="2833" width="7.59765625" style="99"/>
    <col min="2834" max="2834" width="15.4453125" style="99" customWidth="1"/>
    <col min="2835" max="3071" width="7.59765625" style="99"/>
    <col min="3072" max="3072" width="1.46875" style="99" customWidth="1"/>
    <col min="3073" max="3073" width="26.48046875" style="99" customWidth="1"/>
    <col min="3074" max="3074" width="16.91796875" style="99" customWidth="1"/>
    <col min="3075" max="3075" width="23.90234375" style="99" customWidth="1"/>
    <col min="3076" max="3076" width="20.47265625" style="99" customWidth="1"/>
    <col min="3077" max="3077" width="23.046875" style="99" customWidth="1"/>
    <col min="3078" max="3078" width="28.07421875" style="99" customWidth="1"/>
    <col min="3079" max="3079" width="27.58203125" style="99" customWidth="1"/>
    <col min="3080" max="3080" width="15.4453125" style="99" customWidth="1"/>
    <col min="3081" max="3081" width="1.9609375" style="99" customWidth="1"/>
    <col min="3082" max="3082" width="21.57421875" style="99" customWidth="1"/>
    <col min="3083" max="3083" width="19" style="99" customWidth="1"/>
    <col min="3084" max="3084" width="17.0390625" style="99" customWidth="1"/>
    <col min="3085" max="3085" width="14.5859375" style="99" customWidth="1"/>
    <col min="3086" max="3086" width="16.671875" style="99" customWidth="1"/>
    <col min="3087" max="3087" width="14.5859375" style="99" bestFit="1" customWidth="1"/>
    <col min="3088" max="3089" width="7.59765625" style="99"/>
    <col min="3090" max="3090" width="15.4453125" style="99" customWidth="1"/>
    <col min="3091" max="3327" width="7.59765625" style="99"/>
    <col min="3328" max="3328" width="1.46875" style="99" customWidth="1"/>
    <col min="3329" max="3329" width="26.48046875" style="99" customWidth="1"/>
    <col min="3330" max="3330" width="16.91796875" style="99" customWidth="1"/>
    <col min="3331" max="3331" width="23.90234375" style="99" customWidth="1"/>
    <col min="3332" max="3332" width="20.47265625" style="99" customWidth="1"/>
    <col min="3333" max="3333" width="23.046875" style="99" customWidth="1"/>
    <col min="3334" max="3334" width="28.07421875" style="99" customWidth="1"/>
    <col min="3335" max="3335" width="27.58203125" style="99" customWidth="1"/>
    <col min="3336" max="3336" width="15.4453125" style="99" customWidth="1"/>
    <col min="3337" max="3337" width="1.9609375" style="99" customWidth="1"/>
    <col min="3338" max="3338" width="21.57421875" style="99" customWidth="1"/>
    <col min="3339" max="3339" width="19" style="99" customWidth="1"/>
    <col min="3340" max="3340" width="17.0390625" style="99" customWidth="1"/>
    <col min="3341" max="3341" width="14.5859375" style="99" customWidth="1"/>
    <col min="3342" max="3342" width="16.671875" style="99" customWidth="1"/>
    <col min="3343" max="3343" width="14.5859375" style="99" bestFit="1" customWidth="1"/>
    <col min="3344" max="3345" width="7.59765625" style="99"/>
    <col min="3346" max="3346" width="15.4453125" style="99" customWidth="1"/>
    <col min="3347" max="3583" width="7.59765625" style="99"/>
    <col min="3584" max="3584" width="1.46875" style="99" customWidth="1"/>
    <col min="3585" max="3585" width="26.48046875" style="99" customWidth="1"/>
    <col min="3586" max="3586" width="16.91796875" style="99" customWidth="1"/>
    <col min="3587" max="3587" width="23.90234375" style="99" customWidth="1"/>
    <col min="3588" max="3588" width="20.47265625" style="99" customWidth="1"/>
    <col min="3589" max="3589" width="23.046875" style="99" customWidth="1"/>
    <col min="3590" max="3590" width="28.07421875" style="99" customWidth="1"/>
    <col min="3591" max="3591" width="27.58203125" style="99" customWidth="1"/>
    <col min="3592" max="3592" width="15.4453125" style="99" customWidth="1"/>
    <col min="3593" max="3593" width="1.9609375" style="99" customWidth="1"/>
    <col min="3594" max="3594" width="21.57421875" style="99" customWidth="1"/>
    <col min="3595" max="3595" width="19" style="99" customWidth="1"/>
    <col min="3596" max="3596" width="17.0390625" style="99" customWidth="1"/>
    <col min="3597" max="3597" width="14.5859375" style="99" customWidth="1"/>
    <col min="3598" max="3598" width="16.671875" style="99" customWidth="1"/>
    <col min="3599" max="3599" width="14.5859375" style="99" bestFit="1" customWidth="1"/>
    <col min="3600" max="3601" width="7.59765625" style="99"/>
    <col min="3602" max="3602" width="15.4453125" style="99" customWidth="1"/>
    <col min="3603" max="3839" width="7.59765625" style="99"/>
    <col min="3840" max="3840" width="1.46875" style="99" customWidth="1"/>
    <col min="3841" max="3841" width="26.48046875" style="99" customWidth="1"/>
    <col min="3842" max="3842" width="16.91796875" style="99" customWidth="1"/>
    <col min="3843" max="3843" width="23.90234375" style="99" customWidth="1"/>
    <col min="3844" max="3844" width="20.47265625" style="99" customWidth="1"/>
    <col min="3845" max="3845" width="23.046875" style="99" customWidth="1"/>
    <col min="3846" max="3846" width="28.07421875" style="99" customWidth="1"/>
    <col min="3847" max="3847" width="27.58203125" style="99" customWidth="1"/>
    <col min="3848" max="3848" width="15.4453125" style="99" customWidth="1"/>
    <col min="3849" max="3849" width="1.9609375" style="99" customWidth="1"/>
    <col min="3850" max="3850" width="21.57421875" style="99" customWidth="1"/>
    <col min="3851" max="3851" width="19" style="99" customWidth="1"/>
    <col min="3852" max="3852" width="17.0390625" style="99" customWidth="1"/>
    <col min="3853" max="3853" width="14.5859375" style="99" customWidth="1"/>
    <col min="3854" max="3854" width="16.671875" style="99" customWidth="1"/>
    <col min="3855" max="3855" width="14.5859375" style="99" bestFit="1" customWidth="1"/>
    <col min="3856" max="3857" width="7.59765625" style="99"/>
    <col min="3858" max="3858" width="15.4453125" style="99" customWidth="1"/>
    <col min="3859" max="4095" width="7.59765625" style="99"/>
    <col min="4096" max="4096" width="1.46875" style="99" customWidth="1"/>
    <col min="4097" max="4097" width="26.48046875" style="99" customWidth="1"/>
    <col min="4098" max="4098" width="16.91796875" style="99" customWidth="1"/>
    <col min="4099" max="4099" width="23.90234375" style="99" customWidth="1"/>
    <col min="4100" max="4100" width="20.47265625" style="99" customWidth="1"/>
    <col min="4101" max="4101" width="23.046875" style="99" customWidth="1"/>
    <col min="4102" max="4102" width="28.07421875" style="99" customWidth="1"/>
    <col min="4103" max="4103" width="27.58203125" style="99" customWidth="1"/>
    <col min="4104" max="4104" width="15.4453125" style="99" customWidth="1"/>
    <col min="4105" max="4105" width="1.9609375" style="99" customWidth="1"/>
    <col min="4106" max="4106" width="21.57421875" style="99" customWidth="1"/>
    <col min="4107" max="4107" width="19" style="99" customWidth="1"/>
    <col min="4108" max="4108" width="17.0390625" style="99" customWidth="1"/>
    <col min="4109" max="4109" width="14.5859375" style="99" customWidth="1"/>
    <col min="4110" max="4110" width="16.671875" style="99" customWidth="1"/>
    <col min="4111" max="4111" width="14.5859375" style="99" bestFit="1" customWidth="1"/>
    <col min="4112" max="4113" width="7.59765625" style="99"/>
    <col min="4114" max="4114" width="15.4453125" style="99" customWidth="1"/>
    <col min="4115" max="4351" width="7.59765625" style="99"/>
    <col min="4352" max="4352" width="1.46875" style="99" customWidth="1"/>
    <col min="4353" max="4353" width="26.48046875" style="99" customWidth="1"/>
    <col min="4354" max="4354" width="16.91796875" style="99" customWidth="1"/>
    <col min="4355" max="4355" width="23.90234375" style="99" customWidth="1"/>
    <col min="4356" max="4356" width="20.47265625" style="99" customWidth="1"/>
    <col min="4357" max="4357" width="23.046875" style="99" customWidth="1"/>
    <col min="4358" max="4358" width="28.07421875" style="99" customWidth="1"/>
    <col min="4359" max="4359" width="27.58203125" style="99" customWidth="1"/>
    <col min="4360" max="4360" width="15.4453125" style="99" customWidth="1"/>
    <col min="4361" max="4361" width="1.9609375" style="99" customWidth="1"/>
    <col min="4362" max="4362" width="21.57421875" style="99" customWidth="1"/>
    <col min="4363" max="4363" width="19" style="99" customWidth="1"/>
    <col min="4364" max="4364" width="17.0390625" style="99" customWidth="1"/>
    <col min="4365" max="4365" width="14.5859375" style="99" customWidth="1"/>
    <col min="4366" max="4366" width="16.671875" style="99" customWidth="1"/>
    <col min="4367" max="4367" width="14.5859375" style="99" bestFit="1" customWidth="1"/>
    <col min="4368" max="4369" width="7.59765625" style="99"/>
    <col min="4370" max="4370" width="15.4453125" style="99" customWidth="1"/>
    <col min="4371" max="4607" width="7.59765625" style="99"/>
    <col min="4608" max="4608" width="1.46875" style="99" customWidth="1"/>
    <col min="4609" max="4609" width="26.48046875" style="99" customWidth="1"/>
    <col min="4610" max="4610" width="16.91796875" style="99" customWidth="1"/>
    <col min="4611" max="4611" width="23.90234375" style="99" customWidth="1"/>
    <col min="4612" max="4612" width="20.47265625" style="99" customWidth="1"/>
    <col min="4613" max="4613" width="23.046875" style="99" customWidth="1"/>
    <col min="4614" max="4614" width="28.07421875" style="99" customWidth="1"/>
    <col min="4615" max="4615" width="27.58203125" style="99" customWidth="1"/>
    <col min="4616" max="4616" width="15.4453125" style="99" customWidth="1"/>
    <col min="4617" max="4617" width="1.9609375" style="99" customWidth="1"/>
    <col min="4618" max="4618" width="21.57421875" style="99" customWidth="1"/>
    <col min="4619" max="4619" width="19" style="99" customWidth="1"/>
    <col min="4620" max="4620" width="17.0390625" style="99" customWidth="1"/>
    <col min="4621" max="4621" width="14.5859375" style="99" customWidth="1"/>
    <col min="4622" max="4622" width="16.671875" style="99" customWidth="1"/>
    <col min="4623" max="4623" width="14.5859375" style="99" bestFit="1" customWidth="1"/>
    <col min="4624" max="4625" width="7.59765625" style="99"/>
    <col min="4626" max="4626" width="15.4453125" style="99" customWidth="1"/>
    <col min="4627" max="4863" width="7.59765625" style="99"/>
    <col min="4864" max="4864" width="1.46875" style="99" customWidth="1"/>
    <col min="4865" max="4865" width="26.48046875" style="99" customWidth="1"/>
    <col min="4866" max="4866" width="16.91796875" style="99" customWidth="1"/>
    <col min="4867" max="4867" width="23.90234375" style="99" customWidth="1"/>
    <col min="4868" max="4868" width="20.47265625" style="99" customWidth="1"/>
    <col min="4869" max="4869" width="23.046875" style="99" customWidth="1"/>
    <col min="4870" max="4870" width="28.07421875" style="99" customWidth="1"/>
    <col min="4871" max="4871" width="27.58203125" style="99" customWidth="1"/>
    <col min="4872" max="4872" width="15.4453125" style="99" customWidth="1"/>
    <col min="4873" max="4873" width="1.9609375" style="99" customWidth="1"/>
    <col min="4874" max="4874" width="21.57421875" style="99" customWidth="1"/>
    <col min="4875" max="4875" width="19" style="99" customWidth="1"/>
    <col min="4876" max="4876" width="17.0390625" style="99" customWidth="1"/>
    <col min="4877" max="4877" width="14.5859375" style="99" customWidth="1"/>
    <col min="4878" max="4878" width="16.671875" style="99" customWidth="1"/>
    <col min="4879" max="4879" width="14.5859375" style="99" bestFit="1" customWidth="1"/>
    <col min="4880" max="4881" width="7.59765625" style="99"/>
    <col min="4882" max="4882" width="15.4453125" style="99" customWidth="1"/>
    <col min="4883" max="5119" width="7.59765625" style="99"/>
    <col min="5120" max="5120" width="1.46875" style="99" customWidth="1"/>
    <col min="5121" max="5121" width="26.48046875" style="99" customWidth="1"/>
    <col min="5122" max="5122" width="16.91796875" style="99" customWidth="1"/>
    <col min="5123" max="5123" width="23.90234375" style="99" customWidth="1"/>
    <col min="5124" max="5124" width="20.47265625" style="99" customWidth="1"/>
    <col min="5125" max="5125" width="23.046875" style="99" customWidth="1"/>
    <col min="5126" max="5126" width="28.07421875" style="99" customWidth="1"/>
    <col min="5127" max="5127" width="27.58203125" style="99" customWidth="1"/>
    <col min="5128" max="5128" width="15.4453125" style="99" customWidth="1"/>
    <col min="5129" max="5129" width="1.9609375" style="99" customWidth="1"/>
    <col min="5130" max="5130" width="21.57421875" style="99" customWidth="1"/>
    <col min="5131" max="5131" width="19" style="99" customWidth="1"/>
    <col min="5132" max="5132" width="17.0390625" style="99" customWidth="1"/>
    <col min="5133" max="5133" width="14.5859375" style="99" customWidth="1"/>
    <col min="5134" max="5134" width="16.671875" style="99" customWidth="1"/>
    <col min="5135" max="5135" width="14.5859375" style="99" bestFit="1" customWidth="1"/>
    <col min="5136" max="5137" width="7.59765625" style="99"/>
    <col min="5138" max="5138" width="15.4453125" style="99" customWidth="1"/>
    <col min="5139" max="5375" width="7.59765625" style="99"/>
    <col min="5376" max="5376" width="1.46875" style="99" customWidth="1"/>
    <col min="5377" max="5377" width="26.48046875" style="99" customWidth="1"/>
    <col min="5378" max="5378" width="16.91796875" style="99" customWidth="1"/>
    <col min="5379" max="5379" width="23.90234375" style="99" customWidth="1"/>
    <col min="5380" max="5380" width="20.47265625" style="99" customWidth="1"/>
    <col min="5381" max="5381" width="23.046875" style="99" customWidth="1"/>
    <col min="5382" max="5382" width="28.07421875" style="99" customWidth="1"/>
    <col min="5383" max="5383" width="27.58203125" style="99" customWidth="1"/>
    <col min="5384" max="5384" width="15.4453125" style="99" customWidth="1"/>
    <col min="5385" max="5385" width="1.9609375" style="99" customWidth="1"/>
    <col min="5386" max="5386" width="21.57421875" style="99" customWidth="1"/>
    <col min="5387" max="5387" width="19" style="99" customWidth="1"/>
    <col min="5388" max="5388" width="17.0390625" style="99" customWidth="1"/>
    <col min="5389" max="5389" width="14.5859375" style="99" customWidth="1"/>
    <col min="5390" max="5390" width="16.671875" style="99" customWidth="1"/>
    <col min="5391" max="5391" width="14.5859375" style="99" bestFit="1" customWidth="1"/>
    <col min="5392" max="5393" width="7.59765625" style="99"/>
    <col min="5394" max="5394" width="15.4453125" style="99" customWidth="1"/>
    <col min="5395" max="5631" width="7.59765625" style="99"/>
    <col min="5632" max="5632" width="1.46875" style="99" customWidth="1"/>
    <col min="5633" max="5633" width="26.48046875" style="99" customWidth="1"/>
    <col min="5634" max="5634" width="16.91796875" style="99" customWidth="1"/>
    <col min="5635" max="5635" width="23.90234375" style="99" customWidth="1"/>
    <col min="5636" max="5636" width="20.47265625" style="99" customWidth="1"/>
    <col min="5637" max="5637" width="23.046875" style="99" customWidth="1"/>
    <col min="5638" max="5638" width="28.07421875" style="99" customWidth="1"/>
    <col min="5639" max="5639" width="27.58203125" style="99" customWidth="1"/>
    <col min="5640" max="5640" width="15.4453125" style="99" customWidth="1"/>
    <col min="5641" max="5641" width="1.9609375" style="99" customWidth="1"/>
    <col min="5642" max="5642" width="21.57421875" style="99" customWidth="1"/>
    <col min="5643" max="5643" width="19" style="99" customWidth="1"/>
    <col min="5644" max="5644" width="17.0390625" style="99" customWidth="1"/>
    <col min="5645" max="5645" width="14.5859375" style="99" customWidth="1"/>
    <col min="5646" max="5646" width="16.671875" style="99" customWidth="1"/>
    <col min="5647" max="5647" width="14.5859375" style="99" bestFit="1" customWidth="1"/>
    <col min="5648" max="5649" width="7.59765625" style="99"/>
    <col min="5650" max="5650" width="15.4453125" style="99" customWidth="1"/>
    <col min="5651" max="5887" width="7.59765625" style="99"/>
    <col min="5888" max="5888" width="1.46875" style="99" customWidth="1"/>
    <col min="5889" max="5889" width="26.48046875" style="99" customWidth="1"/>
    <col min="5890" max="5890" width="16.91796875" style="99" customWidth="1"/>
    <col min="5891" max="5891" width="23.90234375" style="99" customWidth="1"/>
    <col min="5892" max="5892" width="20.47265625" style="99" customWidth="1"/>
    <col min="5893" max="5893" width="23.046875" style="99" customWidth="1"/>
    <col min="5894" max="5894" width="28.07421875" style="99" customWidth="1"/>
    <col min="5895" max="5895" width="27.58203125" style="99" customWidth="1"/>
    <col min="5896" max="5896" width="15.4453125" style="99" customWidth="1"/>
    <col min="5897" max="5897" width="1.9609375" style="99" customWidth="1"/>
    <col min="5898" max="5898" width="21.57421875" style="99" customWidth="1"/>
    <col min="5899" max="5899" width="19" style="99" customWidth="1"/>
    <col min="5900" max="5900" width="17.0390625" style="99" customWidth="1"/>
    <col min="5901" max="5901" width="14.5859375" style="99" customWidth="1"/>
    <col min="5902" max="5902" width="16.671875" style="99" customWidth="1"/>
    <col min="5903" max="5903" width="14.5859375" style="99" bestFit="1" customWidth="1"/>
    <col min="5904" max="5905" width="7.59765625" style="99"/>
    <col min="5906" max="5906" width="15.4453125" style="99" customWidth="1"/>
    <col min="5907" max="6143" width="7.59765625" style="99"/>
    <col min="6144" max="6144" width="1.46875" style="99" customWidth="1"/>
    <col min="6145" max="6145" width="26.48046875" style="99" customWidth="1"/>
    <col min="6146" max="6146" width="16.91796875" style="99" customWidth="1"/>
    <col min="6147" max="6147" width="23.90234375" style="99" customWidth="1"/>
    <col min="6148" max="6148" width="20.47265625" style="99" customWidth="1"/>
    <col min="6149" max="6149" width="23.046875" style="99" customWidth="1"/>
    <col min="6150" max="6150" width="28.07421875" style="99" customWidth="1"/>
    <col min="6151" max="6151" width="27.58203125" style="99" customWidth="1"/>
    <col min="6152" max="6152" width="15.4453125" style="99" customWidth="1"/>
    <col min="6153" max="6153" width="1.9609375" style="99" customWidth="1"/>
    <col min="6154" max="6154" width="21.57421875" style="99" customWidth="1"/>
    <col min="6155" max="6155" width="19" style="99" customWidth="1"/>
    <col min="6156" max="6156" width="17.0390625" style="99" customWidth="1"/>
    <col min="6157" max="6157" width="14.5859375" style="99" customWidth="1"/>
    <col min="6158" max="6158" width="16.671875" style="99" customWidth="1"/>
    <col min="6159" max="6159" width="14.5859375" style="99" bestFit="1" customWidth="1"/>
    <col min="6160" max="6161" width="7.59765625" style="99"/>
    <col min="6162" max="6162" width="15.4453125" style="99" customWidth="1"/>
    <col min="6163" max="6399" width="7.59765625" style="99"/>
    <col min="6400" max="6400" width="1.46875" style="99" customWidth="1"/>
    <col min="6401" max="6401" width="26.48046875" style="99" customWidth="1"/>
    <col min="6402" max="6402" width="16.91796875" style="99" customWidth="1"/>
    <col min="6403" max="6403" width="23.90234375" style="99" customWidth="1"/>
    <col min="6404" max="6404" width="20.47265625" style="99" customWidth="1"/>
    <col min="6405" max="6405" width="23.046875" style="99" customWidth="1"/>
    <col min="6406" max="6406" width="28.07421875" style="99" customWidth="1"/>
    <col min="6407" max="6407" width="27.58203125" style="99" customWidth="1"/>
    <col min="6408" max="6408" width="15.4453125" style="99" customWidth="1"/>
    <col min="6409" max="6409" width="1.9609375" style="99" customWidth="1"/>
    <col min="6410" max="6410" width="21.57421875" style="99" customWidth="1"/>
    <col min="6411" max="6411" width="19" style="99" customWidth="1"/>
    <col min="6412" max="6412" width="17.0390625" style="99" customWidth="1"/>
    <col min="6413" max="6413" width="14.5859375" style="99" customWidth="1"/>
    <col min="6414" max="6414" width="16.671875" style="99" customWidth="1"/>
    <col min="6415" max="6415" width="14.5859375" style="99" bestFit="1" customWidth="1"/>
    <col min="6416" max="6417" width="7.59765625" style="99"/>
    <col min="6418" max="6418" width="15.4453125" style="99" customWidth="1"/>
    <col min="6419" max="6655" width="7.59765625" style="99"/>
    <col min="6656" max="6656" width="1.46875" style="99" customWidth="1"/>
    <col min="6657" max="6657" width="26.48046875" style="99" customWidth="1"/>
    <col min="6658" max="6658" width="16.91796875" style="99" customWidth="1"/>
    <col min="6659" max="6659" width="23.90234375" style="99" customWidth="1"/>
    <col min="6660" max="6660" width="20.47265625" style="99" customWidth="1"/>
    <col min="6661" max="6661" width="23.046875" style="99" customWidth="1"/>
    <col min="6662" max="6662" width="28.07421875" style="99" customWidth="1"/>
    <col min="6663" max="6663" width="27.58203125" style="99" customWidth="1"/>
    <col min="6664" max="6664" width="15.4453125" style="99" customWidth="1"/>
    <col min="6665" max="6665" width="1.9609375" style="99" customWidth="1"/>
    <col min="6666" max="6666" width="21.57421875" style="99" customWidth="1"/>
    <col min="6667" max="6667" width="19" style="99" customWidth="1"/>
    <col min="6668" max="6668" width="17.0390625" style="99" customWidth="1"/>
    <col min="6669" max="6669" width="14.5859375" style="99" customWidth="1"/>
    <col min="6670" max="6670" width="16.671875" style="99" customWidth="1"/>
    <col min="6671" max="6671" width="14.5859375" style="99" bestFit="1" customWidth="1"/>
    <col min="6672" max="6673" width="7.59765625" style="99"/>
    <col min="6674" max="6674" width="15.4453125" style="99" customWidth="1"/>
    <col min="6675" max="6911" width="7.59765625" style="99"/>
    <col min="6912" max="6912" width="1.46875" style="99" customWidth="1"/>
    <col min="6913" max="6913" width="26.48046875" style="99" customWidth="1"/>
    <col min="6914" max="6914" width="16.91796875" style="99" customWidth="1"/>
    <col min="6915" max="6915" width="23.90234375" style="99" customWidth="1"/>
    <col min="6916" max="6916" width="20.47265625" style="99" customWidth="1"/>
    <col min="6917" max="6917" width="23.046875" style="99" customWidth="1"/>
    <col min="6918" max="6918" width="28.07421875" style="99" customWidth="1"/>
    <col min="6919" max="6919" width="27.58203125" style="99" customWidth="1"/>
    <col min="6920" max="6920" width="15.4453125" style="99" customWidth="1"/>
    <col min="6921" max="6921" width="1.9609375" style="99" customWidth="1"/>
    <col min="6922" max="6922" width="21.57421875" style="99" customWidth="1"/>
    <col min="6923" max="6923" width="19" style="99" customWidth="1"/>
    <col min="6924" max="6924" width="17.0390625" style="99" customWidth="1"/>
    <col min="6925" max="6925" width="14.5859375" style="99" customWidth="1"/>
    <col min="6926" max="6926" width="16.671875" style="99" customWidth="1"/>
    <col min="6927" max="6927" width="14.5859375" style="99" bestFit="1" customWidth="1"/>
    <col min="6928" max="6929" width="7.59765625" style="99"/>
    <col min="6930" max="6930" width="15.4453125" style="99" customWidth="1"/>
    <col min="6931" max="7167" width="7.59765625" style="99"/>
    <col min="7168" max="7168" width="1.46875" style="99" customWidth="1"/>
    <col min="7169" max="7169" width="26.48046875" style="99" customWidth="1"/>
    <col min="7170" max="7170" width="16.91796875" style="99" customWidth="1"/>
    <col min="7171" max="7171" width="23.90234375" style="99" customWidth="1"/>
    <col min="7172" max="7172" width="20.47265625" style="99" customWidth="1"/>
    <col min="7173" max="7173" width="23.046875" style="99" customWidth="1"/>
    <col min="7174" max="7174" width="28.07421875" style="99" customWidth="1"/>
    <col min="7175" max="7175" width="27.58203125" style="99" customWidth="1"/>
    <col min="7176" max="7176" width="15.4453125" style="99" customWidth="1"/>
    <col min="7177" max="7177" width="1.9609375" style="99" customWidth="1"/>
    <col min="7178" max="7178" width="21.57421875" style="99" customWidth="1"/>
    <col min="7179" max="7179" width="19" style="99" customWidth="1"/>
    <col min="7180" max="7180" width="17.0390625" style="99" customWidth="1"/>
    <col min="7181" max="7181" width="14.5859375" style="99" customWidth="1"/>
    <col min="7182" max="7182" width="16.671875" style="99" customWidth="1"/>
    <col min="7183" max="7183" width="14.5859375" style="99" bestFit="1" customWidth="1"/>
    <col min="7184" max="7185" width="7.59765625" style="99"/>
    <col min="7186" max="7186" width="15.4453125" style="99" customWidth="1"/>
    <col min="7187" max="7423" width="7.59765625" style="99"/>
    <col min="7424" max="7424" width="1.46875" style="99" customWidth="1"/>
    <col min="7425" max="7425" width="26.48046875" style="99" customWidth="1"/>
    <col min="7426" max="7426" width="16.91796875" style="99" customWidth="1"/>
    <col min="7427" max="7427" width="23.90234375" style="99" customWidth="1"/>
    <col min="7428" max="7428" width="20.47265625" style="99" customWidth="1"/>
    <col min="7429" max="7429" width="23.046875" style="99" customWidth="1"/>
    <col min="7430" max="7430" width="28.07421875" style="99" customWidth="1"/>
    <col min="7431" max="7431" width="27.58203125" style="99" customWidth="1"/>
    <col min="7432" max="7432" width="15.4453125" style="99" customWidth="1"/>
    <col min="7433" max="7433" width="1.9609375" style="99" customWidth="1"/>
    <col min="7434" max="7434" width="21.57421875" style="99" customWidth="1"/>
    <col min="7435" max="7435" width="19" style="99" customWidth="1"/>
    <col min="7436" max="7436" width="17.0390625" style="99" customWidth="1"/>
    <col min="7437" max="7437" width="14.5859375" style="99" customWidth="1"/>
    <col min="7438" max="7438" width="16.671875" style="99" customWidth="1"/>
    <col min="7439" max="7439" width="14.5859375" style="99" bestFit="1" customWidth="1"/>
    <col min="7440" max="7441" width="7.59765625" style="99"/>
    <col min="7442" max="7442" width="15.4453125" style="99" customWidth="1"/>
    <col min="7443" max="7679" width="7.59765625" style="99"/>
    <col min="7680" max="7680" width="1.46875" style="99" customWidth="1"/>
    <col min="7681" max="7681" width="26.48046875" style="99" customWidth="1"/>
    <col min="7682" max="7682" width="16.91796875" style="99" customWidth="1"/>
    <col min="7683" max="7683" width="23.90234375" style="99" customWidth="1"/>
    <col min="7684" max="7684" width="20.47265625" style="99" customWidth="1"/>
    <col min="7685" max="7685" width="23.046875" style="99" customWidth="1"/>
    <col min="7686" max="7686" width="28.07421875" style="99" customWidth="1"/>
    <col min="7687" max="7687" width="27.58203125" style="99" customWidth="1"/>
    <col min="7688" max="7688" width="15.4453125" style="99" customWidth="1"/>
    <col min="7689" max="7689" width="1.9609375" style="99" customWidth="1"/>
    <col min="7690" max="7690" width="21.57421875" style="99" customWidth="1"/>
    <col min="7691" max="7691" width="19" style="99" customWidth="1"/>
    <col min="7692" max="7692" width="17.0390625" style="99" customWidth="1"/>
    <col min="7693" max="7693" width="14.5859375" style="99" customWidth="1"/>
    <col min="7694" max="7694" width="16.671875" style="99" customWidth="1"/>
    <col min="7695" max="7695" width="14.5859375" style="99" bestFit="1" customWidth="1"/>
    <col min="7696" max="7697" width="7.59765625" style="99"/>
    <col min="7698" max="7698" width="15.4453125" style="99" customWidth="1"/>
    <col min="7699" max="7935" width="7.59765625" style="99"/>
    <col min="7936" max="7936" width="1.46875" style="99" customWidth="1"/>
    <col min="7937" max="7937" width="26.48046875" style="99" customWidth="1"/>
    <col min="7938" max="7938" width="16.91796875" style="99" customWidth="1"/>
    <col min="7939" max="7939" width="23.90234375" style="99" customWidth="1"/>
    <col min="7940" max="7940" width="20.47265625" style="99" customWidth="1"/>
    <col min="7941" max="7941" width="23.046875" style="99" customWidth="1"/>
    <col min="7942" max="7942" width="28.07421875" style="99" customWidth="1"/>
    <col min="7943" max="7943" width="27.58203125" style="99" customWidth="1"/>
    <col min="7944" max="7944" width="15.4453125" style="99" customWidth="1"/>
    <col min="7945" max="7945" width="1.9609375" style="99" customWidth="1"/>
    <col min="7946" max="7946" width="21.57421875" style="99" customWidth="1"/>
    <col min="7947" max="7947" width="19" style="99" customWidth="1"/>
    <col min="7948" max="7948" width="17.0390625" style="99" customWidth="1"/>
    <col min="7949" max="7949" width="14.5859375" style="99" customWidth="1"/>
    <col min="7950" max="7950" width="16.671875" style="99" customWidth="1"/>
    <col min="7951" max="7951" width="14.5859375" style="99" bestFit="1" customWidth="1"/>
    <col min="7952" max="7953" width="7.59765625" style="99"/>
    <col min="7954" max="7954" width="15.4453125" style="99" customWidth="1"/>
    <col min="7955" max="8191" width="7.59765625" style="99"/>
    <col min="8192" max="8192" width="1.46875" style="99" customWidth="1"/>
    <col min="8193" max="8193" width="26.48046875" style="99" customWidth="1"/>
    <col min="8194" max="8194" width="16.91796875" style="99" customWidth="1"/>
    <col min="8195" max="8195" width="23.90234375" style="99" customWidth="1"/>
    <col min="8196" max="8196" width="20.47265625" style="99" customWidth="1"/>
    <col min="8197" max="8197" width="23.046875" style="99" customWidth="1"/>
    <col min="8198" max="8198" width="28.07421875" style="99" customWidth="1"/>
    <col min="8199" max="8199" width="27.58203125" style="99" customWidth="1"/>
    <col min="8200" max="8200" width="15.4453125" style="99" customWidth="1"/>
    <col min="8201" max="8201" width="1.9609375" style="99" customWidth="1"/>
    <col min="8202" max="8202" width="21.57421875" style="99" customWidth="1"/>
    <col min="8203" max="8203" width="19" style="99" customWidth="1"/>
    <col min="8204" max="8204" width="17.0390625" style="99" customWidth="1"/>
    <col min="8205" max="8205" width="14.5859375" style="99" customWidth="1"/>
    <col min="8206" max="8206" width="16.671875" style="99" customWidth="1"/>
    <col min="8207" max="8207" width="14.5859375" style="99" bestFit="1" customWidth="1"/>
    <col min="8208" max="8209" width="7.59765625" style="99"/>
    <col min="8210" max="8210" width="15.4453125" style="99" customWidth="1"/>
    <col min="8211" max="8447" width="7.59765625" style="99"/>
    <col min="8448" max="8448" width="1.46875" style="99" customWidth="1"/>
    <col min="8449" max="8449" width="26.48046875" style="99" customWidth="1"/>
    <col min="8450" max="8450" width="16.91796875" style="99" customWidth="1"/>
    <col min="8451" max="8451" width="23.90234375" style="99" customWidth="1"/>
    <col min="8452" max="8452" width="20.47265625" style="99" customWidth="1"/>
    <col min="8453" max="8453" width="23.046875" style="99" customWidth="1"/>
    <col min="8454" max="8454" width="28.07421875" style="99" customWidth="1"/>
    <col min="8455" max="8455" width="27.58203125" style="99" customWidth="1"/>
    <col min="8456" max="8456" width="15.4453125" style="99" customWidth="1"/>
    <col min="8457" max="8457" width="1.9609375" style="99" customWidth="1"/>
    <col min="8458" max="8458" width="21.57421875" style="99" customWidth="1"/>
    <col min="8459" max="8459" width="19" style="99" customWidth="1"/>
    <col min="8460" max="8460" width="17.0390625" style="99" customWidth="1"/>
    <col min="8461" max="8461" width="14.5859375" style="99" customWidth="1"/>
    <col min="8462" max="8462" width="16.671875" style="99" customWidth="1"/>
    <col min="8463" max="8463" width="14.5859375" style="99" bestFit="1" customWidth="1"/>
    <col min="8464" max="8465" width="7.59765625" style="99"/>
    <col min="8466" max="8466" width="15.4453125" style="99" customWidth="1"/>
    <col min="8467" max="8703" width="7.59765625" style="99"/>
    <col min="8704" max="8704" width="1.46875" style="99" customWidth="1"/>
    <col min="8705" max="8705" width="26.48046875" style="99" customWidth="1"/>
    <col min="8706" max="8706" width="16.91796875" style="99" customWidth="1"/>
    <col min="8707" max="8707" width="23.90234375" style="99" customWidth="1"/>
    <col min="8708" max="8708" width="20.47265625" style="99" customWidth="1"/>
    <col min="8709" max="8709" width="23.046875" style="99" customWidth="1"/>
    <col min="8710" max="8710" width="28.07421875" style="99" customWidth="1"/>
    <col min="8711" max="8711" width="27.58203125" style="99" customWidth="1"/>
    <col min="8712" max="8712" width="15.4453125" style="99" customWidth="1"/>
    <col min="8713" max="8713" width="1.9609375" style="99" customWidth="1"/>
    <col min="8714" max="8714" width="21.57421875" style="99" customWidth="1"/>
    <col min="8715" max="8715" width="19" style="99" customWidth="1"/>
    <col min="8716" max="8716" width="17.0390625" style="99" customWidth="1"/>
    <col min="8717" max="8717" width="14.5859375" style="99" customWidth="1"/>
    <col min="8718" max="8718" width="16.671875" style="99" customWidth="1"/>
    <col min="8719" max="8719" width="14.5859375" style="99" bestFit="1" customWidth="1"/>
    <col min="8720" max="8721" width="7.59765625" style="99"/>
    <col min="8722" max="8722" width="15.4453125" style="99" customWidth="1"/>
    <col min="8723" max="8959" width="7.59765625" style="99"/>
    <col min="8960" max="8960" width="1.46875" style="99" customWidth="1"/>
    <col min="8961" max="8961" width="26.48046875" style="99" customWidth="1"/>
    <col min="8962" max="8962" width="16.91796875" style="99" customWidth="1"/>
    <col min="8963" max="8963" width="23.90234375" style="99" customWidth="1"/>
    <col min="8964" max="8964" width="20.47265625" style="99" customWidth="1"/>
    <col min="8965" max="8965" width="23.046875" style="99" customWidth="1"/>
    <col min="8966" max="8966" width="28.07421875" style="99" customWidth="1"/>
    <col min="8967" max="8967" width="27.58203125" style="99" customWidth="1"/>
    <col min="8968" max="8968" width="15.4453125" style="99" customWidth="1"/>
    <col min="8969" max="8969" width="1.9609375" style="99" customWidth="1"/>
    <col min="8970" max="8970" width="21.57421875" style="99" customWidth="1"/>
    <col min="8971" max="8971" width="19" style="99" customWidth="1"/>
    <col min="8972" max="8972" width="17.0390625" style="99" customWidth="1"/>
    <col min="8973" max="8973" width="14.5859375" style="99" customWidth="1"/>
    <col min="8974" max="8974" width="16.671875" style="99" customWidth="1"/>
    <col min="8975" max="8975" width="14.5859375" style="99" bestFit="1" customWidth="1"/>
    <col min="8976" max="8977" width="7.59765625" style="99"/>
    <col min="8978" max="8978" width="15.4453125" style="99" customWidth="1"/>
    <col min="8979" max="9215" width="7.59765625" style="99"/>
    <col min="9216" max="9216" width="1.46875" style="99" customWidth="1"/>
    <col min="9217" max="9217" width="26.48046875" style="99" customWidth="1"/>
    <col min="9218" max="9218" width="16.91796875" style="99" customWidth="1"/>
    <col min="9219" max="9219" width="23.90234375" style="99" customWidth="1"/>
    <col min="9220" max="9220" width="20.47265625" style="99" customWidth="1"/>
    <col min="9221" max="9221" width="23.046875" style="99" customWidth="1"/>
    <col min="9222" max="9222" width="28.07421875" style="99" customWidth="1"/>
    <col min="9223" max="9223" width="27.58203125" style="99" customWidth="1"/>
    <col min="9224" max="9224" width="15.4453125" style="99" customWidth="1"/>
    <col min="9225" max="9225" width="1.9609375" style="99" customWidth="1"/>
    <col min="9226" max="9226" width="21.57421875" style="99" customWidth="1"/>
    <col min="9227" max="9227" width="19" style="99" customWidth="1"/>
    <col min="9228" max="9228" width="17.0390625" style="99" customWidth="1"/>
    <col min="9229" max="9229" width="14.5859375" style="99" customWidth="1"/>
    <col min="9230" max="9230" width="16.671875" style="99" customWidth="1"/>
    <col min="9231" max="9231" width="14.5859375" style="99" bestFit="1" customWidth="1"/>
    <col min="9232" max="9233" width="7.59765625" style="99"/>
    <col min="9234" max="9234" width="15.4453125" style="99" customWidth="1"/>
    <col min="9235" max="9471" width="7.59765625" style="99"/>
    <col min="9472" max="9472" width="1.46875" style="99" customWidth="1"/>
    <col min="9473" max="9473" width="26.48046875" style="99" customWidth="1"/>
    <col min="9474" max="9474" width="16.91796875" style="99" customWidth="1"/>
    <col min="9475" max="9475" width="23.90234375" style="99" customWidth="1"/>
    <col min="9476" max="9476" width="20.47265625" style="99" customWidth="1"/>
    <col min="9477" max="9477" width="23.046875" style="99" customWidth="1"/>
    <col min="9478" max="9478" width="28.07421875" style="99" customWidth="1"/>
    <col min="9479" max="9479" width="27.58203125" style="99" customWidth="1"/>
    <col min="9480" max="9480" width="15.4453125" style="99" customWidth="1"/>
    <col min="9481" max="9481" width="1.9609375" style="99" customWidth="1"/>
    <col min="9482" max="9482" width="21.57421875" style="99" customWidth="1"/>
    <col min="9483" max="9483" width="19" style="99" customWidth="1"/>
    <col min="9484" max="9484" width="17.0390625" style="99" customWidth="1"/>
    <col min="9485" max="9485" width="14.5859375" style="99" customWidth="1"/>
    <col min="9486" max="9486" width="16.671875" style="99" customWidth="1"/>
    <col min="9487" max="9487" width="14.5859375" style="99" bestFit="1" customWidth="1"/>
    <col min="9488" max="9489" width="7.59765625" style="99"/>
    <col min="9490" max="9490" width="15.4453125" style="99" customWidth="1"/>
    <col min="9491" max="9727" width="7.59765625" style="99"/>
    <col min="9728" max="9728" width="1.46875" style="99" customWidth="1"/>
    <col min="9729" max="9729" width="26.48046875" style="99" customWidth="1"/>
    <col min="9730" max="9730" width="16.91796875" style="99" customWidth="1"/>
    <col min="9731" max="9731" width="23.90234375" style="99" customWidth="1"/>
    <col min="9732" max="9732" width="20.47265625" style="99" customWidth="1"/>
    <col min="9733" max="9733" width="23.046875" style="99" customWidth="1"/>
    <col min="9734" max="9734" width="28.07421875" style="99" customWidth="1"/>
    <col min="9735" max="9735" width="27.58203125" style="99" customWidth="1"/>
    <col min="9736" max="9736" width="15.4453125" style="99" customWidth="1"/>
    <col min="9737" max="9737" width="1.9609375" style="99" customWidth="1"/>
    <col min="9738" max="9738" width="21.57421875" style="99" customWidth="1"/>
    <col min="9739" max="9739" width="19" style="99" customWidth="1"/>
    <col min="9740" max="9740" width="17.0390625" style="99" customWidth="1"/>
    <col min="9741" max="9741" width="14.5859375" style="99" customWidth="1"/>
    <col min="9742" max="9742" width="16.671875" style="99" customWidth="1"/>
    <col min="9743" max="9743" width="14.5859375" style="99" bestFit="1" customWidth="1"/>
    <col min="9744" max="9745" width="7.59765625" style="99"/>
    <col min="9746" max="9746" width="15.4453125" style="99" customWidth="1"/>
    <col min="9747" max="9983" width="7.59765625" style="99"/>
    <col min="9984" max="9984" width="1.46875" style="99" customWidth="1"/>
    <col min="9985" max="9985" width="26.48046875" style="99" customWidth="1"/>
    <col min="9986" max="9986" width="16.91796875" style="99" customWidth="1"/>
    <col min="9987" max="9987" width="23.90234375" style="99" customWidth="1"/>
    <col min="9988" max="9988" width="20.47265625" style="99" customWidth="1"/>
    <col min="9989" max="9989" width="23.046875" style="99" customWidth="1"/>
    <col min="9990" max="9990" width="28.07421875" style="99" customWidth="1"/>
    <col min="9991" max="9991" width="27.58203125" style="99" customWidth="1"/>
    <col min="9992" max="9992" width="15.4453125" style="99" customWidth="1"/>
    <col min="9993" max="9993" width="1.9609375" style="99" customWidth="1"/>
    <col min="9994" max="9994" width="21.57421875" style="99" customWidth="1"/>
    <col min="9995" max="9995" width="19" style="99" customWidth="1"/>
    <col min="9996" max="9996" width="17.0390625" style="99" customWidth="1"/>
    <col min="9997" max="9997" width="14.5859375" style="99" customWidth="1"/>
    <col min="9998" max="9998" width="16.671875" style="99" customWidth="1"/>
    <col min="9999" max="9999" width="14.5859375" style="99" bestFit="1" customWidth="1"/>
    <col min="10000" max="10001" width="7.59765625" style="99"/>
    <col min="10002" max="10002" width="15.4453125" style="99" customWidth="1"/>
    <col min="10003" max="10239" width="7.59765625" style="99"/>
    <col min="10240" max="10240" width="1.46875" style="99" customWidth="1"/>
    <col min="10241" max="10241" width="26.48046875" style="99" customWidth="1"/>
    <col min="10242" max="10242" width="16.91796875" style="99" customWidth="1"/>
    <col min="10243" max="10243" width="23.90234375" style="99" customWidth="1"/>
    <col min="10244" max="10244" width="20.47265625" style="99" customWidth="1"/>
    <col min="10245" max="10245" width="23.046875" style="99" customWidth="1"/>
    <col min="10246" max="10246" width="28.07421875" style="99" customWidth="1"/>
    <col min="10247" max="10247" width="27.58203125" style="99" customWidth="1"/>
    <col min="10248" max="10248" width="15.4453125" style="99" customWidth="1"/>
    <col min="10249" max="10249" width="1.9609375" style="99" customWidth="1"/>
    <col min="10250" max="10250" width="21.57421875" style="99" customWidth="1"/>
    <col min="10251" max="10251" width="19" style="99" customWidth="1"/>
    <col min="10252" max="10252" width="17.0390625" style="99" customWidth="1"/>
    <col min="10253" max="10253" width="14.5859375" style="99" customWidth="1"/>
    <col min="10254" max="10254" width="16.671875" style="99" customWidth="1"/>
    <col min="10255" max="10255" width="14.5859375" style="99" bestFit="1" customWidth="1"/>
    <col min="10256" max="10257" width="7.59765625" style="99"/>
    <col min="10258" max="10258" width="15.4453125" style="99" customWidth="1"/>
    <col min="10259" max="10495" width="7.59765625" style="99"/>
    <col min="10496" max="10496" width="1.46875" style="99" customWidth="1"/>
    <col min="10497" max="10497" width="26.48046875" style="99" customWidth="1"/>
    <col min="10498" max="10498" width="16.91796875" style="99" customWidth="1"/>
    <col min="10499" max="10499" width="23.90234375" style="99" customWidth="1"/>
    <col min="10500" max="10500" width="20.47265625" style="99" customWidth="1"/>
    <col min="10501" max="10501" width="23.046875" style="99" customWidth="1"/>
    <col min="10502" max="10502" width="28.07421875" style="99" customWidth="1"/>
    <col min="10503" max="10503" width="27.58203125" style="99" customWidth="1"/>
    <col min="10504" max="10504" width="15.4453125" style="99" customWidth="1"/>
    <col min="10505" max="10505" width="1.9609375" style="99" customWidth="1"/>
    <col min="10506" max="10506" width="21.57421875" style="99" customWidth="1"/>
    <col min="10507" max="10507" width="19" style="99" customWidth="1"/>
    <col min="10508" max="10508" width="17.0390625" style="99" customWidth="1"/>
    <col min="10509" max="10509" width="14.5859375" style="99" customWidth="1"/>
    <col min="10510" max="10510" width="16.671875" style="99" customWidth="1"/>
    <col min="10511" max="10511" width="14.5859375" style="99" bestFit="1" customWidth="1"/>
    <col min="10512" max="10513" width="7.59765625" style="99"/>
    <col min="10514" max="10514" width="15.4453125" style="99" customWidth="1"/>
    <col min="10515" max="10751" width="7.59765625" style="99"/>
    <col min="10752" max="10752" width="1.46875" style="99" customWidth="1"/>
    <col min="10753" max="10753" width="26.48046875" style="99" customWidth="1"/>
    <col min="10754" max="10754" width="16.91796875" style="99" customWidth="1"/>
    <col min="10755" max="10755" width="23.90234375" style="99" customWidth="1"/>
    <col min="10756" max="10756" width="20.47265625" style="99" customWidth="1"/>
    <col min="10757" max="10757" width="23.046875" style="99" customWidth="1"/>
    <col min="10758" max="10758" width="28.07421875" style="99" customWidth="1"/>
    <col min="10759" max="10759" width="27.58203125" style="99" customWidth="1"/>
    <col min="10760" max="10760" width="15.4453125" style="99" customWidth="1"/>
    <col min="10761" max="10761" width="1.9609375" style="99" customWidth="1"/>
    <col min="10762" max="10762" width="21.57421875" style="99" customWidth="1"/>
    <col min="10763" max="10763" width="19" style="99" customWidth="1"/>
    <col min="10764" max="10764" width="17.0390625" style="99" customWidth="1"/>
    <col min="10765" max="10765" width="14.5859375" style="99" customWidth="1"/>
    <col min="10766" max="10766" width="16.671875" style="99" customWidth="1"/>
    <col min="10767" max="10767" width="14.5859375" style="99" bestFit="1" customWidth="1"/>
    <col min="10768" max="10769" width="7.59765625" style="99"/>
    <col min="10770" max="10770" width="15.4453125" style="99" customWidth="1"/>
    <col min="10771" max="11007" width="7.59765625" style="99"/>
    <col min="11008" max="11008" width="1.46875" style="99" customWidth="1"/>
    <col min="11009" max="11009" width="26.48046875" style="99" customWidth="1"/>
    <col min="11010" max="11010" width="16.91796875" style="99" customWidth="1"/>
    <col min="11011" max="11011" width="23.90234375" style="99" customWidth="1"/>
    <col min="11012" max="11012" width="20.47265625" style="99" customWidth="1"/>
    <col min="11013" max="11013" width="23.046875" style="99" customWidth="1"/>
    <col min="11014" max="11014" width="28.07421875" style="99" customWidth="1"/>
    <col min="11015" max="11015" width="27.58203125" style="99" customWidth="1"/>
    <col min="11016" max="11016" width="15.4453125" style="99" customWidth="1"/>
    <col min="11017" max="11017" width="1.9609375" style="99" customWidth="1"/>
    <col min="11018" max="11018" width="21.57421875" style="99" customWidth="1"/>
    <col min="11019" max="11019" width="19" style="99" customWidth="1"/>
    <col min="11020" max="11020" width="17.0390625" style="99" customWidth="1"/>
    <col min="11021" max="11021" width="14.5859375" style="99" customWidth="1"/>
    <col min="11022" max="11022" width="16.671875" style="99" customWidth="1"/>
    <col min="11023" max="11023" width="14.5859375" style="99" bestFit="1" customWidth="1"/>
    <col min="11024" max="11025" width="7.59765625" style="99"/>
    <col min="11026" max="11026" width="15.4453125" style="99" customWidth="1"/>
    <col min="11027" max="11263" width="7.59765625" style="99"/>
    <col min="11264" max="11264" width="1.46875" style="99" customWidth="1"/>
    <col min="11265" max="11265" width="26.48046875" style="99" customWidth="1"/>
    <col min="11266" max="11266" width="16.91796875" style="99" customWidth="1"/>
    <col min="11267" max="11267" width="23.90234375" style="99" customWidth="1"/>
    <col min="11268" max="11268" width="20.47265625" style="99" customWidth="1"/>
    <col min="11269" max="11269" width="23.046875" style="99" customWidth="1"/>
    <col min="11270" max="11270" width="28.07421875" style="99" customWidth="1"/>
    <col min="11271" max="11271" width="27.58203125" style="99" customWidth="1"/>
    <col min="11272" max="11272" width="15.4453125" style="99" customWidth="1"/>
    <col min="11273" max="11273" width="1.9609375" style="99" customWidth="1"/>
    <col min="11274" max="11274" width="21.57421875" style="99" customWidth="1"/>
    <col min="11275" max="11275" width="19" style="99" customWidth="1"/>
    <col min="11276" max="11276" width="17.0390625" style="99" customWidth="1"/>
    <col min="11277" max="11277" width="14.5859375" style="99" customWidth="1"/>
    <col min="11278" max="11278" width="16.671875" style="99" customWidth="1"/>
    <col min="11279" max="11279" width="14.5859375" style="99" bestFit="1" customWidth="1"/>
    <col min="11280" max="11281" width="7.59765625" style="99"/>
    <col min="11282" max="11282" width="15.4453125" style="99" customWidth="1"/>
    <col min="11283" max="11519" width="7.59765625" style="99"/>
    <col min="11520" max="11520" width="1.46875" style="99" customWidth="1"/>
    <col min="11521" max="11521" width="26.48046875" style="99" customWidth="1"/>
    <col min="11522" max="11522" width="16.91796875" style="99" customWidth="1"/>
    <col min="11523" max="11523" width="23.90234375" style="99" customWidth="1"/>
    <col min="11524" max="11524" width="20.47265625" style="99" customWidth="1"/>
    <col min="11525" max="11525" width="23.046875" style="99" customWidth="1"/>
    <col min="11526" max="11526" width="28.07421875" style="99" customWidth="1"/>
    <col min="11527" max="11527" width="27.58203125" style="99" customWidth="1"/>
    <col min="11528" max="11528" width="15.4453125" style="99" customWidth="1"/>
    <col min="11529" max="11529" width="1.9609375" style="99" customWidth="1"/>
    <col min="11530" max="11530" width="21.57421875" style="99" customWidth="1"/>
    <col min="11531" max="11531" width="19" style="99" customWidth="1"/>
    <col min="11532" max="11532" width="17.0390625" style="99" customWidth="1"/>
    <col min="11533" max="11533" width="14.5859375" style="99" customWidth="1"/>
    <col min="11534" max="11534" width="16.671875" style="99" customWidth="1"/>
    <col min="11535" max="11535" width="14.5859375" style="99" bestFit="1" customWidth="1"/>
    <col min="11536" max="11537" width="7.59765625" style="99"/>
    <col min="11538" max="11538" width="15.4453125" style="99" customWidth="1"/>
    <col min="11539" max="11775" width="7.59765625" style="99"/>
    <col min="11776" max="11776" width="1.46875" style="99" customWidth="1"/>
    <col min="11777" max="11777" width="26.48046875" style="99" customWidth="1"/>
    <col min="11778" max="11778" width="16.91796875" style="99" customWidth="1"/>
    <col min="11779" max="11779" width="23.90234375" style="99" customWidth="1"/>
    <col min="11780" max="11780" width="20.47265625" style="99" customWidth="1"/>
    <col min="11781" max="11781" width="23.046875" style="99" customWidth="1"/>
    <col min="11782" max="11782" width="28.07421875" style="99" customWidth="1"/>
    <col min="11783" max="11783" width="27.58203125" style="99" customWidth="1"/>
    <col min="11784" max="11784" width="15.4453125" style="99" customWidth="1"/>
    <col min="11785" max="11785" width="1.9609375" style="99" customWidth="1"/>
    <col min="11786" max="11786" width="21.57421875" style="99" customWidth="1"/>
    <col min="11787" max="11787" width="19" style="99" customWidth="1"/>
    <col min="11788" max="11788" width="17.0390625" style="99" customWidth="1"/>
    <col min="11789" max="11789" width="14.5859375" style="99" customWidth="1"/>
    <col min="11790" max="11790" width="16.671875" style="99" customWidth="1"/>
    <col min="11791" max="11791" width="14.5859375" style="99" bestFit="1" customWidth="1"/>
    <col min="11792" max="11793" width="7.59765625" style="99"/>
    <col min="11794" max="11794" width="15.4453125" style="99" customWidth="1"/>
    <col min="11795" max="12031" width="7.59765625" style="99"/>
    <col min="12032" max="12032" width="1.46875" style="99" customWidth="1"/>
    <col min="12033" max="12033" width="26.48046875" style="99" customWidth="1"/>
    <col min="12034" max="12034" width="16.91796875" style="99" customWidth="1"/>
    <col min="12035" max="12035" width="23.90234375" style="99" customWidth="1"/>
    <col min="12036" max="12036" width="20.47265625" style="99" customWidth="1"/>
    <col min="12037" max="12037" width="23.046875" style="99" customWidth="1"/>
    <col min="12038" max="12038" width="28.07421875" style="99" customWidth="1"/>
    <col min="12039" max="12039" width="27.58203125" style="99" customWidth="1"/>
    <col min="12040" max="12040" width="15.4453125" style="99" customWidth="1"/>
    <col min="12041" max="12041" width="1.9609375" style="99" customWidth="1"/>
    <col min="12042" max="12042" width="21.57421875" style="99" customWidth="1"/>
    <col min="12043" max="12043" width="19" style="99" customWidth="1"/>
    <col min="12044" max="12044" width="17.0390625" style="99" customWidth="1"/>
    <col min="12045" max="12045" width="14.5859375" style="99" customWidth="1"/>
    <col min="12046" max="12046" width="16.671875" style="99" customWidth="1"/>
    <col min="12047" max="12047" width="14.5859375" style="99" bestFit="1" customWidth="1"/>
    <col min="12048" max="12049" width="7.59765625" style="99"/>
    <col min="12050" max="12050" width="15.4453125" style="99" customWidth="1"/>
    <col min="12051" max="12287" width="7.59765625" style="99"/>
    <col min="12288" max="12288" width="1.46875" style="99" customWidth="1"/>
    <col min="12289" max="12289" width="26.48046875" style="99" customWidth="1"/>
    <col min="12290" max="12290" width="16.91796875" style="99" customWidth="1"/>
    <col min="12291" max="12291" width="23.90234375" style="99" customWidth="1"/>
    <col min="12292" max="12292" width="20.47265625" style="99" customWidth="1"/>
    <col min="12293" max="12293" width="23.046875" style="99" customWidth="1"/>
    <col min="12294" max="12294" width="28.07421875" style="99" customWidth="1"/>
    <col min="12295" max="12295" width="27.58203125" style="99" customWidth="1"/>
    <col min="12296" max="12296" width="15.4453125" style="99" customWidth="1"/>
    <col min="12297" max="12297" width="1.9609375" style="99" customWidth="1"/>
    <col min="12298" max="12298" width="21.57421875" style="99" customWidth="1"/>
    <col min="12299" max="12299" width="19" style="99" customWidth="1"/>
    <col min="12300" max="12300" width="17.0390625" style="99" customWidth="1"/>
    <col min="12301" max="12301" width="14.5859375" style="99" customWidth="1"/>
    <col min="12302" max="12302" width="16.671875" style="99" customWidth="1"/>
    <col min="12303" max="12303" width="14.5859375" style="99" bestFit="1" customWidth="1"/>
    <col min="12304" max="12305" width="7.59765625" style="99"/>
    <col min="12306" max="12306" width="15.4453125" style="99" customWidth="1"/>
    <col min="12307" max="12543" width="7.59765625" style="99"/>
    <col min="12544" max="12544" width="1.46875" style="99" customWidth="1"/>
    <col min="12545" max="12545" width="26.48046875" style="99" customWidth="1"/>
    <col min="12546" max="12546" width="16.91796875" style="99" customWidth="1"/>
    <col min="12547" max="12547" width="23.90234375" style="99" customWidth="1"/>
    <col min="12548" max="12548" width="20.47265625" style="99" customWidth="1"/>
    <col min="12549" max="12549" width="23.046875" style="99" customWidth="1"/>
    <col min="12550" max="12550" width="28.07421875" style="99" customWidth="1"/>
    <col min="12551" max="12551" width="27.58203125" style="99" customWidth="1"/>
    <col min="12552" max="12552" width="15.4453125" style="99" customWidth="1"/>
    <col min="12553" max="12553" width="1.9609375" style="99" customWidth="1"/>
    <col min="12554" max="12554" width="21.57421875" style="99" customWidth="1"/>
    <col min="12555" max="12555" width="19" style="99" customWidth="1"/>
    <col min="12556" max="12556" width="17.0390625" style="99" customWidth="1"/>
    <col min="12557" max="12557" width="14.5859375" style="99" customWidth="1"/>
    <col min="12558" max="12558" width="16.671875" style="99" customWidth="1"/>
    <col min="12559" max="12559" width="14.5859375" style="99" bestFit="1" customWidth="1"/>
    <col min="12560" max="12561" width="7.59765625" style="99"/>
    <col min="12562" max="12562" width="15.4453125" style="99" customWidth="1"/>
    <col min="12563" max="12799" width="7.59765625" style="99"/>
    <col min="12800" max="12800" width="1.46875" style="99" customWidth="1"/>
    <col min="12801" max="12801" width="26.48046875" style="99" customWidth="1"/>
    <col min="12802" max="12802" width="16.91796875" style="99" customWidth="1"/>
    <col min="12803" max="12803" width="23.90234375" style="99" customWidth="1"/>
    <col min="12804" max="12804" width="20.47265625" style="99" customWidth="1"/>
    <col min="12805" max="12805" width="23.046875" style="99" customWidth="1"/>
    <col min="12806" max="12806" width="28.07421875" style="99" customWidth="1"/>
    <col min="12807" max="12807" width="27.58203125" style="99" customWidth="1"/>
    <col min="12808" max="12808" width="15.4453125" style="99" customWidth="1"/>
    <col min="12809" max="12809" width="1.9609375" style="99" customWidth="1"/>
    <col min="12810" max="12810" width="21.57421875" style="99" customWidth="1"/>
    <col min="12811" max="12811" width="19" style="99" customWidth="1"/>
    <col min="12812" max="12812" width="17.0390625" style="99" customWidth="1"/>
    <col min="12813" max="12813" width="14.5859375" style="99" customWidth="1"/>
    <col min="12814" max="12814" width="16.671875" style="99" customWidth="1"/>
    <col min="12815" max="12815" width="14.5859375" style="99" bestFit="1" customWidth="1"/>
    <col min="12816" max="12817" width="7.59765625" style="99"/>
    <col min="12818" max="12818" width="15.4453125" style="99" customWidth="1"/>
    <col min="12819" max="13055" width="7.59765625" style="99"/>
    <col min="13056" max="13056" width="1.46875" style="99" customWidth="1"/>
    <col min="13057" max="13057" width="26.48046875" style="99" customWidth="1"/>
    <col min="13058" max="13058" width="16.91796875" style="99" customWidth="1"/>
    <col min="13059" max="13059" width="23.90234375" style="99" customWidth="1"/>
    <col min="13060" max="13060" width="20.47265625" style="99" customWidth="1"/>
    <col min="13061" max="13061" width="23.046875" style="99" customWidth="1"/>
    <col min="13062" max="13062" width="28.07421875" style="99" customWidth="1"/>
    <col min="13063" max="13063" width="27.58203125" style="99" customWidth="1"/>
    <col min="13064" max="13064" width="15.4453125" style="99" customWidth="1"/>
    <col min="13065" max="13065" width="1.9609375" style="99" customWidth="1"/>
    <col min="13066" max="13066" width="21.57421875" style="99" customWidth="1"/>
    <col min="13067" max="13067" width="19" style="99" customWidth="1"/>
    <col min="13068" max="13068" width="17.0390625" style="99" customWidth="1"/>
    <col min="13069" max="13069" width="14.5859375" style="99" customWidth="1"/>
    <col min="13070" max="13070" width="16.671875" style="99" customWidth="1"/>
    <col min="13071" max="13071" width="14.5859375" style="99" bestFit="1" customWidth="1"/>
    <col min="13072" max="13073" width="7.59765625" style="99"/>
    <col min="13074" max="13074" width="15.4453125" style="99" customWidth="1"/>
    <col min="13075" max="13311" width="7.59765625" style="99"/>
    <col min="13312" max="13312" width="1.46875" style="99" customWidth="1"/>
    <col min="13313" max="13313" width="26.48046875" style="99" customWidth="1"/>
    <col min="13314" max="13314" width="16.91796875" style="99" customWidth="1"/>
    <col min="13315" max="13315" width="23.90234375" style="99" customWidth="1"/>
    <col min="13316" max="13316" width="20.47265625" style="99" customWidth="1"/>
    <col min="13317" max="13317" width="23.046875" style="99" customWidth="1"/>
    <col min="13318" max="13318" width="28.07421875" style="99" customWidth="1"/>
    <col min="13319" max="13319" width="27.58203125" style="99" customWidth="1"/>
    <col min="13320" max="13320" width="15.4453125" style="99" customWidth="1"/>
    <col min="13321" max="13321" width="1.9609375" style="99" customWidth="1"/>
    <col min="13322" max="13322" width="21.57421875" style="99" customWidth="1"/>
    <col min="13323" max="13323" width="19" style="99" customWidth="1"/>
    <col min="13324" max="13324" width="17.0390625" style="99" customWidth="1"/>
    <col min="13325" max="13325" width="14.5859375" style="99" customWidth="1"/>
    <col min="13326" max="13326" width="16.671875" style="99" customWidth="1"/>
    <col min="13327" max="13327" width="14.5859375" style="99" bestFit="1" customWidth="1"/>
    <col min="13328" max="13329" width="7.59765625" style="99"/>
    <col min="13330" max="13330" width="15.4453125" style="99" customWidth="1"/>
    <col min="13331" max="13567" width="7.59765625" style="99"/>
    <col min="13568" max="13568" width="1.46875" style="99" customWidth="1"/>
    <col min="13569" max="13569" width="26.48046875" style="99" customWidth="1"/>
    <col min="13570" max="13570" width="16.91796875" style="99" customWidth="1"/>
    <col min="13571" max="13571" width="23.90234375" style="99" customWidth="1"/>
    <col min="13572" max="13572" width="20.47265625" style="99" customWidth="1"/>
    <col min="13573" max="13573" width="23.046875" style="99" customWidth="1"/>
    <col min="13574" max="13574" width="28.07421875" style="99" customWidth="1"/>
    <col min="13575" max="13575" width="27.58203125" style="99" customWidth="1"/>
    <col min="13576" max="13576" width="15.4453125" style="99" customWidth="1"/>
    <col min="13577" max="13577" width="1.9609375" style="99" customWidth="1"/>
    <col min="13578" max="13578" width="21.57421875" style="99" customWidth="1"/>
    <col min="13579" max="13579" width="19" style="99" customWidth="1"/>
    <col min="13580" max="13580" width="17.0390625" style="99" customWidth="1"/>
    <col min="13581" max="13581" width="14.5859375" style="99" customWidth="1"/>
    <col min="13582" max="13582" width="16.671875" style="99" customWidth="1"/>
    <col min="13583" max="13583" width="14.5859375" style="99" bestFit="1" customWidth="1"/>
    <col min="13584" max="13585" width="7.59765625" style="99"/>
    <col min="13586" max="13586" width="15.4453125" style="99" customWidth="1"/>
    <col min="13587" max="13823" width="7.59765625" style="99"/>
    <col min="13824" max="13824" width="1.46875" style="99" customWidth="1"/>
    <col min="13825" max="13825" width="26.48046875" style="99" customWidth="1"/>
    <col min="13826" max="13826" width="16.91796875" style="99" customWidth="1"/>
    <col min="13827" max="13827" width="23.90234375" style="99" customWidth="1"/>
    <col min="13828" max="13828" width="20.47265625" style="99" customWidth="1"/>
    <col min="13829" max="13829" width="23.046875" style="99" customWidth="1"/>
    <col min="13830" max="13830" width="28.07421875" style="99" customWidth="1"/>
    <col min="13831" max="13831" width="27.58203125" style="99" customWidth="1"/>
    <col min="13832" max="13832" width="15.4453125" style="99" customWidth="1"/>
    <col min="13833" max="13833" width="1.9609375" style="99" customWidth="1"/>
    <col min="13834" max="13834" width="21.57421875" style="99" customWidth="1"/>
    <col min="13835" max="13835" width="19" style="99" customWidth="1"/>
    <col min="13836" max="13836" width="17.0390625" style="99" customWidth="1"/>
    <col min="13837" max="13837" width="14.5859375" style="99" customWidth="1"/>
    <col min="13838" max="13838" width="16.671875" style="99" customWidth="1"/>
    <col min="13839" max="13839" width="14.5859375" style="99" bestFit="1" customWidth="1"/>
    <col min="13840" max="13841" width="7.59765625" style="99"/>
    <col min="13842" max="13842" width="15.4453125" style="99" customWidth="1"/>
    <col min="13843" max="14079" width="7.59765625" style="99"/>
    <col min="14080" max="14080" width="1.46875" style="99" customWidth="1"/>
    <col min="14081" max="14081" width="26.48046875" style="99" customWidth="1"/>
    <col min="14082" max="14082" width="16.91796875" style="99" customWidth="1"/>
    <col min="14083" max="14083" width="23.90234375" style="99" customWidth="1"/>
    <col min="14084" max="14084" width="20.47265625" style="99" customWidth="1"/>
    <col min="14085" max="14085" width="23.046875" style="99" customWidth="1"/>
    <col min="14086" max="14086" width="28.07421875" style="99" customWidth="1"/>
    <col min="14087" max="14087" width="27.58203125" style="99" customWidth="1"/>
    <col min="14088" max="14088" width="15.4453125" style="99" customWidth="1"/>
    <col min="14089" max="14089" width="1.9609375" style="99" customWidth="1"/>
    <col min="14090" max="14090" width="21.57421875" style="99" customWidth="1"/>
    <col min="14091" max="14091" width="19" style="99" customWidth="1"/>
    <col min="14092" max="14092" width="17.0390625" style="99" customWidth="1"/>
    <col min="14093" max="14093" width="14.5859375" style="99" customWidth="1"/>
    <col min="14094" max="14094" width="16.671875" style="99" customWidth="1"/>
    <col min="14095" max="14095" width="14.5859375" style="99" bestFit="1" customWidth="1"/>
    <col min="14096" max="14097" width="7.59765625" style="99"/>
    <col min="14098" max="14098" width="15.4453125" style="99" customWidth="1"/>
    <col min="14099" max="14335" width="7.59765625" style="99"/>
    <col min="14336" max="14336" width="1.46875" style="99" customWidth="1"/>
    <col min="14337" max="14337" width="26.48046875" style="99" customWidth="1"/>
    <col min="14338" max="14338" width="16.91796875" style="99" customWidth="1"/>
    <col min="14339" max="14339" width="23.90234375" style="99" customWidth="1"/>
    <col min="14340" max="14340" width="20.47265625" style="99" customWidth="1"/>
    <col min="14341" max="14341" width="23.046875" style="99" customWidth="1"/>
    <col min="14342" max="14342" width="28.07421875" style="99" customWidth="1"/>
    <col min="14343" max="14343" width="27.58203125" style="99" customWidth="1"/>
    <col min="14344" max="14344" width="15.4453125" style="99" customWidth="1"/>
    <col min="14345" max="14345" width="1.9609375" style="99" customWidth="1"/>
    <col min="14346" max="14346" width="21.57421875" style="99" customWidth="1"/>
    <col min="14347" max="14347" width="19" style="99" customWidth="1"/>
    <col min="14348" max="14348" width="17.0390625" style="99" customWidth="1"/>
    <col min="14349" max="14349" width="14.5859375" style="99" customWidth="1"/>
    <col min="14350" max="14350" width="16.671875" style="99" customWidth="1"/>
    <col min="14351" max="14351" width="14.5859375" style="99" bestFit="1" customWidth="1"/>
    <col min="14352" max="14353" width="7.59765625" style="99"/>
    <col min="14354" max="14354" width="15.4453125" style="99" customWidth="1"/>
    <col min="14355" max="14591" width="7.59765625" style="99"/>
    <col min="14592" max="14592" width="1.46875" style="99" customWidth="1"/>
    <col min="14593" max="14593" width="26.48046875" style="99" customWidth="1"/>
    <col min="14594" max="14594" width="16.91796875" style="99" customWidth="1"/>
    <col min="14595" max="14595" width="23.90234375" style="99" customWidth="1"/>
    <col min="14596" max="14596" width="20.47265625" style="99" customWidth="1"/>
    <col min="14597" max="14597" width="23.046875" style="99" customWidth="1"/>
    <col min="14598" max="14598" width="28.07421875" style="99" customWidth="1"/>
    <col min="14599" max="14599" width="27.58203125" style="99" customWidth="1"/>
    <col min="14600" max="14600" width="15.4453125" style="99" customWidth="1"/>
    <col min="14601" max="14601" width="1.9609375" style="99" customWidth="1"/>
    <col min="14602" max="14602" width="21.57421875" style="99" customWidth="1"/>
    <col min="14603" max="14603" width="19" style="99" customWidth="1"/>
    <col min="14604" max="14604" width="17.0390625" style="99" customWidth="1"/>
    <col min="14605" max="14605" width="14.5859375" style="99" customWidth="1"/>
    <col min="14606" max="14606" width="16.671875" style="99" customWidth="1"/>
    <col min="14607" max="14607" width="14.5859375" style="99" bestFit="1" customWidth="1"/>
    <col min="14608" max="14609" width="7.59765625" style="99"/>
    <col min="14610" max="14610" width="15.4453125" style="99" customWidth="1"/>
    <col min="14611" max="14847" width="7.59765625" style="99"/>
    <col min="14848" max="14848" width="1.46875" style="99" customWidth="1"/>
    <col min="14849" max="14849" width="26.48046875" style="99" customWidth="1"/>
    <col min="14850" max="14850" width="16.91796875" style="99" customWidth="1"/>
    <col min="14851" max="14851" width="23.90234375" style="99" customWidth="1"/>
    <col min="14852" max="14852" width="20.47265625" style="99" customWidth="1"/>
    <col min="14853" max="14853" width="23.046875" style="99" customWidth="1"/>
    <col min="14854" max="14854" width="28.07421875" style="99" customWidth="1"/>
    <col min="14855" max="14855" width="27.58203125" style="99" customWidth="1"/>
    <col min="14856" max="14856" width="15.4453125" style="99" customWidth="1"/>
    <col min="14857" max="14857" width="1.9609375" style="99" customWidth="1"/>
    <col min="14858" max="14858" width="21.57421875" style="99" customWidth="1"/>
    <col min="14859" max="14859" width="19" style="99" customWidth="1"/>
    <col min="14860" max="14860" width="17.0390625" style="99" customWidth="1"/>
    <col min="14861" max="14861" width="14.5859375" style="99" customWidth="1"/>
    <col min="14862" max="14862" width="16.671875" style="99" customWidth="1"/>
    <col min="14863" max="14863" width="14.5859375" style="99" bestFit="1" customWidth="1"/>
    <col min="14864" max="14865" width="7.59765625" style="99"/>
    <col min="14866" max="14866" width="15.4453125" style="99" customWidth="1"/>
    <col min="14867" max="15103" width="7.59765625" style="99"/>
    <col min="15104" max="15104" width="1.46875" style="99" customWidth="1"/>
    <col min="15105" max="15105" width="26.48046875" style="99" customWidth="1"/>
    <col min="15106" max="15106" width="16.91796875" style="99" customWidth="1"/>
    <col min="15107" max="15107" width="23.90234375" style="99" customWidth="1"/>
    <col min="15108" max="15108" width="20.47265625" style="99" customWidth="1"/>
    <col min="15109" max="15109" width="23.046875" style="99" customWidth="1"/>
    <col min="15110" max="15110" width="28.07421875" style="99" customWidth="1"/>
    <col min="15111" max="15111" width="27.58203125" style="99" customWidth="1"/>
    <col min="15112" max="15112" width="15.4453125" style="99" customWidth="1"/>
    <col min="15113" max="15113" width="1.9609375" style="99" customWidth="1"/>
    <col min="15114" max="15114" width="21.57421875" style="99" customWidth="1"/>
    <col min="15115" max="15115" width="19" style="99" customWidth="1"/>
    <col min="15116" max="15116" width="17.0390625" style="99" customWidth="1"/>
    <col min="15117" max="15117" width="14.5859375" style="99" customWidth="1"/>
    <col min="15118" max="15118" width="16.671875" style="99" customWidth="1"/>
    <col min="15119" max="15119" width="14.5859375" style="99" bestFit="1" customWidth="1"/>
    <col min="15120" max="15121" width="7.59765625" style="99"/>
    <col min="15122" max="15122" width="15.4453125" style="99" customWidth="1"/>
    <col min="15123" max="15359" width="7.59765625" style="99"/>
    <col min="15360" max="15360" width="1.46875" style="99" customWidth="1"/>
    <col min="15361" max="15361" width="26.48046875" style="99" customWidth="1"/>
    <col min="15362" max="15362" width="16.91796875" style="99" customWidth="1"/>
    <col min="15363" max="15363" width="23.90234375" style="99" customWidth="1"/>
    <col min="15364" max="15364" width="20.47265625" style="99" customWidth="1"/>
    <col min="15365" max="15365" width="23.046875" style="99" customWidth="1"/>
    <col min="15366" max="15366" width="28.07421875" style="99" customWidth="1"/>
    <col min="15367" max="15367" width="27.58203125" style="99" customWidth="1"/>
    <col min="15368" max="15368" width="15.4453125" style="99" customWidth="1"/>
    <col min="15369" max="15369" width="1.9609375" style="99" customWidth="1"/>
    <col min="15370" max="15370" width="21.57421875" style="99" customWidth="1"/>
    <col min="15371" max="15371" width="19" style="99" customWidth="1"/>
    <col min="15372" max="15372" width="17.0390625" style="99" customWidth="1"/>
    <col min="15373" max="15373" width="14.5859375" style="99" customWidth="1"/>
    <col min="15374" max="15374" width="16.671875" style="99" customWidth="1"/>
    <col min="15375" max="15375" width="14.5859375" style="99" bestFit="1" customWidth="1"/>
    <col min="15376" max="15377" width="7.59765625" style="99"/>
    <col min="15378" max="15378" width="15.4453125" style="99" customWidth="1"/>
    <col min="15379" max="15615" width="7.59765625" style="99"/>
    <col min="15616" max="15616" width="1.46875" style="99" customWidth="1"/>
    <col min="15617" max="15617" width="26.48046875" style="99" customWidth="1"/>
    <col min="15618" max="15618" width="16.91796875" style="99" customWidth="1"/>
    <col min="15619" max="15619" width="23.90234375" style="99" customWidth="1"/>
    <col min="15620" max="15620" width="20.47265625" style="99" customWidth="1"/>
    <col min="15621" max="15621" width="23.046875" style="99" customWidth="1"/>
    <col min="15622" max="15622" width="28.07421875" style="99" customWidth="1"/>
    <col min="15623" max="15623" width="27.58203125" style="99" customWidth="1"/>
    <col min="15624" max="15624" width="15.4453125" style="99" customWidth="1"/>
    <col min="15625" max="15625" width="1.9609375" style="99" customWidth="1"/>
    <col min="15626" max="15626" width="21.57421875" style="99" customWidth="1"/>
    <col min="15627" max="15627" width="19" style="99" customWidth="1"/>
    <col min="15628" max="15628" width="17.0390625" style="99" customWidth="1"/>
    <col min="15629" max="15629" width="14.5859375" style="99" customWidth="1"/>
    <col min="15630" max="15630" width="16.671875" style="99" customWidth="1"/>
    <col min="15631" max="15631" width="14.5859375" style="99" bestFit="1" customWidth="1"/>
    <col min="15632" max="15633" width="7.59765625" style="99"/>
    <col min="15634" max="15634" width="15.4453125" style="99" customWidth="1"/>
    <col min="15635" max="15871" width="7.59765625" style="99"/>
    <col min="15872" max="15872" width="1.46875" style="99" customWidth="1"/>
    <col min="15873" max="15873" width="26.48046875" style="99" customWidth="1"/>
    <col min="15874" max="15874" width="16.91796875" style="99" customWidth="1"/>
    <col min="15875" max="15875" width="23.90234375" style="99" customWidth="1"/>
    <col min="15876" max="15876" width="20.47265625" style="99" customWidth="1"/>
    <col min="15877" max="15877" width="23.046875" style="99" customWidth="1"/>
    <col min="15878" max="15878" width="28.07421875" style="99" customWidth="1"/>
    <col min="15879" max="15879" width="27.58203125" style="99" customWidth="1"/>
    <col min="15880" max="15880" width="15.4453125" style="99" customWidth="1"/>
    <col min="15881" max="15881" width="1.9609375" style="99" customWidth="1"/>
    <col min="15882" max="15882" width="21.57421875" style="99" customWidth="1"/>
    <col min="15883" max="15883" width="19" style="99" customWidth="1"/>
    <col min="15884" max="15884" width="17.0390625" style="99" customWidth="1"/>
    <col min="15885" max="15885" width="14.5859375" style="99" customWidth="1"/>
    <col min="15886" max="15886" width="16.671875" style="99" customWidth="1"/>
    <col min="15887" max="15887" width="14.5859375" style="99" bestFit="1" customWidth="1"/>
    <col min="15888" max="15889" width="7.59765625" style="99"/>
    <col min="15890" max="15890" width="15.4453125" style="99" customWidth="1"/>
    <col min="15891" max="16127" width="7.59765625" style="99"/>
    <col min="16128" max="16128" width="1.46875" style="99" customWidth="1"/>
    <col min="16129" max="16129" width="26.48046875" style="99" customWidth="1"/>
    <col min="16130" max="16130" width="16.91796875" style="99" customWidth="1"/>
    <col min="16131" max="16131" width="23.90234375" style="99" customWidth="1"/>
    <col min="16132" max="16132" width="20.47265625" style="99" customWidth="1"/>
    <col min="16133" max="16133" width="23.046875" style="99" customWidth="1"/>
    <col min="16134" max="16134" width="28.07421875" style="99" customWidth="1"/>
    <col min="16135" max="16135" width="27.58203125" style="99" customWidth="1"/>
    <col min="16136" max="16136" width="15.4453125" style="99" customWidth="1"/>
    <col min="16137" max="16137" width="1.9609375" style="99" customWidth="1"/>
    <col min="16138" max="16138" width="21.57421875" style="99" customWidth="1"/>
    <col min="16139" max="16139" width="19" style="99" customWidth="1"/>
    <col min="16140" max="16140" width="17.0390625" style="99" customWidth="1"/>
    <col min="16141" max="16141" width="14.5859375" style="99" customWidth="1"/>
    <col min="16142" max="16142" width="16.671875" style="99" customWidth="1"/>
    <col min="16143" max="16143" width="14.5859375" style="99" bestFit="1" customWidth="1"/>
    <col min="16144" max="16145" width="7.59765625" style="99"/>
    <col min="16146" max="16146" width="15.4453125" style="99" customWidth="1"/>
    <col min="16147" max="16384" width="7.59765625" style="99"/>
  </cols>
  <sheetData>
    <row r="1" spans="1:35" s="98" customFormat="1" ht="23.45" customHeight="1" thickBot="1">
      <c r="A1" s="133"/>
      <c r="B1" s="134"/>
      <c r="C1" s="134"/>
      <c r="D1" s="134"/>
      <c r="E1" s="134"/>
      <c r="F1" s="134"/>
      <c r="G1" s="134"/>
      <c r="H1" s="134"/>
      <c r="I1" s="134"/>
      <c r="J1" s="132"/>
      <c r="K1" s="135"/>
      <c r="L1" s="135"/>
      <c r="M1" s="131"/>
      <c r="N1" s="131"/>
      <c r="O1" s="131"/>
      <c r="P1" s="131"/>
      <c r="Q1" s="131"/>
      <c r="R1" s="131"/>
      <c r="S1" s="131"/>
      <c r="T1" s="131"/>
      <c r="U1" s="131"/>
      <c r="V1" s="131"/>
      <c r="W1" s="131"/>
      <c r="X1" s="131"/>
      <c r="Y1" s="131"/>
      <c r="Z1" s="131"/>
      <c r="AA1" s="131"/>
      <c r="AB1" s="131"/>
      <c r="AC1" s="131"/>
      <c r="AD1" s="131"/>
      <c r="AE1" s="131"/>
      <c r="AF1" s="131"/>
      <c r="AG1" s="131"/>
      <c r="AH1" s="131"/>
      <c r="AI1" s="131"/>
    </row>
    <row r="2" spans="1:35" ht="23.45" customHeight="1" thickTop="1">
      <c r="A2" s="131"/>
      <c r="B2" s="131"/>
      <c r="C2" s="136"/>
      <c r="D2" s="136"/>
      <c r="E2" s="133"/>
      <c r="F2" s="136"/>
      <c r="G2" s="137"/>
      <c r="H2" s="131"/>
      <c r="I2" s="133"/>
      <c r="J2" s="131"/>
      <c r="K2" s="135"/>
      <c r="L2" s="135"/>
      <c r="M2" s="131"/>
      <c r="N2" s="131"/>
      <c r="O2" s="131"/>
      <c r="P2" s="131"/>
      <c r="Q2" s="131"/>
      <c r="R2" s="131"/>
      <c r="S2" s="131"/>
      <c r="T2" s="131"/>
      <c r="U2" s="131"/>
      <c r="V2" s="131"/>
      <c r="W2" s="131"/>
      <c r="X2" s="131"/>
      <c r="Y2" s="131"/>
      <c r="Z2" s="131"/>
      <c r="AA2" s="131"/>
      <c r="AB2" s="131"/>
      <c r="AC2" s="131"/>
      <c r="AD2" s="131"/>
      <c r="AE2" s="131"/>
      <c r="AF2" s="131"/>
      <c r="AG2" s="131"/>
      <c r="AH2" s="131"/>
      <c r="AI2" s="131"/>
    </row>
    <row r="3" spans="1:35" ht="23.45" customHeight="1">
      <c r="A3" s="131"/>
      <c r="B3" s="100" t="s">
        <v>46</v>
      </c>
      <c r="C3" s="137"/>
      <c r="D3" s="131"/>
      <c r="E3" s="122"/>
      <c r="F3" s="133"/>
      <c r="G3" s="137"/>
      <c r="H3" s="131"/>
      <c r="I3" s="133"/>
      <c r="J3" s="131"/>
      <c r="K3" s="135"/>
      <c r="L3" s="135"/>
      <c r="M3" s="131"/>
      <c r="N3" s="131"/>
      <c r="O3" s="131"/>
      <c r="P3" s="131"/>
      <c r="Q3" s="131"/>
      <c r="R3" s="131"/>
      <c r="S3" s="131"/>
      <c r="T3" s="131"/>
      <c r="U3" s="131"/>
      <c r="V3" s="131"/>
      <c r="W3" s="131"/>
      <c r="X3" s="131"/>
      <c r="Y3" s="131"/>
      <c r="Z3" s="131"/>
      <c r="AA3" s="131"/>
      <c r="AB3" s="131"/>
      <c r="AC3" s="131"/>
      <c r="AD3" s="131"/>
      <c r="AE3" s="131"/>
      <c r="AF3" s="131"/>
      <c r="AG3" s="131"/>
      <c r="AH3" s="131"/>
      <c r="AI3" s="131"/>
    </row>
    <row r="4" spans="1:35" ht="23.45" customHeight="1">
      <c r="A4" s="131"/>
      <c r="B4" s="100"/>
      <c r="C4" s="137"/>
      <c r="D4" s="131"/>
      <c r="E4" s="122"/>
      <c r="F4" s="133"/>
      <c r="G4" s="137"/>
      <c r="H4" s="131"/>
      <c r="I4" s="133"/>
      <c r="J4" s="131"/>
      <c r="K4" s="135"/>
      <c r="L4" s="135"/>
      <c r="M4" s="131"/>
      <c r="N4" s="131"/>
      <c r="O4" s="131"/>
      <c r="P4" s="131"/>
      <c r="Q4" s="131"/>
      <c r="R4" s="131"/>
      <c r="S4" s="131"/>
      <c r="T4" s="131"/>
      <c r="U4" s="131"/>
      <c r="V4" s="131"/>
      <c r="W4" s="131"/>
      <c r="X4" s="131"/>
      <c r="Y4" s="131"/>
      <c r="Z4" s="131"/>
      <c r="AA4" s="131"/>
      <c r="AB4" s="131"/>
      <c r="AC4" s="131"/>
      <c r="AD4" s="131"/>
      <c r="AE4" s="131"/>
      <c r="AF4" s="131"/>
      <c r="AG4" s="131"/>
      <c r="AH4" s="131"/>
      <c r="AI4" s="131"/>
    </row>
    <row r="5" spans="1:35" ht="23.45" customHeight="1">
      <c r="A5" s="131"/>
      <c r="B5" s="127" t="s">
        <v>12</v>
      </c>
      <c r="C5" s="237" t="s">
        <v>113</v>
      </c>
      <c r="D5" s="238"/>
      <c r="E5" s="238"/>
      <c r="F5" s="238"/>
      <c r="G5" s="238"/>
      <c r="H5" s="238"/>
      <c r="I5" s="238"/>
      <c r="J5" s="238"/>
      <c r="K5" s="135"/>
      <c r="L5" s="135"/>
      <c r="M5" s="131"/>
      <c r="N5" s="131"/>
      <c r="O5" s="131"/>
      <c r="P5" s="131"/>
      <c r="Q5" s="131"/>
      <c r="R5" s="131"/>
      <c r="S5" s="131"/>
      <c r="T5" s="131"/>
      <c r="U5" s="131"/>
      <c r="V5" s="131"/>
      <c r="W5" s="131"/>
      <c r="X5" s="131"/>
      <c r="Y5" s="131"/>
      <c r="Z5" s="131"/>
      <c r="AA5" s="131"/>
      <c r="AB5" s="131"/>
      <c r="AC5" s="131"/>
      <c r="AD5" s="131"/>
      <c r="AE5" s="131"/>
      <c r="AF5" s="131"/>
      <c r="AG5" s="131"/>
      <c r="AH5" s="131"/>
      <c r="AI5" s="131"/>
    </row>
    <row r="6" spans="1:35" ht="23.45" customHeight="1">
      <c r="A6" s="131"/>
      <c r="B6" s="127" t="s">
        <v>13</v>
      </c>
      <c r="C6" s="237" t="s">
        <v>114</v>
      </c>
      <c r="D6" s="238"/>
      <c r="E6" s="238"/>
      <c r="F6" s="238"/>
      <c r="G6" s="238"/>
      <c r="H6" s="238"/>
      <c r="I6" s="238"/>
      <c r="J6" s="238"/>
      <c r="K6" s="135"/>
      <c r="L6" s="135"/>
      <c r="M6" s="131"/>
      <c r="N6" s="131"/>
      <c r="O6" s="131"/>
      <c r="P6" s="131"/>
      <c r="Q6" s="131"/>
      <c r="R6" s="131"/>
      <c r="S6" s="131"/>
      <c r="T6" s="131"/>
      <c r="U6" s="131"/>
      <c r="V6" s="131"/>
      <c r="W6" s="131"/>
      <c r="X6" s="131"/>
      <c r="Y6" s="131"/>
      <c r="Z6" s="131"/>
      <c r="AA6" s="131"/>
      <c r="AB6" s="131"/>
      <c r="AC6" s="131"/>
      <c r="AD6" s="131"/>
      <c r="AE6" s="131"/>
      <c r="AF6" s="131"/>
      <c r="AG6" s="131"/>
      <c r="AH6" s="131"/>
      <c r="AI6" s="131"/>
    </row>
    <row r="7" spans="1:35" ht="23.45" customHeight="1" thickBot="1">
      <c r="A7" s="131"/>
      <c r="B7" s="131"/>
      <c r="C7" s="136"/>
      <c r="D7" s="136"/>
      <c r="E7" s="133"/>
      <c r="F7" s="136"/>
      <c r="G7" s="137"/>
      <c r="H7" s="131"/>
      <c r="I7" s="133"/>
      <c r="J7" s="131"/>
      <c r="K7" s="135"/>
      <c r="L7" s="135"/>
      <c r="M7" s="131"/>
      <c r="N7" s="131"/>
      <c r="O7" s="131"/>
      <c r="P7" s="131"/>
      <c r="Q7" s="131"/>
      <c r="R7" s="131"/>
      <c r="S7" s="131"/>
      <c r="T7" s="131"/>
      <c r="U7" s="131"/>
      <c r="V7" s="131"/>
      <c r="W7" s="131"/>
      <c r="X7" s="131"/>
      <c r="Y7" s="131"/>
      <c r="Z7" s="131"/>
      <c r="AA7" s="131"/>
      <c r="AB7" s="131"/>
      <c r="AC7" s="131"/>
      <c r="AD7" s="131"/>
      <c r="AE7" s="131"/>
      <c r="AF7" s="131"/>
      <c r="AG7" s="131"/>
      <c r="AH7" s="131"/>
      <c r="AI7" s="131"/>
    </row>
    <row r="8" spans="1:35" ht="23.45" customHeight="1">
      <c r="A8" s="131"/>
      <c r="B8" s="241" t="s">
        <v>47</v>
      </c>
      <c r="C8" s="242"/>
      <c r="D8" s="242"/>
      <c r="E8" s="242"/>
      <c r="F8" s="242"/>
      <c r="G8" s="243"/>
      <c r="H8" s="138"/>
      <c r="I8" s="139"/>
      <c r="J8" s="138"/>
      <c r="K8" s="135"/>
      <c r="L8" s="135"/>
      <c r="M8" s="131"/>
      <c r="N8" s="131"/>
      <c r="O8" s="131"/>
      <c r="P8" s="131"/>
      <c r="Q8" s="131"/>
      <c r="R8" s="131"/>
      <c r="S8" s="131"/>
      <c r="T8" s="131"/>
      <c r="U8" s="131"/>
      <c r="V8" s="131"/>
      <c r="W8" s="131"/>
      <c r="X8" s="131"/>
      <c r="Y8" s="131"/>
      <c r="Z8" s="131"/>
      <c r="AA8" s="131"/>
      <c r="AB8" s="131"/>
      <c r="AC8" s="131"/>
      <c r="AD8" s="131"/>
      <c r="AE8" s="131"/>
      <c r="AF8" s="131"/>
      <c r="AG8" s="131"/>
      <c r="AH8" s="131"/>
      <c r="AI8" s="131"/>
    </row>
    <row r="9" spans="1:35" ht="23.45" customHeight="1">
      <c r="A9" s="131"/>
      <c r="B9" s="244"/>
      <c r="C9" s="245"/>
      <c r="D9" s="245"/>
      <c r="E9" s="245"/>
      <c r="F9" s="245"/>
      <c r="G9" s="246"/>
      <c r="H9" s="131"/>
      <c r="I9" s="2" t="s">
        <v>19</v>
      </c>
      <c r="J9" s="131"/>
      <c r="K9" s="135"/>
      <c r="L9" s="135"/>
      <c r="M9" s="131"/>
      <c r="N9" s="131"/>
      <c r="O9" s="131"/>
      <c r="P9" s="131"/>
      <c r="Q9" s="131"/>
      <c r="R9" s="131"/>
      <c r="S9" s="131"/>
      <c r="T9" s="131"/>
      <c r="U9" s="131"/>
      <c r="V9" s="131"/>
      <c r="W9" s="131"/>
      <c r="X9" s="131"/>
      <c r="Y9" s="131"/>
      <c r="Z9" s="131"/>
      <c r="AA9" s="131"/>
      <c r="AB9" s="131"/>
      <c r="AC9" s="131"/>
      <c r="AD9" s="131"/>
      <c r="AE9" s="131"/>
      <c r="AF9" s="131"/>
      <c r="AG9" s="131"/>
      <c r="AH9" s="131"/>
      <c r="AI9" s="131"/>
    </row>
    <row r="10" spans="1:35" ht="30.75" customHeight="1">
      <c r="A10" s="131"/>
      <c r="B10" s="244"/>
      <c r="C10" s="245"/>
      <c r="D10" s="245"/>
      <c r="E10" s="245"/>
      <c r="F10" s="245"/>
      <c r="G10" s="246"/>
      <c r="H10" s="131"/>
      <c r="I10" s="101"/>
      <c r="J10" s="102" t="s">
        <v>40</v>
      </c>
      <c r="K10" s="135"/>
      <c r="L10" s="135"/>
      <c r="M10" s="131"/>
      <c r="N10" s="131"/>
      <c r="O10" s="131"/>
      <c r="P10" s="131"/>
      <c r="Q10" s="131"/>
      <c r="R10" s="131"/>
      <c r="S10" s="131"/>
      <c r="T10" s="131"/>
      <c r="U10" s="131"/>
      <c r="V10" s="131"/>
      <c r="W10" s="131"/>
      <c r="X10" s="131"/>
      <c r="Y10" s="131"/>
      <c r="Z10" s="131"/>
      <c r="AA10" s="131"/>
      <c r="AB10" s="131"/>
      <c r="AC10" s="131"/>
      <c r="AD10" s="131"/>
      <c r="AE10" s="131"/>
      <c r="AF10" s="131"/>
      <c r="AG10" s="131"/>
      <c r="AH10" s="131"/>
      <c r="AI10" s="131"/>
    </row>
    <row r="11" spans="1:35" ht="30" customHeight="1">
      <c r="A11" s="131"/>
      <c r="B11" s="244"/>
      <c r="C11" s="245"/>
      <c r="D11" s="245"/>
      <c r="E11" s="245"/>
      <c r="F11" s="245"/>
      <c r="G11" s="246"/>
      <c r="H11" s="131"/>
      <c r="I11" s="103"/>
      <c r="J11" s="102" t="s">
        <v>41</v>
      </c>
      <c r="K11" s="135"/>
      <c r="L11" s="135"/>
      <c r="M11" s="131"/>
      <c r="N11" s="131"/>
      <c r="O11" s="131"/>
      <c r="P11" s="131"/>
      <c r="Q11" s="131"/>
      <c r="R11" s="131"/>
      <c r="S11" s="131"/>
      <c r="T11" s="131"/>
      <c r="U11" s="131"/>
      <c r="V11" s="131"/>
      <c r="W11" s="131"/>
      <c r="X11" s="131"/>
      <c r="Y11" s="131"/>
      <c r="Z11" s="131"/>
      <c r="AA11" s="131"/>
      <c r="AB11" s="131"/>
      <c r="AC11" s="131"/>
      <c r="AD11" s="131"/>
      <c r="AE11" s="131"/>
      <c r="AF11" s="131"/>
      <c r="AG11" s="131"/>
      <c r="AH11" s="131"/>
      <c r="AI11" s="131"/>
    </row>
    <row r="12" spans="1:35" ht="30" customHeight="1">
      <c r="A12" s="131"/>
      <c r="B12" s="244"/>
      <c r="C12" s="245"/>
      <c r="D12" s="245"/>
      <c r="E12" s="245"/>
      <c r="F12" s="245"/>
      <c r="G12" s="246"/>
      <c r="H12" s="131"/>
      <c r="I12" s="104"/>
      <c r="J12" s="105"/>
      <c r="K12" s="135"/>
      <c r="L12" s="135"/>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row>
    <row r="13" spans="1:35" ht="41.25" customHeight="1" thickBot="1">
      <c r="A13" s="131"/>
      <c r="B13" s="247"/>
      <c r="C13" s="248"/>
      <c r="D13" s="248"/>
      <c r="E13" s="248"/>
      <c r="F13" s="248"/>
      <c r="G13" s="249"/>
      <c r="H13" s="131"/>
      <c r="I13" s="104"/>
      <c r="J13" s="105"/>
      <c r="K13" s="135"/>
      <c r="L13" s="135"/>
      <c r="M13" s="131"/>
      <c r="N13" s="131"/>
      <c r="O13" s="131"/>
      <c r="P13" s="131"/>
      <c r="Q13" s="131"/>
      <c r="R13" s="131"/>
      <c r="S13" s="131"/>
      <c r="T13" s="131"/>
      <c r="U13" s="131"/>
      <c r="V13" s="131"/>
      <c r="W13" s="131"/>
      <c r="X13" s="131"/>
      <c r="Y13" s="131"/>
      <c r="Z13" s="131"/>
      <c r="AA13" s="131"/>
      <c r="AB13" s="131"/>
      <c r="AC13" s="131"/>
      <c r="AD13" s="131"/>
      <c r="AE13" s="131"/>
      <c r="AF13" s="131"/>
      <c r="AG13" s="131"/>
      <c r="AH13" s="131"/>
      <c r="AI13" s="131"/>
    </row>
    <row r="14" spans="1:35" ht="23.45" customHeight="1" thickBot="1">
      <c r="A14" s="133"/>
      <c r="B14" s="140"/>
      <c r="C14" s="140"/>
      <c r="D14" s="140"/>
      <c r="E14" s="140"/>
      <c r="F14" s="140"/>
      <c r="G14" s="134"/>
      <c r="H14" s="141"/>
      <c r="I14" s="141"/>
      <c r="J14" s="134"/>
      <c r="K14" s="135"/>
      <c r="L14" s="135"/>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row>
    <row r="15" spans="1:35" s="98" customFormat="1" ht="23.45" customHeight="1" thickTop="1" thickBot="1">
      <c r="A15" s="131"/>
      <c r="B15" s="133"/>
      <c r="C15" s="136"/>
      <c r="D15" s="136"/>
      <c r="E15" s="136"/>
      <c r="F15" s="136"/>
      <c r="G15" s="136"/>
      <c r="H15" s="136"/>
      <c r="I15" s="136"/>
      <c r="J15" s="131"/>
      <c r="K15" s="135"/>
      <c r="L15" s="135"/>
      <c r="M15" s="131"/>
      <c r="N15" s="131"/>
      <c r="O15" s="131"/>
      <c r="P15" s="131"/>
      <c r="Q15" s="131"/>
      <c r="R15" s="131"/>
      <c r="S15" s="131"/>
      <c r="T15" s="131"/>
      <c r="U15" s="131"/>
      <c r="V15" s="131"/>
      <c r="W15" s="131"/>
      <c r="X15" s="131"/>
      <c r="Y15" s="131"/>
      <c r="Z15" s="131"/>
      <c r="AA15" s="131"/>
      <c r="AB15" s="131"/>
      <c r="AC15" s="131"/>
      <c r="AD15" s="131"/>
      <c r="AE15" s="131"/>
      <c r="AF15" s="131"/>
      <c r="AG15" s="131"/>
      <c r="AH15" s="131"/>
      <c r="AI15" s="131"/>
    </row>
    <row r="16" spans="1:35" s="98" customFormat="1" ht="23.45" customHeight="1" thickBot="1">
      <c r="A16" s="131"/>
      <c r="B16" s="239" t="s">
        <v>48</v>
      </c>
      <c r="C16" s="240"/>
      <c r="D16" s="121"/>
      <c r="E16" s="131"/>
      <c r="F16" s="131"/>
      <c r="G16" s="131"/>
      <c r="H16" s="131"/>
      <c r="I16" s="131"/>
      <c r="J16" s="131"/>
      <c r="K16" s="135"/>
      <c r="L16" s="135"/>
      <c r="M16" s="131"/>
      <c r="N16" s="131"/>
      <c r="O16" s="131"/>
      <c r="P16" s="131"/>
      <c r="Q16" s="131"/>
      <c r="R16" s="131"/>
      <c r="S16" s="131"/>
      <c r="T16" s="131"/>
      <c r="U16" s="131"/>
      <c r="V16" s="131"/>
      <c r="W16" s="131"/>
      <c r="X16" s="131"/>
      <c r="Y16" s="131"/>
      <c r="Z16" s="131"/>
      <c r="AA16" s="131"/>
      <c r="AB16" s="131"/>
      <c r="AC16" s="131"/>
      <c r="AD16" s="131"/>
      <c r="AE16" s="131"/>
      <c r="AF16" s="131"/>
      <c r="AG16" s="131"/>
      <c r="AH16" s="131"/>
      <c r="AI16" s="131"/>
    </row>
    <row r="17" spans="1:35" s="98" customFormat="1" ht="23.45" customHeight="1">
      <c r="A17" s="131"/>
      <c r="B17" s="131"/>
      <c r="C17" s="131"/>
      <c r="D17" s="131"/>
      <c r="E17" s="131"/>
      <c r="F17" s="131"/>
      <c r="G17" s="131"/>
      <c r="H17" s="131"/>
      <c r="I17" s="131"/>
      <c r="J17" s="131"/>
      <c r="K17" s="135"/>
      <c r="L17" s="135"/>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row>
    <row r="18" spans="1:35" s="98" customFormat="1" ht="23.45" customHeight="1">
      <c r="A18" s="131"/>
      <c r="B18" s="106" t="s">
        <v>49</v>
      </c>
      <c r="C18" s="131"/>
      <c r="D18" s="131"/>
      <c r="E18" s="131"/>
      <c r="F18" s="131"/>
      <c r="G18" s="131"/>
      <c r="H18" s="131"/>
      <c r="I18" s="131"/>
      <c r="J18" s="131"/>
      <c r="K18" s="135"/>
      <c r="L18" s="135"/>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row>
    <row r="19" spans="1:35" s="98" customFormat="1" ht="11.25" customHeight="1" thickBot="1">
      <c r="A19" s="131"/>
      <c r="B19" s="107"/>
      <c r="C19" s="131"/>
      <c r="D19" s="131"/>
      <c r="E19" s="131"/>
      <c r="F19" s="131"/>
      <c r="G19" s="131"/>
      <c r="H19" s="131"/>
      <c r="I19" s="131"/>
      <c r="J19" s="131"/>
      <c r="K19" s="135"/>
      <c r="L19" s="135"/>
      <c r="M19" s="131"/>
      <c r="N19" s="131"/>
      <c r="O19" s="131"/>
      <c r="P19" s="131"/>
      <c r="Q19" s="131"/>
      <c r="R19" s="131"/>
      <c r="S19" s="131"/>
      <c r="T19" s="131"/>
      <c r="U19" s="131"/>
      <c r="V19" s="131"/>
      <c r="W19" s="131"/>
      <c r="X19" s="131"/>
      <c r="Y19" s="131"/>
      <c r="Z19" s="131"/>
      <c r="AA19" s="131"/>
      <c r="AB19" s="131"/>
      <c r="AC19" s="131"/>
      <c r="AD19" s="131"/>
      <c r="AE19" s="131"/>
      <c r="AF19" s="131"/>
      <c r="AG19" s="131"/>
      <c r="AH19" s="131"/>
      <c r="AI19" s="131"/>
    </row>
    <row r="20" spans="1:35">
      <c r="A20" s="131"/>
      <c r="B20" s="108"/>
      <c r="C20" s="109" t="s">
        <v>50</v>
      </c>
      <c r="D20" s="109" t="s">
        <v>51</v>
      </c>
      <c r="E20" s="109" t="s">
        <v>52</v>
      </c>
      <c r="F20" s="110" t="s">
        <v>53</v>
      </c>
      <c r="G20" s="131"/>
      <c r="H20" s="131"/>
      <c r="I20" s="131"/>
      <c r="J20" s="97" t="s">
        <v>54</v>
      </c>
      <c r="K20" s="135"/>
      <c r="L20" s="135"/>
      <c r="M20" s="131"/>
      <c r="N20" s="131"/>
      <c r="O20" s="131"/>
      <c r="P20" s="131"/>
      <c r="Q20" s="131"/>
      <c r="R20" s="131"/>
      <c r="S20" s="131"/>
      <c r="T20" s="131"/>
      <c r="U20" s="131"/>
      <c r="V20" s="131"/>
      <c r="W20" s="131"/>
      <c r="X20" s="131"/>
      <c r="Y20" s="131"/>
      <c r="Z20" s="131"/>
      <c r="AA20" s="131"/>
      <c r="AB20" s="131"/>
      <c r="AC20" s="131"/>
      <c r="AD20" s="131"/>
      <c r="AE20" s="131"/>
      <c r="AF20" s="131"/>
      <c r="AG20" s="131"/>
      <c r="AH20" s="131"/>
      <c r="AI20" s="131"/>
    </row>
    <row r="21" spans="1:35">
      <c r="A21" s="131"/>
      <c r="B21" s="111" t="s">
        <v>55</v>
      </c>
      <c r="C21" s="17" t="s">
        <v>115</v>
      </c>
      <c r="D21" s="17" t="s">
        <v>116</v>
      </c>
      <c r="E21" s="17" t="s">
        <v>118</v>
      </c>
      <c r="F21" s="46" t="s">
        <v>117</v>
      </c>
      <c r="G21" s="131"/>
      <c r="H21" s="131"/>
      <c r="I21" s="131"/>
      <c r="J21" s="90" t="s">
        <v>56</v>
      </c>
      <c r="K21" s="135"/>
      <c r="L21" s="135"/>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row>
    <row r="22" spans="1:35">
      <c r="A22" s="131"/>
      <c r="B22" s="112" t="s">
        <v>57</v>
      </c>
      <c r="C22" s="18">
        <v>50</v>
      </c>
      <c r="D22" s="217">
        <v>120</v>
      </c>
      <c r="E22" s="18">
        <v>20</v>
      </c>
      <c r="F22" s="18">
        <v>25</v>
      </c>
      <c r="G22" s="131"/>
      <c r="H22" s="131"/>
      <c r="I22" s="131"/>
      <c r="J22" s="91">
        <v>25</v>
      </c>
      <c r="K22" s="135"/>
      <c r="L22" s="135"/>
      <c r="M22" s="131"/>
      <c r="N22" s="131"/>
      <c r="O22" s="131"/>
      <c r="P22" s="131"/>
      <c r="Q22" s="131"/>
      <c r="R22" s="131"/>
      <c r="S22" s="131"/>
      <c r="T22" s="131"/>
      <c r="U22" s="131"/>
      <c r="V22" s="131"/>
      <c r="W22" s="131"/>
      <c r="X22" s="131"/>
      <c r="Y22" s="131"/>
      <c r="Z22" s="131"/>
      <c r="AA22" s="131"/>
      <c r="AB22" s="131"/>
      <c r="AC22" s="131"/>
      <c r="AD22" s="131"/>
      <c r="AE22" s="131"/>
      <c r="AF22" s="131"/>
      <c r="AG22" s="131"/>
      <c r="AH22" s="131"/>
      <c r="AI22" s="131"/>
    </row>
    <row r="23" spans="1:35">
      <c r="A23" s="131"/>
      <c r="B23" s="112" t="s">
        <v>58</v>
      </c>
      <c r="C23" s="18">
        <v>15</v>
      </c>
      <c r="D23" s="18">
        <v>60</v>
      </c>
      <c r="E23" s="18">
        <v>8</v>
      </c>
      <c r="F23" s="18">
        <v>5</v>
      </c>
      <c r="G23" s="131"/>
      <c r="H23" s="131"/>
      <c r="I23" s="131"/>
      <c r="J23" s="91">
        <v>12</v>
      </c>
      <c r="K23" s="135"/>
      <c r="L23" s="135"/>
      <c r="M23" s="131"/>
      <c r="N23" s="131"/>
      <c r="O23" s="131"/>
      <c r="P23" s="131"/>
      <c r="Q23" s="131"/>
      <c r="R23" s="131"/>
      <c r="S23" s="131"/>
      <c r="T23" s="131"/>
      <c r="U23" s="131"/>
      <c r="V23" s="131"/>
      <c r="W23" s="131"/>
      <c r="X23" s="131"/>
      <c r="Y23" s="131"/>
      <c r="Z23" s="131"/>
      <c r="AA23" s="131"/>
      <c r="AB23" s="131"/>
      <c r="AC23" s="131"/>
      <c r="AD23" s="131"/>
      <c r="AE23" s="131"/>
      <c r="AF23" s="131"/>
      <c r="AG23" s="131"/>
      <c r="AH23" s="131"/>
      <c r="AI23" s="131"/>
    </row>
    <row r="24" spans="1:35" ht="14.25" thickBot="1">
      <c r="A24" s="131"/>
      <c r="B24" s="113" t="s">
        <v>59</v>
      </c>
      <c r="C24" s="47">
        <f>IFERROR(SUM(C22-C23)/C22,"")</f>
        <v>0.7</v>
      </c>
      <c r="D24" s="47">
        <f>IFERROR(SUM(D22-D23)/D22,"")</f>
        <v>0.5</v>
      </c>
      <c r="E24" s="47">
        <f t="shared" ref="D24:F24" si="0">IFERROR(SUM(E22-E23)/E22,"")</f>
        <v>0.6</v>
      </c>
      <c r="F24" s="47">
        <f t="shared" si="0"/>
        <v>0.8</v>
      </c>
      <c r="G24" s="131"/>
      <c r="H24" s="131"/>
      <c r="I24" s="131"/>
      <c r="J24" s="92">
        <f>SUM(J22-J23)/J23</f>
        <v>1.0833333333333333</v>
      </c>
      <c r="K24" s="135"/>
      <c r="L24" s="135"/>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row>
    <row r="25" spans="1:35" s="98" customFormat="1" ht="18.75" customHeight="1">
      <c r="A25" s="131"/>
      <c r="B25" s="114"/>
      <c r="C25" s="115"/>
      <c r="D25" s="115"/>
      <c r="E25" s="115"/>
      <c r="F25" s="115"/>
      <c r="G25" s="131"/>
      <c r="H25" s="131"/>
      <c r="I25" s="131"/>
      <c r="J25" s="131"/>
      <c r="K25" s="135"/>
      <c r="L25" s="135"/>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row>
    <row r="26" spans="1:35" s="98" customFormat="1" ht="18.75" customHeight="1">
      <c r="A26" s="131"/>
      <c r="B26" s="106" t="s">
        <v>60</v>
      </c>
      <c r="C26" s="131"/>
      <c r="D26" s="131"/>
      <c r="E26" s="131"/>
      <c r="F26" s="131"/>
      <c r="G26" s="131"/>
      <c r="H26" s="131"/>
      <c r="I26" s="131"/>
      <c r="J26" s="131"/>
      <c r="K26" s="135"/>
      <c r="L26" s="135"/>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row>
    <row r="27" spans="1:35" s="98" customFormat="1" ht="18.75" customHeight="1">
      <c r="A27" s="131"/>
      <c r="B27" s="116" t="s">
        <v>61</v>
      </c>
      <c r="C27" s="131"/>
      <c r="D27" s="131"/>
      <c r="E27" s="131"/>
      <c r="F27" s="131"/>
      <c r="G27" s="131"/>
      <c r="H27" s="131"/>
      <c r="I27" s="131"/>
      <c r="J27" s="131"/>
      <c r="K27" s="135"/>
      <c r="L27" s="135"/>
      <c r="M27" s="131"/>
      <c r="N27" s="131"/>
      <c r="O27" s="131"/>
      <c r="P27" s="131"/>
      <c r="Q27" s="131"/>
      <c r="R27" s="131"/>
      <c r="S27" s="131"/>
      <c r="T27" s="131"/>
      <c r="U27" s="131"/>
      <c r="V27" s="131"/>
      <c r="W27" s="131"/>
      <c r="X27" s="131"/>
      <c r="Y27" s="131"/>
      <c r="Z27" s="131"/>
      <c r="AA27" s="131"/>
      <c r="AB27" s="131"/>
      <c r="AC27" s="131"/>
      <c r="AD27" s="131"/>
      <c r="AE27" s="131"/>
      <c r="AF27" s="131"/>
      <c r="AG27" s="131"/>
      <c r="AH27" s="131"/>
      <c r="AI27" s="131"/>
    </row>
    <row r="28" spans="1:35" s="98" customFormat="1" ht="11.25" customHeight="1" thickBot="1">
      <c r="A28" s="131"/>
      <c r="B28" s="107"/>
      <c r="C28" s="131"/>
      <c r="D28" s="131"/>
      <c r="E28" s="131"/>
      <c r="F28" s="131"/>
      <c r="G28" s="131"/>
      <c r="H28" s="131"/>
      <c r="I28" s="131"/>
      <c r="J28" s="131"/>
      <c r="K28" s="135"/>
      <c r="L28" s="135"/>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row>
    <row r="29" spans="1:35" s="118" customFormat="1" ht="26.25">
      <c r="A29" s="117"/>
      <c r="B29" s="48" t="s">
        <v>62</v>
      </c>
      <c r="C29" s="49" t="s">
        <v>115</v>
      </c>
      <c r="D29" s="49" t="s">
        <v>116</v>
      </c>
      <c r="E29" s="49" t="s">
        <v>118</v>
      </c>
      <c r="F29" s="50" t="s">
        <v>119</v>
      </c>
      <c r="G29" s="56" t="s">
        <v>63</v>
      </c>
      <c r="H29" s="56" t="s">
        <v>64</v>
      </c>
      <c r="I29" s="117"/>
      <c r="J29" s="95" t="s">
        <v>54</v>
      </c>
      <c r="K29" s="142"/>
      <c r="L29" s="142"/>
      <c r="M29" s="142"/>
      <c r="N29" s="142"/>
      <c r="O29" s="117"/>
      <c r="P29" s="117"/>
      <c r="Q29" s="117"/>
      <c r="R29" s="117"/>
      <c r="S29" s="117"/>
      <c r="T29" s="117"/>
      <c r="U29" s="117"/>
      <c r="V29" s="117"/>
      <c r="W29" s="117"/>
      <c r="X29" s="117"/>
      <c r="Y29" s="117"/>
      <c r="Z29" s="117"/>
      <c r="AA29" s="117"/>
      <c r="AB29" s="117"/>
      <c r="AC29" s="117"/>
      <c r="AD29" s="117"/>
      <c r="AE29" s="117"/>
      <c r="AF29" s="117"/>
      <c r="AG29" s="117"/>
      <c r="AH29" s="117"/>
      <c r="AI29" s="117"/>
    </row>
    <row r="30" spans="1:35">
      <c r="A30" s="131"/>
      <c r="B30" s="51">
        <v>1</v>
      </c>
      <c r="C30" s="25">
        <v>1</v>
      </c>
      <c r="D30" s="25">
        <v>0.3</v>
      </c>
      <c r="E30" s="25">
        <v>0.5</v>
      </c>
      <c r="F30" s="25">
        <v>2</v>
      </c>
      <c r="G30" s="147">
        <f t="shared" ref="G30:G41" si="1">SUM(C30:F30)</f>
        <v>3.8</v>
      </c>
      <c r="H30" s="218">
        <f>G30/30</f>
        <v>0.12666666666666665</v>
      </c>
      <c r="I30" s="131"/>
      <c r="J30" s="93">
        <v>30</v>
      </c>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row>
    <row r="31" spans="1:35">
      <c r="A31" s="131"/>
      <c r="B31" s="52">
        <v>2</v>
      </c>
      <c r="C31" s="25">
        <v>1.3</v>
      </c>
      <c r="D31" s="25">
        <v>0.5</v>
      </c>
      <c r="E31" s="25">
        <v>0.8</v>
      </c>
      <c r="F31" s="25">
        <v>2.5</v>
      </c>
      <c r="G31" s="147">
        <f t="shared" si="1"/>
        <v>5.0999999999999996</v>
      </c>
      <c r="H31" s="218">
        <f>(G31/30)</f>
        <v>0.16999999999999998</v>
      </c>
      <c r="I31" s="131"/>
      <c r="J31" s="93">
        <v>28</v>
      </c>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row>
    <row r="32" spans="1:35">
      <c r="A32" s="131"/>
      <c r="B32" s="52">
        <v>3</v>
      </c>
      <c r="C32" s="25">
        <v>1.6</v>
      </c>
      <c r="D32" s="25">
        <v>0.6</v>
      </c>
      <c r="E32" s="25">
        <v>1</v>
      </c>
      <c r="F32" s="25">
        <v>3</v>
      </c>
      <c r="G32" s="147">
        <f t="shared" si="1"/>
        <v>6.2</v>
      </c>
      <c r="H32" s="218">
        <f>(G32/30)</f>
        <v>0.20666666666666667</v>
      </c>
      <c r="I32" s="131"/>
      <c r="J32" s="93">
        <v>30</v>
      </c>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row>
    <row r="33" spans="1:35">
      <c r="A33" s="131"/>
      <c r="B33" s="53">
        <v>4</v>
      </c>
      <c r="C33" s="25">
        <v>2</v>
      </c>
      <c r="D33" s="25">
        <v>0.8</v>
      </c>
      <c r="E33" s="25">
        <v>1.2</v>
      </c>
      <c r="F33" s="25">
        <v>3.5</v>
      </c>
      <c r="G33" s="148">
        <f t="shared" si="1"/>
        <v>7.5</v>
      </c>
      <c r="H33" s="219">
        <f>(G33/30)</f>
        <v>0.25</v>
      </c>
      <c r="I33" s="131"/>
      <c r="J33" s="93">
        <v>45</v>
      </c>
      <c r="K33" s="131"/>
      <c r="L33" s="131"/>
      <c r="M33" s="131"/>
      <c r="N33" s="131"/>
      <c r="O33" s="131"/>
      <c r="P33" s="131"/>
      <c r="Q33" s="131"/>
      <c r="R33" s="131"/>
      <c r="S33" s="131"/>
      <c r="T33" s="131"/>
      <c r="U33" s="131"/>
      <c r="V33" s="131"/>
      <c r="W33" s="131"/>
      <c r="X33" s="131"/>
      <c r="Y33" s="131"/>
      <c r="Z33" s="131"/>
      <c r="AA33" s="131"/>
      <c r="AB33" s="131"/>
      <c r="AC33" s="131"/>
      <c r="AD33" s="131"/>
      <c r="AE33" s="131"/>
      <c r="AF33" s="131"/>
      <c r="AG33" s="131"/>
      <c r="AH33" s="131"/>
      <c r="AI33" s="131"/>
    </row>
    <row r="34" spans="1:35">
      <c r="A34" s="131"/>
      <c r="B34" s="51">
        <v>5</v>
      </c>
      <c r="C34" s="25">
        <v>2.2999999999999998</v>
      </c>
      <c r="D34" s="25">
        <v>1</v>
      </c>
      <c r="E34" s="25">
        <v>1.5</v>
      </c>
      <c r="F34" s="25">
        <v>4</v>
      </c>
      <c r="G34" s="149">
        <f t="shared" si="1"/>
        <v>8.8000000000000007</v>
      </c>
      <c r="H34" s="220">
        <f>(G34/30)</f>
        <v>0.29333333333333333</v>
      </c>
      <c r="I34" s="131"/>
      <c r="J34" s="93">
        <v>44</v>
      </c>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row>
    <row r="35" spans="1:35">
      <c r="A35" s="131"/>
      <c r="B35" s="53">
        <v>6</v>
      </c>
      <c r="C35" s="25">
        <v>2.6</v>
      </c>
      <c r="D35" s="25">
        <v>1</v>
      </c>
      <c r="E35" s="25">
        <v>1.5</v>
      </c>
      <c r="F35" s="25">
        <v>4.5</v>
      </c>
      <c r="G35" s="148">
        <f t="shared" si="1"/>
        <v>9.6</v>
      </c>
      <c r="H35" s="219">
        <f>(G35/30)</f>
        <v>0.32</v>
      </c>
      <c r="I35" s="131"/>
      <c r="J35" s="93">
        <v>46</v>
      </c>
      <c r="K35" s="131"/>
      <c r="L35" s="131"/>
      <c r="M35" s="131"/>
      <c r="N35" s="131"/>
      <c r="O35" s="131"/>
      <c r="P35" s="131"/>
      <c r="Q35" s="131"/>
      <c r="R35" s="131"/>
      <c r="S35" s="131"/>
      <c r="T35" s="131"/>
      <c r="U35" s="131"/>
      <c r="V35" s="131"/>
      <c r="W35" s="131"/>
      <c r="X35" s="131"/>
      <c r="Y35" s="131"/>
      <c r="Z35" s="131"/>
      <c r="AA35" s="131"/>
      <c r="AB35" s="131"/>
      <c r="AC35" s="131"/>
      <c r="AD35" s="131"/>
      <c r="AE35" s="131"/>
      <c r="AF35" s="131"/>
      <c r="AG35" s="131"/>
      <c r="AH35" s="131"/>
      <c r="AI35" s="131"/>
    </row>
    <row r="36" spans="1:35">
      <c r="A36" s="131"/>
      <c r="B36" s="51">
        <v>7</v>
      </c>
      <c r="C36" s="25">
        <v>3</v>
      </c>
      <c r="D36" s="25">
        <v>1.2</v>
      </c>
      <c r="E36" s="25">
        <v>1.8</v>
      </c>
      <c r="F36" s="25">
        <v>5</v>
      </c>
      <c r="G36" s="149">
        <f t="shared" si="1"/>
        <v>11</v>
      </c>
      <c r="H36" s="220">
        <f>(G36/30)</f>
        <v>0.36666666666666664</v>
      </c>
      <c r="I36" s="131"/>
      <c r="J36" s="93">
        <v>50</v>
      </c>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row>
    <row r="37" spans="1:35">
      <c r="A37" s="131"/>
      <c r="B37" s="52">
        <v>8</v>
      </c>
      <c r="C37" s="25">
        <v>3</v>
      </c>
      <c r="D37" s="25">
        <v>1.2</v>
      </c>
      <c r="E37" s="25">
        <v>1.8</v>
      </c>
      <c r="F37" s="25">
        <v>5</v>
      </c>
      <c r="G37" s="147">
        <f t="shared" si="1"/>
        <v>11</v>
      </c>
      <c r="H37" s="218">
        <f>(G37/30)</f>
        <v>0.36666666666666664</v>
      </c>
      <c r="I37" s="131"/>
      <c r="J37" s="93">
        <v>48</v>
      </c>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row>
    <row r="38" spans="1:35">
      <c r="A38" s="131"/>
      <c r="B38" s="51">
        <v>9</v>
      </c>
      <c r="C38" s="25">
        <v>3.3</v>
      </c>
      <c r="D38" s="25">
        <v>1.4</v>
      </c>
      <c r="E38" s="25">
        <v>2</v>
      </c>
      <c r="F38" s="25">
        <v>5.5</v>
      </c>
      <c r="G38" s="149">
        <f t="shared" si="1"/>
        <v>12.2</v>
      </c>
      <c r="H38" s="220">
        <f>(G38/30)</f>
        <v>0.40666666666666662</v>
      </c>
      <c r="I38" s="131"/>
      <c r="J38" s="93">
        <v>51</v>
      </c>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row>
    <row r="39" spans="1:35">
      <c r="A39" s="131"/>
      <c r="B39" s="53">
        <v>10</v>
      </c>
      <c r="C39" s="25">
        <v>3.6</v>
      </c>
      <c r="D39" s="25">
        <v>1.5</v>
      </c>
      <c r="E39" s="25">
        <v>2.2000000000000002</v>
      </c>
      <c r="F39" s="25">
        <v>6</v>
      </c>
      <c r="G39" s="148">
        <f t="shared" si="1"/>
        <v>13.3</v>
      </c>
      <c r="H39" s="219">
        <f>(G39/30)</f>
        <v>0.44333333333333336</v>
      </c>
      <c r="I39" s="131"/>
      <c r="J39" s="93">
        <v>55</v>
      </c>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row>
    <row r="40" spans="1:35">
      <c r="A40" s="131"/>
      <c r="B40" s="51">
        <v>11</v>
      </c>
      <c r="C40" s="25">
        <v>3.6</v>
      </c>
      <c r="D40" s="25">
        <v>1.5</v>
      </c>
      <c r="E40" s="25">
        <v>2.2000000000000002</v>
      </c>
      <c r="F40" s="25">
        <v>6</v>
      </c>
      <c r="G40" s="149">
        <f t="shared" si="1"/>
        <v>13.3</v>
      </c>
      <c r="H40" s="220">
        <f>(G40/30)</f>
        <v>0.44333333333333336</v>
      </c>
      <c r="I40" s="131"/>
      <c r="J40" s="93">
        <v>55</v>
      </c>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row>
    <row r="41" spans="1:35" ht="14.25" thickBot="1">
      <c r="A41" s="131"/>
      <c r="B41" s="54">
        <v>12</v>
      </c>
      <c r="C41" s="55">
        <v>4</v>
      </c>
      <c r="D41" s="55">
        <v>1.8</v>
      </c>
      <c r="E41" s="55">
        <v>2.5</v>
      </c>
      <c r="F41" s="55">
        <v>7</v>
      </c>
      <c r="G41" s="150">
        <f t="shared" si="1"/>
        <v>15.3</v>
      </c>
      <c r="H41" s="221">
        <f>(G41/30)</f>
        <v>0.51</v>
      </c>
      <c r="I41" s="131"/>
      <c r="J41" s="93">
        <v>60</v>
      </c>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row>
    <row r="42" spans="1:35" s="98" customFormat="1" ht="29.25" customHeight="1">
      <c r="A42" s="131"/>
      <c r="B42" s="131"/>
      <c r="C42" s="143"/>
      <c r="D42" s="143"/>
      <c r="E42" s="143"/>
      <c r="F42" s="143"/>
      <c r="G42" s="131"/>
      <c r="H42" s="131"/>
      <c r="I42" s="131"/>
      <c r="J42" s="131"/>
      <c r="K42" s="131"/>
      <c r="L42" s="131"/>
      <c r="M42" s="131"/>
      <c r="N42" s="131"/>
      <c r="O42" s="131"/>
      <c r="P42" s="131"/>
      <c r="Q42" s="131"/>
      <c r="R42" s="131"/>
      <c r="S42" s="131"/>
      <c r="T42" s="131"/>
      <c r="U42" s="131"/>
      <c r="V42" s="131"/>
      <c r="W42" s="131"/>
      <c r="X42" s="131"/>
      <c r="Y42" s="131"/>
      <c r="Z42" s="131"/>
      <c r="AA42" s="131"/>
      <c r="AB42" s="131"/>
      <c r="AC42" s="131"/>
      <c r="AD42" s="131"/>
      <c r="AE42" s="131"/>
      <c r="AF42" s="131"/>
      <c r="AG42" s="131"/>
      <c r="AH42" s="131"/>
      <c r="AI42" s="131"/>
    </row>
    <row r="43" spans="1:35" s="98" customFormat="1" ht="29.25" customHeight="1">
      <c r="A43" s="131"/>
      <c r="B43" s="131"/>
      <c r="C43" s="143"/>
      <c r="D43" s="143"/>
      <c r="E43" s="143"/>
      <c r="F43" s="143"/>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row>
    <row r="44" spans="1:35" s="98" customFormat="1" ht="20.25">
      <c r="A44" s="131"/>
      <c r="B44" s="106" t="s">
        <v>65</v>
      </c>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row>
    <row r="45" spans="1:35" s="98" customFormat="1" ht="14.25">
      <c r="A45" s="131"/>
      <c r="B45" s="116" t="s">
        <v>66</v>
      </c>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row>
    <row r="46" spans="1:35" s="98" customFormat="1" ht="9.1999999999999993" customHeight="1" thickBot="1">
      <c r="A46" s="131"/>
      <c r="B46" s="119"/>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row>
    <row r="47" spans="1:35" ht="26.25">
      <c r="A47" s="131"/>
      <c r="B47" s="57" t="s">
        <v>62</v>
      </c>
      <c r="C47" s="58" t="s">
        <v>50</v>
      </c>
      <c r="D47" s="59" t="s">
        <v>51</v>
      </c>
      <c r="E47" s="58" t="s">
        <v>52</v>
      </c>
      <c r="F47" s="50" t="s">
        <v>53</v>
      </c>
      <c r="G47" s="56" t="s">
        <v>67</v>
      </c>
      <c r="H47" s="56" t="s">
        <v>68</v>
      </c>
      <c r="I47" s="131"/>
      <c r="J47" s="96" t="s">
        <v>54</v>
      </c>
      <c r="K47" s="131"/>
      <c r="L47" s="131"/>
      <c r="M47" s="131"/>
      <c r="N47" s="131"/>
      <c r="O47" s="131"/>
      <c r="P47" s="131"/>
      <c r="Q47" s="131"/>
      <c r="R47" s="131"/>
      <c r="S47" s="131"/>
      <c r="T47" s="131"/>
      <c r="U47" s="131"/>
      <c r="V47" s="131"/>
      <c r="W47" s="131"/>
      <c r="X47" s="131"/>
      <c r="Y47" s="131"/>
      <c r="Z47" s="131"/>
      <c r="AA47" s="131"/>
      <c r="AB47" s="131"/>
      <c r="AC47" s="131"/>
      <c r="AD47" s="131"/>
      <c r="AE47" s="131"/>
      <c r="AF47" s="131"/>
      <c r="AG47" s="131"/>
      <c r="AH47" s="131"/>
      <c r="AI47" s="131"/>
    </row>
    <row r="48" spans="1:35">
      <c r="A48" s="131"/>
      <c r="B48" s="51">
        <v>1</v>
      </c>
      <c r="C48" s="151">
        <f>SUM($C$22*C30)</f>
        <v>50</v>
      </c>
      <c r="D48" s="6">
        <f>SUM($D$22*D30)</f>
        <v>36</v>
      </c>
      <c r="E48" s="5">
        <f>SUM($E$22*E30)</f>
        <v>10</v>
      </c>
      <c r="F48" s="60">
        <f>SUM($F$22*F30)</f>
        <v>50</v>
      </c>
      <c r="G48" s="67">
        <f t="shared" ref="G48:G59" si="2">SUM(C48:F48)</f>
        <v>146</v>
      </c>
      <c r="H48" s="72">
        <f t="shared" ref="H48:H59" si="3">SUM(G48/30)</f>
        <v>4.8666666666666663</v>
      </c>
      <c r="I48" s="131"/>
      <c r="J48" s="91">
        <f>SUM($J$22*J30)</f>
        <v>750</v>
      </c>
      <c r="K48" s="131"/>
      <c r="L48" s="131"/>
      <c r="M48" s="131"/>
      <c r="N48" s="131"/>
      <c r="O48" s="131"/>
      <c r="P48" s="131"/>
      <c r="Q48" s="131"/>
      <c r="R48" s="131"/>
      <c r="S48" s="131"/>
      <c r="T48" s="131"/>
      <c r="U48" s="131"/>
      <c r="V48" s="131"/>
      <c r="W48" s="131"/>
      <c r="X48" s="131"/>
      <c r="Y48" s="131"/>
      <c r="Z48" s="131"/>
      <c r="AA48" s="131"/>
      <c r="AB48" s="131"/>
      <c r="AC48" s="131"/>
      <c r="AD48" s="131"/>
      <c r="AE48" s="131"/>
      <c r="AF48" s="131"/>
      <c r="AG48" s="131"/>
      <c r="AH48" s="131"/>
      <c r="AI48" s="131"/>
    </row>
    <row r="49" spans="1:35">
      <c r="A49" s="131"/>
      <c r="B49" s="52">
        <v>2</v>
      </c>
      <c r="C49" s="151">
        <f t="shared" ref="C49:C59" si="4">SUM($C$22*C31)</f>
        <v>65</v>
      </c>
      <c r="D49" s="8">
        <f>SUM($D$22*D31)</f>
        <v>60</v>
      </c>
      <c r="E49" s="7">
        <f>SUM($E$22*E31)</f>
        <v>16</v>
      </c>
      <c r="F49" s="61">
        <f>SUM($F$22*F31)</f>
        <v>62.5</v>
      </c>
      <c r="G49" s="68">
        <f t="shared" si="2"/>
        <v>203.5</v>
      </c>
      <c r="H49" s="73">
        <f t="shared" si="3"/>
        <v>6.7833333333333332</v>
      </c>
      <c r="I49" s="131"/>
      <c r="J49" s="91">
        <f>SUM($J$22*J31)</f>
        <v>700</v>
      </c>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row>
    <row r="50" spans="1:35">
      <c r="A50" s="131"/>
      <c r="B50" s="51">
        <v>3</v>
      </c>
      <c r="C50" s="151">
        <f t="shared" si="4"/>
        <v>80</v>
      </c>
      <c r="D50" s="6">
        <f>SUM($D$22*D32)</f>
        <v>72</v>
      </c>
      <c r="E50" s="5">
        <f>SUM($E$22*E32)</f>
        <v>20</v>
      </c>
      <c r="F50" s="60">
        <f>SUM($F$22*F32)</f>
        <v>75</v>
      </c>
      <c r="G50" s="67">
        <f>SUM(C50:F50)</f>
        <v>247</v>
      </c>
      <c r="H50" s="72">
        <f>SUM(G50/30)</f>
        <v>8.2333333333333325</v>
      </c>
      <c r="I50" s="131"/>
      <c r="J50" s="91"/>
      <c r="K50" s="131"/>
      <c r="L50" s="131"/>
      <c r="M50" s="131"/>
      <c r="N50" s="131"/>
      <c r="O50" s="131"/>
      <c r="P50" s="131"/>
      <c r="Q50" s="131"/>
      <c r="R50" s="131"/>
      <c r="S50" s="131"/>
      <c r="T50" s="131"/>
      <c r="U50" s="131"/>
      <c r="V50" s="131"/>
      <c r="W50" s="131"/>
      <c r="X50" s="131"/>
      <c r="Y50" s="131"/>
      <c r="Z50" s="131"/>
      <c r="AA50" s="131"/>
      <c r="AB50" s="131"/>
      <c r="AC50" s="131"/>
      <c r="AD50" s="131"/>
      <c r="AE50" s="131"/>
      <c r="AF50" s="131"/>
      <c r="AG50" s="131"/>
      <c r="AH50" s="131"/>
      <c r="AI50" s="131"/>
    </row>
    <row r="51" spans="1:35">
      <c r="A51" s="131"/>
      <c r="B51" s="52">
        <v>4</v>
      </c>
      <c r="C51" s="151">
        <f t="shared" si="4"/>
        <v>100</v>
      </c>
      <c r="D51" s="8">
        <f>SUM($D$22*D33)</f>
        <v>96</v>
      </c>
      <c r="E51" s="7">
        <f t="shared" ref="E51:E59" si="5">SUM($E$22*E33)</f>
        <v>24</v>
      </c>
      <c r="F51" s="61">
        <f t="shared" ref="F51:F59" si="6">SUM($F$22*F33)</f>
        <v>87.5</v>
      </c>
      <c r="G51" s="68">
        <f t="shared" si="2"/>
        <v>307.5</v>
      </c>
      <c r="H51" s="73">
        <f t="shared" si="3"/>
        <v>10.25</v>
      </c>
      <c r="I51" s="131"/>
      <c r="J51" s="91">
        <f t="shared" ref="J51:J59" si="7">SUM($J$22*J33)</f>
        <v>1125</v>
      </c>
      <c r="K51" s="131"/>
      <c r="L51" s="131"/>
      <c r="M51" s="131"/>
      <c r="N51" s="131"/>
      <c r="O51" s="131"/>
      <c r="P51" s="131"/>
      <c r="Q51" s="131"/>
      <c r="R51" s="131"/>
      <c r="S51" s="131"/>
      <c r="T51" s="131"/>
      <c r="U51" s="131"/>
      <c r="V51" s="131"/>
      <c r="W51" s="131"/>
      <c r="X51" s="131"/>
      <c r="Y51" s="131"/>
      <c r="Z51" s="131"/>
      <c r="AA51" s="131"/>
      <c r="AB51" s="131"/>
      <c r="AC51" s="131"/>
      <c r="AD51" s="131"/>
      <c r="AE51" s="131"/>
      <c r="AF51" s="131"/>
      <c r="AG51" s="131"/>
      <c r="AH51" s="131"/>
      <c r="AI51" s="131"/>
    </row>
    <row r="52" spans="1:35">
      <c r="A52" s="131"/>
      <c r="B52" s="52">
        <v>5</v>
      </c>
      <c r="C52" s="151">
        <f t="shared" si="4"/>
        <v>114.99999999999999</v>
      </c>
      <c r="D52" s="8">
        <f>SUM($D$22*D34)</f>
        <v>120</v>
      </c>
      <c r="E52" s="7">
        <f t="shared" si="5"/>
        <v>30</v>
      </c>
      <c r="F52" s="61">
        <f t="shared" si="6"/>
        <v>100</v>
      </c>
      <c r="G52" s="68">
        <f t="shared" si="2"/>
        <v>365</v>
      </c>
      <c r="H52" s="73">
        <f t="shared" si="3"/>
        <v>12.166666666666666</v>
      </c>
      <c r="I52" s="131"/>
      <c r="J52" s="91">
        <f t="shared" si="7"/>
        <v>1100</v>
      </c>
      <c r="K52" s="131"/>
      <c r="L52" s="131"/>
      <c r="M52" s="131"/>
      <c r="N52" s="131"/>
      <c r="O52" s="131"/>
      <c r="P52" s="131"/>
      <c r="Q52" s="131"/>
      <c r="R52" s="131"/>
      <c r="S52" s="131"/>
      <c r="T52" s="131"/>
      <c r="U52" s="131"/>
      <c r="V52" s="131"/>
      <c r="W52" s="131"/>
      <c r="X52" s="131"/>
      <c r="Y52" s="131"/>
      <c r="Z52" s="131"/>
      <c r="AA52" s="131"/>
      <c r="AB52" s="131"/>
      <c r="AC52" s="131"/>
      <c r="AD52" s="131"/>
      <c r="AE52" s="131"/>
      <c r="AF52" s="131"/>
      <c r="AG52" s="131"/>
      <c r="AH52" s="131"/>
      <c r="AI52" s="131"/>
    </row>
    <row r="53" spans="1:35">
      <c r="A53" s="131"/>
      <c r="B53" s="52">
        <v>6</v>
      </c>
      <c r="C53" s="151">
        <f t="shared" si="4"/>
        <v>130</v>
      </c>
      <c r="D53" s="8">
        <f>SUM($D$22*D35)</f>
        <v>120</v>
      </c>
      <c r="E53" s="7">
        <f t="shared" si="5"/>
        <v>30</v>
      </c>
      <c r="F53" s="61">
        <f t="shared" si="6"/>
        <v>112.5</v>
      </c>
      <c r="G53" s="68">
        <f t="shared" si="2"/>
        <v>392.5</v>
      </c>
      <c r="H53" s="73">
        <f t="shared" si="3"/>
        <v>13.083333333333334</v>
      </c>
      <c r="I53" s="131"/>
      <c r="J53" s="91">
        <f t="shared" si="7"/>
        <v>1150</v>
      </c>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row>
    <row r="54" spans="1:35">
      <c r="A54" s="131"/>
      <c r="B54" s="53">
        <v>7</v>
      </c>
      <c r="C54" s="151">
        <f t="shared" si="4"/>
        <v>150</v>
      </c>
      <c r="D54" s="10">
        <f>SUM($D$22*D36)</f>
        <v>144</v>
      </c>
      <c r="E54" s="9">
        <f t="shared" si="5"/>
        <v>36</v>
      </c>
      <c r="F54" s="62">
        <f t="shared" si="6"/>
        <v>125</v>
      </c>
      <c r="G54" s="69">
        <f t="shared" si="2"/>
        <v>455</v>
      </c>
      <c r="H54" s="74">
        <f t="shared" si="3"/>
        <v>15.166666666666666</v>
      </c>
      <c r="I54" s="131"/>
      <c r="J54" s="91">
        <f t="shared" si="7"/>
        <v>1250</v>
      </c>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row>
    <row r="55" spans="1:35">
      <c r="A55" s="131"/>
      <c r="B55" s="51">
        <v>8</v>
      </c>
      <c r="C55" s="151">
        <f t="shared" si="4"/>
        <v>150</v>
      </c>
      <c r="D55" s="6">
        <f>SUM($D$22*D37)</f>
        <v>144</v>
      </c>
      <c r="E55" s="5">
        <f t="shared" si="5"/>
        <v>36</v>
      </c>
      <c r="F55" s="60">
        <f t="shared" si="6"/>
        <v>125</v>
      </c>
      <c r="G55" s="67">
        <f t="shared" si="2"/>
        <v>455</v>
      </c>
      <c r="H55" s="72">
        <f t="shared" si="3"/>
        <v>15.166666666666666</v>
      </c>
      <c r="I55" s="131"/>
      <c r="J55" s="91">
        <f t="shared" si="7"/>
        <v>1200</v>
      </c>
      <c r="K55" s="131"/>
      <c r="L55" s="131"/>
      <c r="M55" s="131"/>
      <c r="N55" s="131"/>
      <c r="O55" s="131"/>
      <c r="P55" s="131"/>
      <c r="Q55" s="131"/>
      <c r="R55" s="131"/>
      <c r="S55" s="131"/>
      <c r="T55" s="131"/>
      <c r="U55" s="131"/>
      <c r="V55" s="131"/>
      <c r="W55" s="131"/>
      <c r="X55" s="131"/>
      <c r="Y55" s="131"/>
      <c r="Z55" s="131"/>
      <c r="AA55" s="131"/>
      <c r="AB55" s="131"/>
      <c r="AC55" s="131"/>
      <c r="AD55" s="131"/>
      <c r="AE55" s="131"/>
      <c r="AF55" s="131"/>
      <c r="AG55" s="131"/>
      <c r="AH55" s="131"/>
      <c r="AI55" s="131"/>
    </row>
    <row r="56" spans="1:35">
      <c r="A56" s="131"/>
      <c r="B56" s="52">
        <v>9</v>
      </c>
      <c r="C56" s="151">
        <f t="shared" si="4"/>
        <v>165</v>
      </c>
      <c r="D56" s="8">
        <f>SUM($D$22*D38)</f>
        <v>168</v>
      </c>
      <c r="E56" s="7">
        <f t="shared" si="5"/>
        <v>40</v>
      </c>
      <c r="F56" s="61">
        <f t="shared" si="6"/>
        <v>137.5</v>
      </c>
      <c r="G56" s="68">
        <f t="shared" si="2"/>
        <v>510.5</v>
      </c>
      <c r="H56" s="73">
        <f t="shared" si="3"/>
        <v>17.016666666666666</v>
      </c>
      <c r="I56" s="131"/>
      <c r="J56" s="91">
        <f t="shared" si="7"/>
        <v>1275</v>
      </c>
      <c r="K56" s="131"/>
      <c r="L56" s="131"/>
      <c r="M56" s="131"/>
      <c r="N56" s="131"/>
      <c r="O56" s="131"/>
      <c r="P56" s="131"/>
      <c r="Q56" s="131"/>
      <c r="R56" s="131"/>
      <c r="S56" s="131"/>
      <c r="T56" s="131"/>
      <c r="U56" s="131"/>
      <c r="V56" s="131"/>
      <c r="W56" s="131"/>
      <c r="X56" s="131"/>
      <c r="Y56" s="131"/>
      <c r="Z56" s="131"/>
      <c r="AA56" s="131"/>
      <c r="AB56" s="131"/>
      <c r="AC56" s="131"/>
      <c r="AD56" s="131"/>
      <c r="AE56" s="131"/>
      <c r="AF56" s="131"/>
      <c r="AG56" s="131"/>
      <c r="AH56" s="131"/>
      <c r="AI56" s="131"/>
    </row>
    <row r="57" spans="1:35">
      <c r="A57" s="131"/>
      <c r="B57" s="152">
        <v>10</v>
      </c>
      <c r="C57" s="151">
        <f t="shared" si="4"/>
        <v>180</v>
      </c>
      <c r="D57" s="12">
        <f>SUM($D$22*D39)</f>
        <v>180</v>
      </c>
      <c r="E57" s="11">
        <f t="shared" si="5"/>
        <v>44</v>
      </c>
      <c r="F57" s="63">
        <f t="shared" si="6"/>
        <v>150</v>
      </c>
      <c r="G57" s="70">
        <f t="shared" si="2"/>
        <v>554</v>
      </c>
      <c r="H57" s="75">
        <f t="shared" si="3"/>
        <v>18.466666666666665</v>
      </c>
      <c r="I57" s="131"/>
      <c r="J57" s="91">
        <f t="shared" si="7"/>
        <v>1375</v>
      </c>
      <c r="K57" s="131"/>
      <c r="L57" s="131"/>
      <c r="M57" s="131"/>
      <c r="N57" s="131"/>
      <c r="O57" s="131"/>
      <c r="P57" s="131"/>
      <c r="Q57" s="131"/>
      <c r="R57" s="131"/>
      <c r="S57" s="131"/>
      <c r="T57" s="131"/>
      <c r="U57" s="131"/>
      <c r="V57" s="131"/>
      <c r="W57" s="131"/>
      <c r="X57" s="131"/>
      <c r="Y57" s="131"/>
      <c r="Z57" s="131"/>
      <c r="AA57" s="131"/>
      <c r="AB57" s="131"/>
      <c r="AC57" s="131"/>
      <c r="AD57" s="131"/>
      <c r="AE57" s="131"/>
      <c r="AF57" s="131"/>
      <c r="AG57" s="131"/>
      <c r="AH57" s="131"/>
      <c r="AI57" s="131"/>
    </row>
    <row r="58" spans="1:35">
      <c r="A58" s="131"/>
      <c r="B58" s="51">
        <v>11</v>
      </c>
      <c r="C58" s="151">
        <f t="shared" si="4"/>
        <v>180</v>
      </c>
      <c r="D58" s="6">
        <f>SUM($D$22*D40)</f>
        <v>180</v>
      </c>
      <c r="E58" s="5">
        <f t="shared" si="5"/>
        <v>44</v>
      </c>
      <c r="F58" s="60">
        <f t="shared" si="6"/>
        <v>150</v>
      </c>
      <c r="G58" s="67">
        <f t="shared" si="2"/>
        <v>554</v>
      </c>
      <c r="H58" s="72">
        <f t="shared" si="3"/>
        <v>18.466666666666665</v>
      </c>
      <c r="I58" s="131"/>
      <c r="J58" s="91">
        <f t="shared" si="7"/>
        <v>1375</v>
      </c>
      <c r="K58" s="131"/>
      <c r="L58" s="131"/>
      <c r="M58" s="131"/>
      <c r="N58" s="131"/>
      <c r="O58" s="131"/>
      <c r="P58" s="131"/>
      <c r="Q58" s="131"/>
      <c r="R58" s="131"/>
      <c r="S58" s="131"/>
      <c r="T58" s="131"/>
      <c r="U58" s="131"/>
      <c r="V58" s="131"/>
      <c r="W58" s="131"/>
      <c r="X58" s="131"/>
      <c r="Y58" s="131"/>
      <c r="Z58" s="131"/>
      <c r="AA58" s="131"/>
      <c r="AB58" s="131"/>
      <c r="AC58" s="131"/>
      <c r="AD58" s="131"/>
      <c r="AE58" s="131"/>
      <c r="AF58" s="131"/>
      <c r="AG58" s="131"/>
      <c r="AH58" s="131"/>
      <c r="AI58" s="131"/>
    </row>
    <row r="59" spans="1:35" ht="14.25" thickBot="1">
      <c r="A59" s="131"/>
      <c r="B59" s="54">
        <v>12</v>
      </c>
      <c r="C59" s="151">
        <f t="shared" si="4"/>
        <v>200</v>
      </c>
      <c r="D59" s="65">
        <f>SUM($D$22*D41)</f>
        <v>216</v>
      </c>
      <c r="E59" s="64">
        <f t="shared" si="5"/>
        <v>50</v>
      </c>
      <c r="F59" s="66">
        <f t="shared" si="6"/>
        <v>175</v>
      </c>
      <c r="G59" s="71">
        <f t="shared" si="2"/>
        <v>641</v>
      </c>
      <c r="H59" s="76">
        <f t="shared" si="3"/>
        <v>21.366666666666667</v>
      </c>
      <c r="I59" s="131"/>
      <c r="J59" s="91">
        <f t="shared" si="7"/>
        <v>1500</v>
      </c>
      <c r="K59" s="131"/>
      <c r="L59" s="131"/>
      <c r="M59" s="131"/>
      <c r="N59" s="131"/>
      <c r="O59" s="131"/>
      <c r="P59" s="131"/>
      <c r="Q59" s="131"/>
      <c r="R59" s="131"/>
      <c r="S59" s="131"/>
      <c r="T59" s="131"/>
      <c r="U59" s="131"/>
      <c r="V59" s="131"/>
      <c r="W59" s="131"/>
      <c r="X59" s="131"/>
      <c r="Y59" s="131"/>
      <c r="Z59" s="131"/>
      <c r="AA59" s="131"/>
      <c r="AB59" s="131"/>
      <c r="AC59" s="131"/>
      <c r="AD59" s="131"/>
      <c r="AE59" s="131"/>
      <c r="AF59" s="131"/>
      <c r="AG59" s="131"/>
      <c r="AH59" s="131"/>
      <c r="AI59" s="131"/>
    </row>
    <row r="60" spans="1:35" s="98" customFormat="1">
      <c r="A60" s="131"/>
      <c r="B60" s="131"/>
      <c r="C60" s="131"/>
      <c r="D60" s="131"/>
      <c r="E60" s="131"/>
      <c r="F60" s="131"/>
      <c r="G60" s="131"/>
      <c r="H60" s="131"/>
      <c r="I60" s="131"/>
      <c r="J60" s="131"/>
      <c r="K60" s="135"/>
      <c r="L60" s="135"/>
      <c r="M60" s="131"/>
      <c r="N60" s="131"/>
      <c r="O60" s="131"/>
      <c r="P60" s="131"/>
      <c r="Q60" s="131"/>
      <c r="R60" s="131"/>
      <c r="S60" s="131"/>
      <c r="T60" s="131"/>
      <c r="U60" s="131"/>
      <c r="V60" s="131"/>
      <c r="W60" s="131"/>
      <c r="X60" s="131"/>
      <c r="Y60" s="131"/>
      <c r="Z60" s="131"/>
      <c r="AA60" s="131"/>
      <c r="AB60" s="131"/>
      <c r="AC60" s="131"/>
      <c r="AD60" s="131"/>
      <c r="AE60" s="131"/>
      <c r="AF60" s="131"/>
      <c r="AG60" s="131"/>
      <c r="AH60" s="131"/>
      <c r="AI60" s="131"/>
    </row>
    <row r="61" spans="1:35" s="98" customFormat="1" ht="20.25">
      <c r="A61" s="131"/>
      <c r="B61" s="106" t="s">
        <v>69</v>
      </c>
      <c r="C61" s="131"/>
      <c r="D61" s="131"/>
      <c r="E61" s="131"/>
      <c r="F61" s="131"/>
      <c r="G61" s="131"/>
      <c r="H61" s="131"/>
      <c r="I61" s="131"/>
      <c r="J61" s="131"/>
      <c r="K61" s="135"/>
      <c r="L61" s="135"/>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row>
    <row r="62" spans="1:35" s="98" customFormat="1" ht="14.25">
      <c r="A62" s="131"/>
      <c r="B62" s="116" t="s">
        <v>70</v>
      </c>
      <c r="C62" s="131"/>
      <c r="D62" s="131"/>
      <c r="E62" s="131"/>
      <c r="F62" s="131"/>
      <c r="G62" s="131"/>
      <c r="H62" s="131"/>
      <c r="I62" s="131"/>
      <c r="J62" s="131"/>
      <c r="K62" s="135"/>
      <c r="L62" s="135"/>
      <c r="M62" s="131"/>
      <c r="N62" s="131"/>
      <c r="O62" s="131"/>
      <c r="P62" s="131"/>
      <c r="Q62" s="131"/>
      <c r="R62" s="131"/>
      <c r="S62" s="131"/>
      <c r="T62" s="131"/>
      <c r="U62" s="131"/>
      <c r="V62" s="131"/>
      <c r="W62" s="131"/>
      <c r="X62" s="131"/>
      <c r="Y62" s="131"/>
      <c r="Z62" s="131"/>
      <c r="AA62" s="131"/>
      <c r="AB62" s="131"/>
      <c r="AC62" s="131"/>
      <c r="AD62" s="131"/>
      <c r="AE62" s="131"/>
      <c r="AF62" s="131"/>
      <c r="AG62" s="131"/>
      <c r="AH62" s="131"/>
      <c r="AI62" s="131"/>
    </row>
    <row r="63" spans="1:35" s="98" customFormat="1" ht="9.1999999999999993" customHeight="1" thickBot="1">
      <c r="A63" s="131"/>
      <c r="B63" s="107"/>
      <c r="C63" s="131"/>
      <c r="D63" s="131"/>
      <c r="E63" s="131"/>
      <c r="F63" s="131"/>
      <c r="G63" s="131"/>
      <c r="H63" s="131"/>
      <c r="I63" s="131"/>
      <c r="J63" s="131"/>
      <c r="K63" s="135"/>
      <c r="L63" s="135"/>
      <c r="M63" s="131"/>
      <c r="N63" s="131"/>
      <c r="O63" s="131"/>
      <c r="P63" s="131"/>
      <c r="Q63" s="131"/>
      <c r="R63" s="131"/>
      <c r="S63" s="131"/>
      <c r="T63" s="131"/>
      <c r="U63" s="131"/>
      <c r="V63" s="131"/>
      <c r="W63" s="131"/>
      <c r="X63" s="131"/>
      <c r="Y63" s="131"/>
      <c r="Z63" s="131"/>
      <c r="AA63" s="131"/>
      <c r="AB63" s="131"/>
      <c r="AC63" s="131"/>
      <c r="AD63" s="131"/>
      <c r="AE63" s="131"/>
      <c r="AF63" s="131"/>
      <c r="AG63" s="131"/>
      <c r="AH63" s="131"/>
      <c r="AI63" s="131"/>
    </row>
    <row r="64" spans="1:35" ht="26.25">
      <c r="A64" s="131"/>
      <c r="B64" s="48" t="s">
        <v>62</v>
      </c>
      <c r="C64" s="59" t="s">
        <v>50</v>
      </c>
      <c r="D64" s="58" t="s">
        <v>51</v>
      </c>
      <c r="E64" s="77" t="s">
        <v>52</v>
      </c>
      <c r="F64" s="78" t="s">
        <v>53</v>
      </c>
      <c r="G64" s="56" t="s">
        <v>71</v>
      </c>
      <c r="H64" s="56" t="s">
        <v>72</v>
      </c>
      <c r="I64" s="131"/>
      <c r="J64" s="95" t="s">
        <v>54</v>
      </c>
      <c r="K64" s="135"/>
      <c r="L64" s="135"/>
      <c r="M64" s="131"/>
      <c r="N64" s="131"/>
      <c r="O64" s="131"/>
      <c r="P64" s="131"/>
      <c r="Q64" s="131"/>
      <c r="R64" s="131"/>
      <c r="S64" s="131"/>
      <c r="T64" s="131"/>
      <c r="U64" s="131"/>
      <c r="V64" s="131"/>
      <c r="W64" s="131"/>
      <c r="X64" s="131"/>
      <c r="Y64" s="131"/>
      <c r="Z64" s="131"/>
      <c r="AA64" s="131"/>
      <c r="AB64" s="131"/>
      <c r="AC64" s="131"/>
      <c r="AD64" s="131"/>
      <c r="AE64" s="131"/>
      <c r="AF64" s="131"/>
      <c r="AG64" s="131"/>
      <c r="AH64" s="131"/>
      <c r="AI64" s="131"/>
    </row>
    <row r="65" spans="1:35">
      <c r="A65" s="131"/>
      <c r="B65" s="51">
        <v>1</v>
      </c>
      <c r="C65" s="6">
        <f>SUM($C$23*C30)</f>
        <v>15</v>
      </c>
      <c r="D65" s="13">
        <f>SUM($D$23*D30)</f>
        <v>18</v>
      </c>
      <c r="E65" s="14">
        <f t="shared" ref="E65:E76" si="8">SUM($E$23*E30)</f>
        <v>4</v>
      </c>
      <c r="F65" s="79">
        <f t="shared" ref="F65:F76" si="9">SUM($F$23*F30)</f>
        <v>10</v>
      </c>
      <c r="G65" s="84">
        <f t="shared" ref="G65:G76" si="10">SUM(C65:F65)</f>
        <v>47</v>
      </c>
      <c r="H65" s="87">
        <f t="shared" ref="H65:H76" si="11">SUM(G65/30)</f>
        <v>1.5666666666666667</v>
      </c>
      <c r="I65" s="131"/>
      <c r="J65" s="94">
        <f>SUM($J$23*J30)</f>
        <v>360</v>
      </c>
      <c r="K65" s="135"/>
      <c r="L65" s="135"/>
      <c r="M65" s="131"/>
      <c r="N65" s="131"/>
      <c r="O65" s="131"/>
      <c r="P65" s="131"/>
      <c r="Q65" s="131"/>
      <c r="R65" s="131"/>
      <c r="S65" s="131"/>
      <c r="T65" s="131"/>
      <c r="U65" s="131"/>
      <c r="V65" s="131"/>
      <c r="W65" s="131"/>
      <c r="X65" s="131"/>
      <c r="Y65" s="131"/>
      <c r="Z65" s="131"/>
      <c r="AA65" s="131"/>
      <c r="AB65" s="131"/>
      <c r="AC65" s="131"/>
      <c r="AD65" s="131"/>
      <c r="AE65" s="131"/>
      <c r="AF65" s="131"/>
      <c r="AG65" s="131"/>
      <c r="AH65" s="131"/>
      <c r="AI65" s="131"/>
    </row>
    <row r="66" spans="1:35">
      <c r="A66" s="131"/>
      <c r="B66" s="51">
        <v>2</v>
      </c>
      <c r="C66" s="6">
        <f t="shared" ref="C66:C76" si="12">SUM($C$23*C31)</f>
        <v>19.5</v>
      </c>
      <c r="D66" s="13">
        <f>SUM($D$23*D31)</f>
        <v>30</v>
      </c>
      <c r="E66" s="14">
        <f t="shared" si="8"/>
        <v>6.4</v>
      </c>
      <c r="F66" s="79">
        <f t="shared" si="9"/>
        <v>12.5</v>
      </c>
      <c r="G66" s="84">
        <f t="shared" si="10"/>
        <v>68.400000000000006</v>
      </c>
      <c r="H66" s="87">
        <f t="shared" si="11"/>
        <v>2.2800000000000002</v>
      </c>
      <c r="I66" s="131"/>
      <c r="J66" s="94">
        <f t="shared" ref="J66:J76" si="13">SUM($J$23*J31)</f>
        <v>336</v>
      </c>
      <c r="K66" s="135"/>
      <c r="L66" s="135"/>
      <c r="M66" s="131"/>
      <c r="N66" s="131"/>
      <c r="O66" s="131"/>
      <c r="P66" s="131"/>
      <c r="Q66" s="131"/>
      <c r="R66" s="131"/>
      <c r="S66" s="131"/>
      <c r="T66" s="131"/>
      <c r="U66" s="131"/>
      <c r="V66" s="131"/>
      <c r="W66" s="131"/>
      <c r="X66" s="131"/>
      <c r="Y66" s="131"/>
      <c r="Z66" s="131"/>
      <c r="AA66" s="131"/>
      <c r="AB66" s="131"/>
      <c r="AC66" s="131"/>
      <c r="AD66" s="131"/>
      <c r="AE66" s="131"/>
      <c r="AF66" s="131"/>
      <c r="AG66" s="131"/>
      <c r="AH66" s="131"/>
      <c r="AI66" s="131"/>
    </row>
    <row r="67" spans="1:35">
      <c r="A67" s="131"/>
      <c r="B67" s="51">
        <v>3</v>
      </c>
      <c r="C67" s="6">
        <f t="shared" si="12"/>
        <v>24</v>
      </c>
      <c r="D67" s="13">
        <v>36</v>
      </c>
      <c r="E67" s="14">
        <f t="shared" si="8"/>
        <v>8</v>
      </c>
      <c r="F67" s="79">
        <f t="shared" si="9"/>
        <v>15</v>
      </c>
      <c r="G67" s="84">
        <f t="shared" si="10"/>
        <v>83</v>
      </c>
      <c r="H67" s="87">
        <f t="shared" si="11"/>
        <v>2.7666666666666666</v>
      </c>
      <c r="I67" s="131"/>
      <c r="J67" s="94">
        <f t="shared" si="13"/>
        <v>360</v>
      </c>
      <c r="K67" s="135"/>
      <c r="L67" s="135"/>
      <c r="M67" s="131"/>
      <c r="N67" s="131"/>
      <c r="O67" s="131"/>
      <c r="P67" s="131"/>
      <c r="Q67" s="131"/>
      <c r="R67" s="131"/>
      <c r="S67" s="131"/>
      <c r="T67" s="131"/>
      <c r="U67" s="131"/>
      <c r="V67" s="131"/>
      <c r="W67" s="131"/>
      <c r="X67" s="131"/>
      <c r="Y67" s="131"/>
      <c r="Z67" s="131"/>
      <c r="AA67" s="131"/>
      <c r="AB67" s="131"/>
      <c r="AC67" s="131"/>
      <c r="AD67" s="131"/>
      <c r="AE67" s="131"/>
      <c r="AF67" s="131"/>
      <c r="AG67" s="131"/>
      <c r="AH67" s="131"/>
      <c r="AI67" s="131"/>
    </row>
    <row r="68" spans="1:35">
      <c r="A68" s="131"/>
      <c r="B68" s="51">
        <v>4</v>
      </c>
      <c r="C68" s="6">
        <f t="shared" si="12"/>
        <v>30</v>
      </c>
      <c r="D68" s="13">
        <v>48</v>
      </c>
      <c r="E68" s="14">
        <f t="shared" si="8"/>
        <v>9.6</v>
      </c>
      <c r="F68" s="79">
        <f t="shared" si="9"/>
        <v>17.5</v>
      </c>
      <c r="G68" s="84">
        <f t="shared" si="10"/>
        <v>105.1</v>
      </c>
      <c r="H68" s="87">
        <f t="shared" si="11"/>
        <v>3.503333333333333</v>
      </c>
      <c r="I68" s="131"/>
      <c r="J68" s="94">
        <f t="shared" si="13"/>
        <v>540</v>
      </c>
      <c r="K68" s="135"/>
      <c r="L68" s="135"/>
      <c r="M68" s="131"/>
      <c r="N68" s="131"/>
      <c r="O68" s="131"/>
      <c r="P68" s="131"/>
      <c r="Q68" s="131"/>
      <c r="R68" s="131"/>
      <c r="S68" s="131"/>
      <c r="T68" s="131"/>
      <c r="U68" s="131"/>
      <c r="V68" s="131"/>
      <c r="W68" s="131"/>
      <c r="X68" s="131"/>
      <c r="Y68" s="131"/>
      <c r="Z68" s="131"/>
      <c r="AA68" s="131"/>
      <c r="AB68" s="131"/>
      <c r="AC68" s="131"/>
      <c r="AD68" s="131"/>
      <c r="AE68" s="131"/>
      <c r="AF68" s="131"/>
      <c r="AG68" s="131"/>
      <c r="AH68" s="131"/>
      <c r="AI68" s="131"/>
    </row>
    <row r="69" spans="1:35">
      <c r="A69" s="131"/>
      <c r="B69" s="53">
        <v>5</v>
      </c>
      <c r="C69" s="6">
        <f t="shared" si="12"/>
        <v>34.5</v>
      </c>
      <c r="D69" s="15">
        <v>60</v>
      </c>
      <c r="E69" s="16">
        <f t="shared" si="8"/>
        <v>12</v>
      </c>
      <c r="F69" s="80">
        <f t="shared" si="9"/>
        <v>20</v>
      </c>
      <c r="G69" s="85">
        <f t="shared" si="10"/>
        <v>126.5</v>
      </c>
      <c r="H69" s="88">
        <f t="shared" si="11"/>
        <v>4.2166666666666668</v>
      </c>
      <c r="I69" s="131"/>
      <c r="J69" s="94">
        <f t="shared" si="13"/>
        <v>528</v>
      </c>
      <c r="K69" s="135"/>
      <c r="L69" s="135"/>
      <c r="M69" s="131"/>
      <c r="N69" s="131"/>
      <c r="O69" s="131"/>
      <c r="P69" s="131"/>
      <c r="Q69" s="131"/>
      <c r="R69" s="131"/>
      <c r="S69" s="131"/>
      <c r="T69" s="131"/>
      <c r="U69" s="131"/>
      <c r="V69" s="131"/>
      <c r="W69" s="131"/>
      <c r="X69" s="131"/>
      <c r="Y69" s="131"/>
      <c r="Z69" s="131"/>
      <c r="AA69" s="131"/>
      <c r="AB69" s="131"/>
      <c r="AC69" s="131"/>
      <c r="AD69" s="131"/>
      <c r="AE69" s="131"/>
      <c r="AF69" s="131"/>
      <c r="AG69" s="131"/>
      <c r="AH69" s="131"/>
      <c r="AI69" s="131"/>
    </row>
    <row r="70" spans="1:35">
      <c r="A70" s="131"/>
      <c r="B70" s="51">
        <v>6</v>
      </c>
      <c r="C70" s="6">
        <f t="shared" si="12"/>
        <v>39</v>
      </c>
      <c r="D70" s="13">
        <v>60</v>
      </c>
      <c r="E70" s="14">
        <f t="shared" si="8"/>
        <v>12</v>
      </c>
      <c r="F70" s="79">
        <f t="shared" si="9"/>
        <v>22.5</v>
      </c>
      <c r="G70" s="84">
        <f t="shared" si="10"/>
        <v>133.5</v>
      </c>
      <c r="H70" s="87">
        <f t="shared" si="11"/>
        <v>4.45</v>
      </c>
      <c r="I70" s="131"/>
      <c r="J70" s="94">
        <f t="shared" si="13"/>
        <v>552</v>
      </c>
      <c r="K70" s="135"/>
      <c r="L70" s="135"/>
      <c r="M70" s="131"/>
      <c r="N70" s="131"/>
      <c r="O70" s="131"/>
      <c r="P70" s="131"/>
      <c r="Q70" s="131"/>
      <c r="R70" s="131"/>
      <c r="S70" s="131"/>
      <c r="T70" s="131"/>
      <c r="U70" s="131"/>
      <c r="V70" s="131"/>
      <c r="W70" s="131"/>
      <c r="X70" s="131"/>
      <c r="Y70" s="131"/>
      <c r="Z70" s="131"/>
      <c r="AA70" s="131"/>
      <c r="AB70" s="131"/>
      <c r="AC70" s="131"/>
      <c r="AD70" s="131"/>
      <c r="AE70" s="131"/>
      <c r="AF70" s="131"/>
      <c r="AG70" s="131"/>
      <c r="AH70" s="131"/>
      <c r="AI70" s="131"/>
    </row>
    <row r="71" spans="1:35">
      <c r="A71" s="131"/>
      <c r="B71" s="53">
        <v>7</v>
      </c>
      <c r="C71" s="6">
        <f t="shared" si="12"/>
        <v>45</v>
      </c>
      <c r="D71" s="15">
        <v>72</v>
      </c>
      <c r="E71" s="16">
        <f t="shared" si="8"/>
        <v>14.4</v>
      </c>
      <c r="F71" s="80">
        <f t="shared" si="9"/>
        <v>25</v>
      </c>
      <c r="G71" s="85">
        <f t="shared" si="10"/>
        <v>156.4</v>
      </c>
      <c r="H71" s="88">
        <f t="shared" si="11"/>
        <v>5.2133333333333338</v>
      </c>
      <c r="I71" s="131"/>
      <c r="J71" s="94">
        <f t="shared" si="13"/>
        <v>600</v>
      </c>
      <c r="K71" s="135"/>
      <c r="L71" s="135"/>
      <c r="M71" s="131"/>
      <c r="N71" s="131"/>
      <c r="O71" s="131"/>
      <c r="P71" s="131"/>
      <c r="Q71" s="131"/>
      <c r="R71" s="131"/>
      <c r="S71" s="131"/>
      <c r="T71" s="131"/>
      <c r="U71" s="131"/>
      <c r="V71" s="131"/>
      <c r="W71" s="131"/>
      <c r="X71" s="131"/>
      <c r="Y71" s="131"/>
      <c r="Z71" s="131"/>
      <c r="AA71" s="131"/>
      <c r="AB71" s="131"/>
      <c r="AC71" s="131"/>
      <c r="AD71" s="131"/>
      <c r="AE71" s="131"/>
      <c r="AF71" s="131"/>
      <c r="AG71" s="131"/>
      <c r="AH71" s="131"/>
      <c r="AI71" s="131"/>
    </row>
    <row r="72" spans="1:35">
      <c r="A72" s="131"/>
      <c r="B72" s="51">
        <v>8</v>
      </c>
      <c r="C72" s="6">
        <f t="shared" si="12"/>
        <v>45</v>
      </c>
      <c r="D72" s="13">
        <v>72</v>
      </c>
      <c r="E72" s="14">
        <f t="shared" si="8"/>
        <v>14.4</v>
      </c>
      <c r="F72" s="79">
        <f t="shared" si="9"/>
        <v>25</v>
      </c>
      <c r="G72" s="84">
        <f t="shared" si="10"/>
        <v>156.4</v>
      </c>
      <c r="H72" s="87">
        <f t="shared" si="11"/>
        <v>5.2133333333333338</v>
      </c>
      <c r="I72" s="131"/>
      <c r="J72" s="94">
        <f t="shared" si="13"/>
        <v>576</v>
      </c>
      <c r="K72" s="135"/>
      <c r="L72" s="135"/>
      <c r="M72" s="131"/>
      <c r="N72" s="131"/>
      <c r="O72" s="131"/>
      <c r="P72" s="131"/>
      <c r="Q72" s="131"/>
      <c r="R72" s="131"/>
      <c r="S72" s="131"/>
      <c r="T72" s="131"/>
      <c r="U72" s="131"/>
      <c r="V72" s="131"/>
      <c r="W72" s="131"/>
      <c r="X72" s="131"/>
      <c r="Y72" s="131"/>
      <c r="Z72" s="131"/>
      <c r="AA72" s="131"/>
      <c r="AB72" s="131"/>
      <c r="AC72" s="131"/>
      <c r="AD72" s="131"/>
      <c r="AE72" s="131"/>
      <c r="AF72" s="131"/>
      <c r="AG72" s="131"/>
      <c r="AH72" s="131"/>
      <c r="AI72" s="131"/>
    </row>
    <row r="73" spans="1:35">
      <c r="A73" s="131"/>
      <c r="B73" s="53">
        <v>9</v>
      </c>
      <c r="C73" s="6">
        <f t="shared" si="12"/>
        <v>49.5</v>
      </c>
      <c r="D73" s="15">
        <v>84</v>
      </c>
      <c r="E73" s="16">
        <f t="shared" si="8"/>
        <v>16</v>
      </c>
      <c r="F73" s="80">
        <f t="shared" si="9"/>
        <v>27.5</v>
      </c>
      <c r="G73" s="85">
        <f t="shared" si="10"/>
        <v>177</v>
      </c>
      <c r="H73" s="88">
        <f t="shared" si="11"/>
        <v>5.9</v>
      </c>
      <c r="I73" s="131"/>
      <c r="J73" s="94">
        <f t="shared" si="13"/>
        <v>612</v>
      </c>
      <c r="K73" s="135"/>
      <c r="L73" s="135"/>
      <c r="M73" s="131"/>
      <c r="N73" s="131"/>
      <c r="O73" s="131"/>
      <c r="P73" s="131"/>
      <c r="Q73" s="131"/>
      <c r="R73" s="131"/>
      <c r="S73" s="131"/>
      <c r="T73" s="131"/>
      <c r="U73" s="131"/>
      <c r="V73" s="131"/>
      <c r="W73" s="131"/>
      <c r="X73" s="131"/>
      <c r="Y73" s="131"/>
      <c r="Z73" s="131"/>
      <c r="AA73" s="131"/>
      <c r="AB73" s="131"/>
      <c r="AC73" s="131"/>
      <c r="AD73" s="131"/>
      <c r="AE73" s="131"/>
      <c r="AF73" s="131"/>
      <c r="AG73" s="131"/>
      <c r="AH73" s="131"/>
      <c r="AI73" s="131"/>
    </row>
    <row r="74" spans="1:35">
      <c r="A74" s="131"/>
      <c r="B74" s="51">
        <v>10</v>
      </c>
      <c r="C74" s="6">
        <f t="shared" si="12"/>
        <v>54</v>
      </c>
      <c r="D74" s="13">
        <v>90</v>
      </c>
      <c r="E74" s="14">
        <f t="shared" si="8"/>
        <v>17.600000000000001</v>
      </c>
      <c r="F74" s="79">
        <f t="shared" si="9"/>
        <v>30</v>
      </c>
      <c r="G74" s="84">
        <f t="shared" si="10"/>
        <v>191.6</v>
      </c>
      <c r="H74" s="87">
        <f t="shared" si="11"/>
        <v>6.3866666666666667</v>
      </c>
      <c r="I74" s="131"/>
      <c r="J74" s="94">
        <f t="shared" si="13"/>
        <v>660</v>
      </c>
      <c r="K74" s="135"/>
      <c r="L74" s="135"/>
      <c r="M74" s="131"/>
      <c r="N74" s="131"/>
      <c r="O74" s="131"/>
      <c r="P74" s="131"/>
      <c r="Q74" s="131"/>
      <c r="R74" s="131"/>
      <c r="S74" s="131"/>
      <c r="T74" s="131"/>
      <c r="U74" s="131"/>
      <c r="V74" s="131"/>
      <c r="W74" s="131"/>
      <c r="X74" s="131"/>
      <c r="Y74" s="131"/>
      <c r="Z74" s="131"/>
      <c r="AA74" s="131"/>
      <c r="AB74" s="131"/>
      <c r="AC74" s="131"/>
      <c r="AD74" s="131"/>
      <c r="AE74" s="131"/>
      <c r="AF74" s="131"/>
      <c r="AG74" s="131"/>
      <c r="AH74" s="131"/>
      <c r="AI74" s="131"/>
    </row>
    <row r="75" spans="1:35">
      <c r="A75" s="131"/>
      <c r="B75" s="51">
        <v>11</v>
      </c>
      <c r="C75" s="6">
        <f t="shared" si="12"/>
        <v>54</v>
      </c>
      <c r="D75" s="13">
        <v>90</v>
      </c>
      <c r="E75" s="14">
        <f t="shared" si="8"/>
        <v>17.600000000000001</v>
      </c>
      <c r="F75" s="79">
        <f t="shared" si="9"/>
        <v>30</v>
      </c>
      <c r="G75" s="84">
        <f t="shared" si="10"/>
        <v>191.6</v>
      </c>
      <c r="H75" s="87">
        <f t="shared" si="11"/>
        <v>6.3866666666666667</v>
      </c>
      <c r="I75" s="131"/>
      <c r="J75" s="94">
        <f t="shared" si="13"/>
        <v>660</v>
      </c>
      <c r="K75" s="135"/>
      <c r="L75" s="135"/>
      <c r="M75" s="131"/>
      <c r="N75" s="131"/>
      <c r="O75" s="131"/>
      <c r="P75" s="131"/>
      <c r="Q75" s="131"/>
      <c r="R75" s="131"/>
      <c r="S75" s="131"/>
      <c r="T75" s="131"/>
      <c r="U75" s="131"/>
      <c r="V75" s="131"/>
      <c r="W75" s="131"/>
      <c r="X75" s="131"/>
      <c r="Y75" s="131"/>
      <c r="Z75" s="131"/>
      <c r="AA75" s="131"/>
      <c r="AB75" s="131"/>
      <c r="AC75" s="131"/>
      <c r="AD75" s="131"/>
      <c r="AE75" s="131"/>
      <c r="AF75" s="131"/>
      <c r="AG75" s="131"/>
      <c r="AH75" s="131"/>
      <c r="AI75" s="131"/>
    </row>
    <row r="76" spans="1:35" s="98" customFormat="1" ht="14.25" thickBot="1">
      <c r="A76" s="131"/>
      <c r="B76" s="54">
        <v>12</v>
      </c>
      <c r="C76" s="6">
        <f t="shared" si="12"/>
        <v>60</v>
      </c>
      <c r="D76" s="81">
        <v>108</v>
      </c>
      <c r="E76" s="82">
        <f t="shared" si="8"/>
        <v>20</v>
      </c>
      <c r="F76" s="83">
        <f t="shared" si="9"/>
        <v>35</v>
      </c>
      <c r="G76" s="86">
        <f t="shared" si="10"/>
        <v>223</v>
      </c>
      <c r="H76" s="89">
        <f t="shared" si="11"/>
        <v>7.4333333333333336</v>
      </c>
      <c r="I76" s="131"/>
      <c r="J76" s="94">
        <f t="shared" si="13"/>
        <v>720</v>
      </c>
      <c r="K76" s="135"/>
      <c r="L76" s="135"/>
      <c r="M76" s="131"/>
      <c r="N76" s="131"/>
      <c r="O76" s="131"/>
      <c r="P76" s="131"/>
      <c r="Q76" s="131"/>
      <c r="R76" s="131"/>
      <c r="S76" s="131"/>
      <c r="T76" s="131"/>
      <c r="U76" s="131"/>
      <c r="V76" s="131"/>
      <c r="W76" s="131"/>
      <c r="X76" s="131"/>
      <c r="Y76" s="131"/>
      <c r="Z76" s="131"/>
      <c r="AA76" s="131"/>
      <c r="AB76" s="131"/>
      <c r="AC76" s="131"/>
      <c r="AD76" s="131"/>
      <c r="AE76" s="131"/>
      <c r="AF76" s="131"/>
      <c r="AG76" s="131"/>
      <c r="AH76" s="131"/>
      <c r="AI76" s="131"/>
    </row>
    <row r="77" spans="1:35" s="98" customFormat="1">
      <c r="A77" s="131"/>
      <c r="B77" s="131"/>
      <c r="C77" s="131"/>
      <c r="D77" s="131"/>
      <c r="E77" s="131"/>
      <c r="F77" s="131"/>
      <c r="G77" s="131"/>
      <c r="H77" s="131"/>
      <c r="I77" s="131"/>
      <c r="J77" s="131"/>
      <c r="K77" s="135"/>
      <c r="L77" s="135"/>
      <c r="M77" s="131"/>
      <c r="N77" s="131"/>
      <c r="O77" s="131"/>
      <c r="P77" s="131"/>
      <c r="Q77" s="131"/>
      <c r="R77" s="131"/>
      <c r="S77" s="131"/>
      <c r="T77" s="131"/>
      <c r="U77" s="131"/>
      <c r="V77" s="131"/>
      <c r="W77" s="131"/>
      <c r="X77" s="131"/>
      <c r="Y77" s="131"/>
      <c r="Z77" s="131"/>
      <c r="AA77" s="131"/>
      <c r="AB77" s="131"/>
      <c r="AC77" s="131"/>
      <c r="AD77" s="131"/>
      <c r="AE77" s="131"/>
      <c r="AF77" s="131"/>
      <c r="AG77" s="131"/>
      <c r="AH77" s="131"/>
      <c r="AI77" s="131"/>
    </row>
    <row r="78" spans="1:35" s="98" customFormat="1">
      <c r="A78" s="131"/>
      <c r="B78" s="131"/>
      <c r="C78" s="131"/>
      <c r="D78" s="131"/>
      <c r="E78" s="131"/>
      <c r="F78" s="131"/>
      <c r="G78" s="131"/>
      <c r="H78" s="131"/>
      <c r="I78" s="131"/>
      <c r="J78" s="131"/>
      <c r="K78" s="135"/>
      <c r="L78" s="135"/>
      <c r="M78" s="131"/>
      <c r="N78" s="131"/>
      <c r="O78" s="131"/>
      <c r="P78" s="131"/>
      <c r="Q78" s="131"/>
      <c r="R78" s="131"/>
      <c r="S78" s="131"/>
      <c r="T78" s="131"/>
      <c r="U78" s="131"/>
      <c r="V78" s="131"/>
      <c r="W78" s="131"/>
      <c r="X78" s="131"/>
      <c r="Y78" s="131"/>
      <c r="Z78" s="131"/>
      <c r="AA78" s="131"/>
      <c r="AB78" s="131"/>
      <c r="AC78" s="131"/>
      <c r="AD78" s="131"/>
      <c r="AE78" s="131"/>
      <c r="AF78" s="131"/>
      <c r="AG78" s="131"/>
      <c r="AH78" s="131"/>
      <c r="AI78" s="131"/>
    </row>
    <row r="79" spans="1:35" s="98" customFormat="1">
      <c r="A79" s="131"/>
      <c r="B79" s="131"/>
      <c r="C79" s="131"/>
      <c r="D79" s="131"/>
      <c r="E79" s="131"/>
      <c r="F79" s="131"/>
      <c r="G79" s="131"/>
      <c r="H79" s="131"/>
      <c r="I79" s="131"/>
      <c r="J79" s="131"/>
      <c r="K79" s="135"/>
      <c r="L79" s="135"/>
      <c r="M79" s="131"/>
      <c r="N79" s="131"/>
      <c r="O79" s="131"/>
      <c r="P79" s="131"/>
      <c r="Q79" s="131"/>
      <c r="R79" s="131"/>
      <c r="S79" s="131"/>
      <c r="T79" s="131"/>
      <c r="U79" s="131"/>
      <c r="V79" s="131"/>
      <c r="W79" s="131"/>
      <c r="X79" s="131"/>
      <c r="Y79" s="131"/>
      <c r="Z79" s="131"/>
      <c r="AA79" s="131"/>
      <c r="AB79" s="131"/>
      <c r="AC79" s="131"/>
      <c r="AD79" s="131"/>
      <c r="AE79" s="131"/>
      <c r="AF79" s="131"/>
      <c r="AG79" s="131"/>
      <c r="AH79" s="131"/>
      <c r="AI79" s="131"/>
    </row>
    <row r="80" spans="1:35" s="98" customFormat="1" ht="14.25" thickBot="1">
      <c r="A80" s="131"/>
      <c r="B80" s="131"/>
      <c r="C80" s="131"/>
      <c r="D80" s="131"/>
      <c r="E80" s="131"/>
      <c r="F80" s="131"/>
      <c r="G80" s="131"/>
      <c r="H80" s="131"/>
      <c r="I80" s="131"/>
      <c r="J80" s="131"/>
      <c r="K80" s="135"/>
      <c r="L80" s="135"/>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row>
    <row r="81" spans="1:19" s="98" customFormat="1" ht="18.75" thickBot="1">
      <c r="A81" s="131"/>
      <c r="B81" s="222" t="s">
        <v>44</v>
      </c>
      <c r="C81" s="223"/>
      <c r="D81" s="223"/>
      <c r="E81" s="223"/>
      <c r="F81" s="223"/>
      <c r="G81" s="223"/>
      <c r="H81" s="223"/>
      <c r="I81" s="223"/>
      <c r="J81" s="223"/>
      <c r="K81" s="223"/>
      <c r="L81" s="224"/>
      <c r="M81" s="131"/>
      <c r="N81" s="131"/>
      <c r="O81" s="131"/>
      <c r="P81" s="131"/>
      <c r="Q81" s="131"/>
      <c r="R81" s="131"/>
      <c r="S81" s="131"/>
    </row>
    <row r="82" spans="1:19" s="98" customFormat="1" ht="14.25" thickBot="1">
      <c r="A82" s="131"/>
      <c r="B82" s="225" t="s">
        <v>45</v>
      </c>
      <c r="C82" s="226"/>
      <c r="D82" s="226"/>
      <c r="E82" s="226"/>
      <c r="F82" s="226"/>
      <c r="G82" s="226"/>
      <c r="H82" s="226"/>
      <c r="I82" s="226"/>
      <c r="J82" s="226"/>
      <c r="K82" s="226"/>
      <c r="L82" s="227"/>
      <c r="M82" s="131"/>
      <c r="N82" s="131"/>
      <c r="O82" s="131"/>
      <c r="P82" s="131"/>
      <c r="Q82" s="131"/>
      <c r="R82" s="131"/>
      <c r="S82" s="131"/>
    </row>
    <row r="83" spans="1:19" s="98" customFormat="1" ht="15" customHeight="1">
      <c r="A83" s="131"/>
      <c r="B83" s="228" t="s">
        <v>120</v>
      </c>
      <c r="C83" s="229"/>
      <c r="D83" s="229"/>
      <c r="E83" s="229"/>
      <c r="F83" s="229"/>
      <c r="G83" s="229"/>
      <c r="H83" s="229"/>
      <c r="I83" s="229"/>
      <c r="J83" s="229"/>
      <c r="K83" s="229"/>
      <c r="L83" s="230"/>
      <c r="M83" s="131"/>
      <c r="N83" s="131"/>
      <c r="O83" s="131"/>
      <c r="P83" s="131"/>
      <c r="Q83" s="131"/>
      <c r="R83" s="131"/>
      <c r="S83" s="131"/>
    </row>
    <row r="84" spans="1:19" s="98" customFormat="1">
      <c r="A84" s="131"/>
      <c r="B84" s="231"/>
      <c r="C84" s="232"/>
      <c r="D84" s="232"/>
      <c r="E84" s="232"/>
      <c r="F84" s="232"/>
      <c r="G84" s="232"/>
      <c r="H84" s="232"/>
      <c r="I84" s="232"/>
      <c r="J84" s="232"/>
      <c r="K84" s="232"/>
      <c r="L84" s="233"/>
      <c r="M84" s="131"/>
      <c r="N84" s="131"/>
      <c r="O84" s="131"/>
      <c r="P84" s="131"/>
      <c r="Q84" s="131"/>
      <c r="R84" s="131"/>
      <c r="S84" s="131"/>
    </row>
    <row r="85" spans="1:19" s="98" customFormat="1">
      <c r="A85" s="131"/>
      <c r="B85" s="231"/>
      <c r="C85" s="232"/>
      <c r="D85" s="232"/>
      <c r="E85" s="232"/>
      <c r="F85" s="232"/>
      <c r="G85" s="232"/>
      <c r="H85" s="232"/>
      <c r="I85" s="232"/>
      <c r="J85" s="232"/>
      <c r="K85" s="232"/>
      <c r="L85" s="233"/>
      <c r="M85" s="131"/>
      <c r="N85" s="131"/>
      <c r="O85" s="131"/>
      <c r="P85" s="131"/>
      <c r="Q85" s="131"/>
      <c r="R85" s="131"/>
      <c r="S85" s="131"/>
    </row>
    <row r="86" spans="1:19" s="98" customFormat="1">
      <c r="A86" s="131"/>
      <c r="B86" s="231"/>
      <c r="C86" s="232"/>
      <c r="D86" s="232"/>
      <c r="E86" s="232"/>
      <c r="F86" s="232"/>
      <c r="G86" s="232"/>
      <c r="H86" s="232"/>
      <c r="I86" s="232"/>
      <c r="J86" s="232"/>
      <c r="K86" s="232"/>
      <c r="L86" s="233"/>
      <c r="M86" s="131"/>
      <c r="N86" s="131"/>
      <c r="O86" s="131"/>
      <c r="P86" s="131"/>
      <c r="Q86" s="131"/>
      <c r="R86" s="131"/>
      <c r="S86" s="131"/>
    </row>
    <row r="87" spans="1:19" s="98" customFormat="1">
      <c r="A87" s="131"/>
      <c r="B87" s="231"/>
      <c r="C87" s="232"/>
      <c r="D87" s="232"/>
      <c r="E87" s="232"/>
      <c r="F87" s="232"/>
      <c r="G87" s="232"/>
      <c r="H87" s="232"/>
      <c r="I87" s="232"/>
      <c r="J87" s="232"/>
      <c r="K87" s="232"/>
      <c r="L87" s="233"/>
      <c r="M87" s="131"/>
      <c r="N87" s="131"/>
      <c r="O87" s="131"/>
      <c r="P87" s="131"/>
      <c r="Q87" s="131"/>
      <c r="R87" s="131"/>
      <c r="S87" s="131"/>
    </row>
    <row r="88" spans="1:19" s="98" customFormat="1">
      <c r="A88" s="131"/>
      <c r="B88" s="231"/>
      <c r="C88" s="232"/>
      <c r="D88" s="232"/>
      <c r="E88" s="232"/>
      <c r="F88" s="232"/>
      <c r="G88" s="232"/>
      <c r="H88" s="232"/>
      <c r="I88" s="232"/>
      <c r="J88" s="232"/>
      <c r="K88" s="232"/>
      <c r="L88" s="233"/>
      <c r="M88" s="131"/>
      <c r="N88" s="131"/>
      <c r="O88" s="131"/>
      <c r="P88" s="131"/>
      <c r="Q88" s="131"/>
      <c r="R88" s="131"/>
      <c r="S88" s="131"/>
    </row>
    <row r="89" spans="1:19" s="98" customFormat="1">
      <c r="A89" s="131"/>
      <c r="B89" s="231"/>
      <c r="C89" s="232"/>
      <c r="D89" s="232"/>
      <c r="E89" s="232"/>
      <c r="F89" s="232"/>
      <c r="G89" s="232"/>
      <c r="H89" s="232"/>
      <c r="I89" s="232"/>
      <c r="J89" s="232"/>
      <c r="K89" s="232"/>
      <c r="L89" s="233"/>
      <c r="M89" s="131"/>
      <c r="N89" s="131"/>
      <c r="O89" s="131"/>
      <c r="P89" s="131"/>
      <c r="Q89" s="131"/>
      <c r="R89" s="131"/>
      <c r="S89" s="131"/>
    </row>
    <row r="90" spans="1:19" s="98" customFormat="1">
      <c r="A90" s="131"/>
      <c r="B90" s="231"/>
      <c r="C90" s="232"/>
      <c r="D90" s="232"/>
      <c r="E90" s="232"/>
      <c r="F90" s="232"/>
      <c r="G90" s="232"/>
      <c r="H90" s="232"/>
      <c r="I90" s="232"/>
      <c r="J90" s="232"/>
      <c r="K90" s="232"/>
      <c r="L90" s="233"/>
      <c r="M90" s="131"/>
      <c r="N90" s="131"/>
      <c r="O90" s="131"/>
      <c r="P90" s="131"/>
      <c r="Q90" s="131"/>
      <c r="R90" s="131"/>
      <c r="S90" s="131"/>
    </row>
    <row r="91" spans="1:19" s="98" customFormat="1">
      <c r="A91" s="131"/>
      <c r="B91" s="231"/>
      <c r="C91" s="232"/>
      <c r="D91" s="232"/>
      <c r="E91" s="232"/>
      <c r="F91" s="232"/>
      <c r="G91" s="232"/>
      <c r="H91" s="232"/>
      <c r="I91" s="232"/>
      <c r="J91" s="232"/>
      <c r="K91" s="232"/>
      <c r="L91" s="233"/>
      <c r="M91" s="131"/>
      <c r="N91" s="131"/>
      <c r="O91" s="131"/>
      <c r="P91" s="131"/>
      <c r="Q91" s="131"/>
      <c r="R91" s="131"/>
      <c r="S91" s="131"/>
    </row>
    <row r="92" spans="1:19" s="98" customFormat="1" ht="14.25" thickBot="1">
      <c r="A92" s="131"/>
      <c r="B92" s="234"/>
      <c r="C92" s="235"/>
      <c r="D92" s="235"/>
      <c r="E92" s="235"/>
      <c r="F92" s="235"/>
      <c r="G92" s="235"/>
      <c r="H92" s="235"/>
      <c r="I92" s="235"/>
      <c r="J92" s="235"/>
      <c r="K92" s="235"/>
      <c r="L92" s="236"/>
      <c r="M92" s="131"/>
      <c r="N92" s="131"/>
      <c r="O92" s="131"/>
      <c r="P92" s="131"/>
      <c r="Q92" s="131"/>
      <c r="R92" s="131"/>
      <c r="S92" s="131"/>
    </row>
    <row r="93" spans="1:19" s="98" customFormat="1">
      <c r="A93" s="131"/>
      <c r="B93" s="131"/>
      <c r="C93" s="131"/>
      <c r="D93" s="131"/>
      <c r="E93" s="131"/>
      <c r="F93" s="131"/>
      <c r="G93" s="131"/>
      <c r="H93" s="131"/>
      <c r="I93" s="131"/>
      <c r="J93" s="131"/>
      <c r="K93" s="131"/>
      <c r="L93" s="131"/>
      <c r="M93" s="131"/>
      <c r="N93" s="131"/>
      <c r="O93" s="131"/>
      <c r="P93" s="131"/>
      <c r="Q93" s="131"/>
      <c r="R93" s="131"/>
      <c r="S93" s="131"/>
    </row>
    <row r="94" spans="1:19" s="98" customFormat="1">
      <c r="A94" s="131"/>
      <c r="B94" s="131"/>
      <c r="C94" s="131"/>
      <c r="D94" s="131"/>
      <c r="E94" s="131"/>
      <c r="F94" s="131"/>
      <c r="G94" s="131"/>
      <c r="H94" s="131"/>
      <c r="I94" s="131"/>
      <c r="J94" s="131"/>
      <c r="K94" s="131"/>
      <c r="L94" s="131"/>
      <c r="M94" s="131"/>
      <c r="N94" s="131"/>
      <c r="O94" s="131"/>
      <c r="P94" s="131"/>
      <c r="Q94" s="131"/>
      <c r="R94" s="131"/>
      <c r="S94" s="131"/>
    </row>
    <row r="95" spans="1:19" s="98" customFormat="1">
      <c r="A95" s="131"/>
      <c r="B95" s="131"/>
      <c r="C95" s="131"/>
      <c r="D95" s="131"/>
      <c r="E95" s="131"/>
      <c r="F95" s="131"/>
      <c r="G95" s="131"/>
      <c r="H95" s="131"/>
      <c r="I95" s="131"/>
      <c r="J95" s="131"/>
      <c r="K95" s="135"/>
      <c r="L95" s="135"/>
      <c r="M95" s="131"/>
      <c r="N95" s="131"/>
      <c r="O95" s="131"/>
      <c r="P95" s="131"/>
      <c r="Q95" s="131"/>
      <c r="R95" s="131"/>
      <c r="S95" s="131"/>
    </row>
    <row r="96" spans="1:19" s="98" customFormat="1">
      <c r="A96" s="131"/>
      <c r="B96" s="131"/>
      <c r="C96" s="131"/>
      <c r="D96" s="131"/>
      <c r="E96" s="131"/>
      <c r="F96" s="131"/>
      <c r="G96" s="131"/>
      <c r="H96" s="131"/>
      <c r="I96" s="131"/>
      <c r="J96" s="131"/>
      <c r="K96" s="135"/>
      <c r="L96" s="135"/>
      <c r="M96" s="131"/>
      <c r="N96" s="131"/>
      <c r="O96" s="131"/>
      <c r="P96" s="131"/>
      <c r="Q96" s="131"/>
      <c r="R96" s="131"/>
      <c r="S96" s="131"/>
    </row>
    <row r="97" spans="1:13" s="98" customFormat="1">
      <c r="A97" s="131"/>
      <c r="B97" s="131"/>
      <c r="C97" s="131"/>
      <c r="D97" s="131"/>
      <c r="E97" s="131"/>
      <c r="F97" s="131"/>
      <c r="G97" s="131"/>
      <c r="H97" s="131"/>
      <c r="I97" s="131"/>
      <c r="J97" s="131"/>
      <c r="K97" s="135"/>
      <c r="L97" s="135"/>
      <c r="M97" s="131"/>
    </row>
    <row r="98" spans="1:13" s="98" customFormat="1">
      <c r="A98" s="131"/>
      <c r="B98" s="131"/>
      <c r="C98" s="131"/>
      <c r="D98" s="131"/>
      <c r="E98" s="131"/>
      <c r="F98" s="131"/>
      <c r="G98" s="131"/>
      <c r="H98" s="131"/>
      <c r="I98" s="131"/>
      <c r="J98" s="131"/>
      <c r="K98" s="135"/>
      <c r="L98" s="135"/>
      <c r="M98" s="131"/>
    </row>
    <row r="99" spans="1:13" s="98" customFormat="1">
      <c r="A99" s="131"/>
      <c r="B99" s="131"/>
      <c r="C99" s="131"/>
      <c r="D99" s="131"/>
      <c r="E99" s="131"/>
      <c r="F99" s="131"/>
      <c r="G99" s="131"/>
      <c r="H99" s="131"/>
      <c r="I99" s="131"/>
      <c r="J99" s="131"/>
      <c r="K99" s="135"/>
      <c r="L99" s="135"/>
      <c r="M99" s="131"/>
    </row>
    <row r="100" spans="1:13" s="98" customFormat="1">
      <c r="A100" s="131"/>
      <c r="B100" s="131"/>
      <c r="C100" s="131"/>
      <c r="D100" s="131"/>
      <c r="E100" s="131"/>
      <c r="F100" s="131"/>
      <c r="G100" s="131"/>
      <c r="H100" s="131"/>
      <c r="I100" s="131"/>
      <c r="J100" s="131"/>
      <c r="K100" s="135"/>
      <c r="L100" s="135"/>
      <c r="M100" s="131"/>
    </row>
    <row r="101" spans="1:13" s="98" customFormat="1">
      <c r="A101" s="131"/>
      <c r="B101" s="131"/>
      <c r="C101" s="131"/>
      <c r="D101" s="131"/>
      <c r="E101" s="131"/>
      <c r="F101" s="131"/>
      <c r="G101" s="131"/>
      <c r="H101" s="131"/>
      <c r="I101" s="131"/>
      <c r="J101" s="131"/>
      <c r="K101" s="135"/>
      <c r="L101" s="135"/>
      <c r="M101" s="131"/>
    </row>
    <row r="102" spans="1:13">
      <c r="A102" s="131"/>
      <c r="B102" s="122"/>
      <c r="C102" s="122"/>
      <c r="D102" s="122"/>
      <c r="E102" s="122"/>
      <c r="F102" s="122"/>
      <c r="G102" s="122"/>
      <c r="H102" s="122"/>
      <c r="I102" s="131"/>
      <c r="J102" s="131"/>
      <c r="K102" s="135"/>
      <c r="L102" s="135"/>
      <c r="M102" s="131"/>
    </row>
    <row r="103" spans="1:13">
      <c r="A103" s="131"/>
      <c r="B103" s="122"/>
      <c r="C103" s="122"/>
      <c r="D103" s="122"/>
      <c r="E103" s="122"/>
      <c r="F103" s="122"/>
      <c r="G103" s="122"/>
      <c r="H103" s="122"/>
      <c r="I103" s="131"/>
      <c r="J103" s="131"/>
      <c r="K103" s="135"/>
      <c r="L103" s="135"/>
      <c r="M103" s="131"/>
    </row>
    <row r="104" spans="1:13">
      <c r="A104" s="131"/>
      <c r="B104" s="122"/>
      <c r="C104" s="122"/>
      <c r="D104" s="122"/>
      <c r="E104" s="122"/>
      <c r="F104" s="122"/>
      <c r="G104" s="122"/>
      <c r="H104" s="122"/>
      <c r="I104" s="131"/>
      <c r="J104" s="131"/>
      <c r="K104" s="135"/>
      <c r="L104" s="135"/>
      <c r="M104" s="131"/>
    </row>
    <row r="105" spans="1:13">
      <c r="A105" s="131"/>
      <c r="B105" s="122"/>
      <c r="C105" s="122"/>
      <c r="D105" s="122"/>
      <c r="E105" s="122"/>
      <c r="F105" s="122"/>
      <c r="G105" s="122"/>
      <c r="H105" s="122"/>
      <c r="I105" s="131"/>
      <c r="J105" s="131"/>
      <c r="K105" s="135"/>
      <c r="L105" s="135"/>
      <c r="M105" s="131"/>
    </row>
    <row r="106" spans="1:13">
      <c r="A106" s="131"/>
      <c r="B106" s="122"/>
      <c r="C106" s="122"/>
      <c r="D106" s="122"/>
      <c r="E106" s="122"/>
      <c r="F106" s="122"/>
      <c r="G106" s="122"/>
      <c r="H106" s="122"/>
      <c r="I106" s="131"/>
      <c r="J106" s="131"/>
      <c r="K106" s="135"/>
      <c r="L106" s="135"/>
      <c r="M106" s="131"/>
    </row>
    <row r="107" spans="1:13">
      <c r="A107" s="131"/>
      <c r="B107" s="122"/>
      <c r="C107" s="122"/>
      <c r="D107" s="122"/>
      <c r="E107" s="122"/>
      <c r="F107" s="122"/>
      <c r="G107" s="122"/>
      <c r="H107" s="122"/>
      <c r="I107" s="131"/>
      <c r="J107" s="131"/>
      <c r="K107" s="135"/>
      <c r="L107" s="135"/>
      <c r="M107" s="131"/>
    </row>
  </sheetData>
  <sheetProtection selectLockedCells="1"/>
  <mergeCells count="7">
    <mergeCell ref="B81:L81"/>
    <mergeCell ref="B82:L82"/>
    <mergeCell ref="B83:L92"/>
    <mergeCell ref="C5:J5"/>
    <mergeCell ref="C6:J6"/>
    <mergeCell ref="B16:C16"/>
    <mergeCell ref="B8:G13"/>
  </mergeCells>
  <dataValidations count="1">
    <dataValidation type="list" allowBlank="1" showInputMessage="1" showErrorMessage="1" sqref="D16" xr:uid="{5458F235-BCD6-4705-8957-227D93F1CA10}">
      <formula1>#REF!</formula1>
    </dataValidation>
  </dataValidations>
  <printOptions horizontalCentered="1"/>
  <pageMargins left="0.70866141732283472" right="0.70866141732283472" top="0.74803149606299213" bottom="0.74803149606299213" header="0.31496062992125984" footer="0.31496062992125984"/>
  <pageSetup paperSize="9" scale="37"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57F6-794B-47B1-A3E2-1B3618D8BB2B}">
  <sheetPr>
    <tabColor theme="5"/>
  </sheetPr>
  <dimension ref="A1:AD66"/>
  <sheetViews>
    <sheetView view="pageBreakPreview" topLeftCell="A13" zoomScale="85" zoomScaleNormal="85" zoomScaleSheetLayoutView="85" workbookViewId="0">
      <selection activeCell="B49" sqref="B49"/>
    </sheetView>
  </sheetViews>
  <sheetFormatPr defaultColWidth="8.578125" defaultRowHeight="13.5"/>
  <cols>
    <col min="1" max="1" width="4.41015625" style="153" customWidth="1"/>
    <col min="2" max="2" width="42.5390625" style="192" customWidth="1"/>
    <col min="3" max="3" width="40.82421875" style="192" customWidth="1"/>
    <col min="4" max="4" width="17.16015625" style="192" customWidth="1"/>
    <col min="5" max="5" width="10.41796875" style="192" customWidth="1"/>
    <col min="6" max="10" width="9.0703125" style="192" customWidth="1"/>
    <col min="11" max="11" width="20.47265625" style="192" customWidth="1"/>
    <col min="12" max="12" width="4.90234375" style="153" customWidth="1"/>
    <col min="13" max="30" width="8.578125" style="153"/>
    <col min="31" max="16384" width="8.578125" style="192"/>
  </cols>
  <sheetData>
    <row r="1" spans="1:17" s="153" customFormat="1" ht="17.25" customHeight="1" thickBot="1">
      <c r="B1" s="154"/>
      <c r="C1" s="154"/>
      <c r="D1" s="154"/>
      <c r="E1" s="154"/>
      <c r="F1" s="154"/>
      <c r="G1" s="154"/>
      <c r="H1" s="154"/>
      <c r="I1" s="154"/>
      <c r="J1" s="154"/>
      <c r="K1" s="154"/>
    </row>
    <row r="2" spans="1:17" s="153" customFormat="1" ht="17.25" customHeight="1" thickTop="1">
      <c r="B2" s="155"/>
      <c r="C2" s="155"/>
      <c r="D2" s="155"/>
      <c r="E2" s="155"/>
      <c r="F2" s="155"/>
      <c r="G2" s="155"/>
      <c r="H2" s="155"/>
      <c r="I2" s="155"/>
      <c r="J2" s="155"/>
      <c r="K2" s="155"/>
    </row>
    <row r="3" spans="1:17" s="156" customFormat="1" ht="21" customHeight="1">
      <c r="B3" s="157" t="s">
        <v>96</v>
      </c>
      <c r="C3" s="157"/>
      <c r="D3" s="158"/>
      <c r="E3" s="159"/>
      <c r="F3" s="160"/>
      <c r="G3" s="160"/>
      <c r="I3" s="160"/>
      <c r="K3" s="160"/>
    </row>
    <row r="4" spans="1:17" s="156" customFormat="1" ht="33" customHeight="1">
      <c r="B4" s="158"/>
      <c r="C4" s="158"/>
      <c r="D4" s="158"/>
      <c r="E4" s="159"/>
      <c r="F4" s="160"/>
      <c r="G4" s="160"/>
      <c r="K4" s="160"/>
    </row>
    <row r="5" spans="1:17" s="153" customFormat="1" ht="22.5" customHeight="1">
      <c r="B5" s="161" t="s">
        <v>97</v>
      </c>
      <c r="C5" s="162"/>
      <c r="D5" s="162"/>
      <c r="E5" s="162"/>
      <c r="F5" s="162"/>
      <c r="G5" s="162"/>
      <c r="I5" s="163" t="s">
        <v>19</v>
      </c>
      <c r="J5" s="164"/>
      <c r="K5" s="165"/>
      <c r="L5" s="160"/>
      <c r="M5" s="156"/>
      <c r="N5" s="156"/>
      <c r="O5" s="156"/>
      <c r="P5" s="156"/>
      <c r="Q5" s="156"/>
    </row>
    <row r="6" spans="1:17" s="153" customFormat="1" ht="25.5" customHeight="1">
      <c r="B6" s="161" t="s">
        <v>98</v>
      </c>
      <c r="C6" s="162"/>
      <c r="D6" s="162"/>
      <c r="E6" s="166"/>
      <c r="F6" s="167"/>
      <c r="G6" s="167"/>
      <c r="I6" s="168"/>
      <c r="J6" s="284" t="s">
        <v>99</v>
      </c>
      <c r="K6" s="284"/>
      <c r="L6" s="160"/>
      <c r="M6" s="156"/>
      <c r="N6" s="156"/>
      <c r="O6" s="156"/>
      <c r="P6" s="156"/>
      <c r="Q6" s="156"/>
    </row>
    <row r="7" spans="1:17" s="153" customFormat="1" ht="24.75" customHeight="1">
      <c r="B7" s="161" t="s">
        <v>100</v>
      </c>
      <c r="C7" s="162"/>
      <c r="D7" s="162"/>
      <c r="E7" s="162"/>
      <c r="F7" s="162"/>
      <c r="I7" s="169"/>
      <c r="J7" s="284" t="s">
        <v>41</v>
      </c>
      <c r="K7" s="284"/>
      <c r="L7" s="160"/>
      <c r="M7" s="156"/>
      <c r="N7" s="156"/>
      <c r="O7" s="156"/>
      <c r="P7" s="156"/>
      <c r="Q7" s="156"/>
    </row>
    <row r="8" spans="1:17" s="153" customFormat="1" ht="21" customHeight="1" thickBot="1">
      <c r="B8" s="170"/>
      <c r="C8" s="170"/>
      <c r="D8" s="171"/>
      <c r="E8" s="171"/>
      <c r="F8" s="171"/>
      <c r="G8" s="172"/>
      <c r="H8" s="170"/>
      <c r="I8" s="172"/>
      <c r="J8" s="171"/>
      <c r="K8" s="171"/>
      <c r="L8" s="160"/>
      <c r="M8" s="156"/>
      <c r="N8" s="156"/>
      <c r="O8" s="156"/>
      <c r="P8" s="156"/>
      <c r="Q8" s="156"/>
    </row>
    <row r="9" spans="1:17" s="153" customFormat="1" ht="16.5" customHeight="1" thickTop="1">
      <c r="B9" s="173"/>
      <c r="C9" s="174"/>
      <c r="D9" s="162"/>
      <c r="E9" s="162"/>
      <c r="F9" s="162"/>
      <c r="G9" s="162"/>
      <c r="H9" s="162"/>
      <c r="I9" s="162"/>
      <c r="J9" s="162"/>
      <c r="K9" s="162"/>
      <c r="L9" s="160"/>
      <c r="M9" s="156"/>
      <c r="N9" s="156"/>
      <c r="O9" s="156"/>
      <c r="P9" s="156"/>
      <c r="Q9" s="156"/>
    </row>
    <row r="10" spans="1:17" s="153" customFormat="1" ht="18" customHeight="1">
      <c r="B10" s="175" t="s">
        <v>48</v>
      </c>
      <c r="C10" s="176"/>
      <c r="E10" s="159"/>
      <c r="F10" s="177"/>
      <c r="G10" s="177"/>
      <c r="H10" s="159"/>
      <c r="J10" s="177"/>
      <c r="K10" s="177"/>
    </row>
    <row r="11" spans="1:17" s="153" customFormat="1" ht="20.25" customHeight="1">
      <c r="B11" s="178"/>
      <c r="C11" s="178"/>
      <c r="D11" s="179"/>
      <c r="E11" s="285" t="s">
        <v>73</v>
      </c>
      <c r="F11" s="285"/>
      <c r="G11" s="285"/>
      <c r="H11" s="285"/>
      <c r="I11" s="285"/>
      <c r="J11" s="285"/>
      <c r="K11" s="180"/>
    </row>
    <row r="12" spans="1:17" s="185" customFormat="1" ht="31.5" customHeight="1">
      <c r="A12" s="181"/>
      <c r="B12" s="182" t="s">
        <v>74</v>
      </c>
      <c r="C12" s="183" t="s">
        <v>42</v>
      </c>
      <c r="D12" s="183" t="s">
        <v>75</v>
      </c>
      <c r="E12" s="184">
        <v>1</v>
      </c>
      <c r="F12" s="184">
        <v>2</v>
      </c>
      <c r="G12" s="184">
        <v>3</v>
      </c>
      <c r="H12" s="184">
        <v>4</v>
      </c>
      <c r="I12" s="184">
        <v>5</v>
      </c>
      <c r="J12" s="184">
        <v>6</v>
      </c>
      <c r="K12" s="184" t="s">
        <v>76</v>
      </c>
    </row>
    <row r="13" spans="1:17">
      <c r="A13" s="186"/>
      <c r="B13" s="187" t="s">
        <v>101</v>
      </c>
      <c r="C13" s="188"/>
      <c r="D13" s="189">
        <v>0</v>
      </c>
      <c r="E13" s="190">
        <v>0</v>
      </c>
      <c r="F13" s="190">
        <v>0</v>
      </c>
      <c r="G13" s="190">
        <v>0</v>
      </c>
      <c r="H13" s="190">
        <v>0</v>
      </c>
      <c r="I13" s="190">
        <v>0</v>
      </c>
      <c r="J13" s="190">
        <v>0</v>
      </c>
      <c r="K13" s="191">
        <f t="shared" ref="K13:K19" si="0">SUM(D13:J13)</f>
        <v>0</v>
      </c>
    </row>
    <row r="14" spans="1:17">
      <c r="A14" s="186"/>
      <c r="B14" s="187" t="s">
        <v>102</v>
      </c>
      <c r="C14" s="188"/>
      <c r="D14" s="189">
        <v>0</v>
      </c>
      <c r="E14" s="189">
        <v>0</v>
      </c>
      <c r="F14" s="189">
        <v>0</v>
      </c>
      <c r="G14" s="189">
        <v>0</v>
      </c>
      <c r="H14" s="189">
        <v>0</v>
      </c>
      <c r="I14" s="189">
        <v>0</v>
      </c>
      <c r="J14" s="189">
        <v>0</v>
      </c>
      <c r="K14" s="191">
        <f t="shared" si="0"/>
        <v>0</v>
      </c>
    </row>
    <row r="15" spans="1:17">
      <c r="A15" s="186"/>
      <c r="B15" s="187" t="s">
        <v>103</v>
      </c>
      <c r="C15" s="188"/>
      <c r="D15" s="189">
        <v>0</v>
      </c>
      <c r="E15" s="189">
        <v>0</v>
      </c>
      <c r="F15" s="189">
        <v>0</v>
      </c>
      <c r="G15" s="189">
        <v>0</v>
      </c>
      <c r="H15" s="189">
        <v>0</v>
      </c>
      <c r="I15" s="189">
        <v>0</v>
      </c>
      <c r="J15" s="189">
        <v>0</v>
      </c>
      <c r="K15" s="191">
        <f t="shared" si="0"/>
        <v>0</v>
      </c>
    </row>
    <row r="16" spans="1:17">
      <c r="A16" s="186"/>
      <c r="B16" s="187" t="s">
        <v>43</v>
      </c>
      <c r="C16" s="188"/>
      <c r="D16" s="189">
        <v>0</v>
      </c>
      <c r="E16" s="189">
        <v>0</v>
      </c>
      <c r="F16" s="189">
        <v>0</v>
      </c>
      <c r="G16" s="189">
        <v>0</v>
      </c>
      <c r="H16" s="189">
        <v>0</v>
      </c>
      <c r="I16" s="189">
        <v>0</v>
      </c>
      <c r="J16" s="189">
        <v>0</v>
      </c>
      <c r="K16" s="191">
        <f t="shared" si="0"/>
        <v>0</v>
      </c>
    </row>
    <row r="17" spans="1:30">
      <c r="A17" s="186"/>
      <c r="B17" s="187" t="s">
        <v>43</v>
      </c>
      <c r="C17" s="188"/>
      <c r="D17" s="189">
        <v>0</v>
      </c>
      <c r="E17" s="189">
        <v>0</v>
      </c>
      <c r="F17" s="189">
        <v>0</v>
      </c>
      <c r="G17" s="189">
        <v>0</v>
      </c>
      <c r="H17" s="189">
        <v>0</v>
      </c>
      <c r="I17" s="189">
        <v>0</v>
      </c>
      <c r="J17" s="189">
        <v>0</v>
      </c>
      <c r="K17" s="191">
        <f t="shared" si="0"/>
        <v>0</v>
      </c>
    </row>
    <row r="18" spans="1:30">
      <c r="A18" s="186"/>
      <c r="B18" s="187" t="s">
        <v>43</v>
      </c>
      <c r="C18" s="188"/>
      <c r="D18" s="189">
        <v>0</v>
      </c>
      <c r="E18" s="189">
        <v>0</v>
      </c>
      <c r="F18" s="189">
        <v>0</v>
      </c>
      <c r="G18" s="189">
        <v>0</v>
      </c>
      <c r="H18" s="189">
        <v>0</v>
      </c>
      <c r="I18" s="189">
        <v>0</v>
      </c>
      <c r="J18" s="189">
        <v>0</v>
      </c>
      <c r="K18" s="191">
        <f t="shared" si="0"/>
        <v>0</v>
      </c>
    </row>
    <row r="19" spans="1:30" s="197" customFormat="1" ht="20.25" customHeight="1">
      <c r="A19" s="193"/>
      <c r="B19" s="286" t="s">
        <v>78</v>
      </c>
      <c r="C19" s="286"/>
      <c r="D19" s="194">
        <f t="shared" ref="D19:J19" si="1">SUM(D13:D18)</f>
        <v>0</v>
      </c>
      <c r="E19" s="194">
        <f t="shared" si="1"/>
        <v>0</v>
      </c>
      <c r="F19" s="194">
        <f t="shared" si="1"/>
        <v>0</v>
      </c>
      <c r="G19" s="194">
        <f t="shared" si="1"/>
        <v>0</v>
      </c>
      <c r="H19" s="194">
        <f t="shared" si="1"/>
        <v>0</v>
      </c>
      <c r="I19" s="194">
        <f t="shared" si="1"/>
        <v>0</v>
      </c>
      <c r="J19" s="194">
        <f t="shared" si="1"/>
        <v>0</v>
      </c>
      <c r="K19" s="195">
        <f t="shared" si="0"/>
        <v>0</v>
      </c>
      <c r="L19" s="196"/>
      <c r="M19" s="196"/>
      <c r="N19" s="196"/>
      <c r="O19" s="196"/>
      <c r="P19" s="196"/>
      <c r="Q19" s="196"/>
      <c r="R19" s="196"/>
      <c r="S19" s="196"/>
      <c r="T19" s="196"/>
      <c r="U19" s="196"/>
      <c r="V19" s="196"/>
      <c r="W19" s="196"/>
      <c r="X19" s="196"/>
      <c r="Y19" s="196"/>
      <c r="Z19" s="196"/>
      <c r="AA19" s="196"/>
      <c r="AB19" s="196"/>
      <c r="AC19" s="196"/>
      <c r="AD19" s="196"/>
    </row>
    <row r="20" spans="1:30" s="153" customFormat="1" ht="30.75" customHeight="1">
      <c r="D20" s="198"/>
      <c r="E20" s="198"/>
      <c r="F20" s="198"/>
      <c r="G20" s="198"/>
      <c r="H20" s="198"/>
      <c r="I20" s="198"/>
      <c r="J20" s="198"/>
      <c r="K20" s="199"/>
    </row>
    <row r="21" spans="1:30" s="153" customFormat="1" ht="18.75" customHeight="1">
      <c r="B21" s="200"/>
      <c r="C21" s="200"/>
      <c r="D21" s="201"/>
      <c r="E21" s="285" t="s">
        <v>73</v>
      </c>
      <c r="F21" s="285"/>
      <c r="G21" s="285"/>
      <c r="H21" s="285"/>
      <c r="I21" s="285"/>
      <c r="J21" s="285"/>
      <c r="K21" s="202"/>
    </row>
    <row r="22" spans="1:30" s="153" customFormat="1" ht="21.75" customHeight="1">
      <c r="B22" s="182" t="s">
        <v>79</v>
      </c>
      <c r="C22" s="183" t="s">
        <v>42</v>
      </c>
      <c r="D22" s="183" t="s">
        <v>75</v>
      </c>
      <c r="E22" s="184">
        <v>1</v>
      </c>
      <c r="F22" s="184">
        <v>2</v>
      </c>
      <c r="G22" s="184">
        <v>3</v>
      </c>
      <c r="H22" s="184">
        <v>4</v>
      </c>
      <c r="I22" s="184">
        <v>5</v>
      </c>
      <c r="J22" s="184">
        <v>6</v>
      </c>
      <c r="K22" s="184" t="s">
        <v>76</v>
      </c>
    </row>
    <row r="23" spans="1:30">
      <c r="B23" s="203" t="s">
        <v>69</v>
      </c>
      <c r="C23" s="161"/>
      <c r="D23" s="204">
        <v>0</v>
      </c>
      <c r="E23" s="190">
        <v>0</v>
      </c>
      <c r="F23" s="190">
        <v>0</v>
      </c>
      <c r="G23" s="190">
        <v>0</v>
      </c>
      <c r="H23" s="190">
        <v>0</v>
      </c>
      <c r="I23" s="190">
        <v>0</v>
      </c>
      <c r="J23" s="190">
        <v>0</v>
      </c>
      <c r="K23" s="191">
        <f t="shared" ref="K23:K43" si="2">SUM(D23:J23)</f>
        <v>0</v>
      </c>
    </row>
    <row r="24" spans="1:30" ht="13.5" customHeight="1">
      <c r="B24" s="203" t="s">
        <v>80</v>
      </c>
      <c r="C24" s="161"/>
      <c r="D24" s="204">
        <v>0</v>
      </c>
      <c r="E24" s="190">
        <v>0</v>
      </c>
      <c r="F24" s="190">
        <v>0</v>
      </c>
      <c r="G24" s="190">
        <v>0</v>
      </c>
      <c r="H24" s="190">
        <v>0</v>
      </c>
      <c r="I24" s="190">
        <v>0</v>
      </c>
      <c r="J24" s="190">
        <v>0</v>
      </c>
      <c r="K24" s="191">
        <f t="shared" si="2"/>
        <v>0</v>
      </c>
    </row>
    <row r="25" spans="1:30" ht="14.25" customHeight="1">
      <c r="B25" s="203" t="s">
        <v>81</v>
      </c>
      <c r="C25" s="161"/>
      <c r="D25" s="204">
        <v>0</v>
      </c>
      <c r="E25" s="190">
        <v>0</v>
      </c>
      <c r="F25" s="190">
        <v>0</v>
      </c>
      <c r="G25" s="190">
        <v>0</v>
      </c>
      <c r="H25" s="190">
        <v>0</v>
      </c>
      <c r="I25" s="190">
        <v>0</v>
      </c>
      <c r="J25" s="190">
        <v>0</v>
      </c>
      <c r="K25" s="191">
        <f t="shared" si="2"/>
        <v>0</v>
      </c>
    </row>
    <row r="26" spans="1:30" ht="14.25" customHeight="1">
      <c r="B26" s="203" t="s">
        <v>82</v>
      </c>
      <c r="C26" s="161"/>
      <c r="D26" s="204">
        <v>0</v>
      </c>
      <c r="E26" s="190">
        <v>0</v>
      </c>
      <c r="F26" s="190">
        <v>0</v>
      </c>
      <c r="G26" s="190">
        <v>0</v>
      </c>
      <c r="H26" s="190">
        <v>0</v>
      </c>
      <c r="I26" s="190">
        <v>0</v>
      </c>
      <c r="J26" s="190">
        <v>0</v>
      </c>
      <c r="K26" s="191">
        <f t="shared" si="2"/>
        <v>0</v>
      </c>
    </row>
    <row r="27" spans="1:30">
      <c r="B27" s="203" t="s">
        <v>83</v>
      </c>
      <c r="C27" s="161"/>
      <c r="D27" s="204">
        <v>0</v>
      </c>
      <c r="E27" s="190">
        <v>0</v>
      </c>
      <c r="F27" s="190">
        <v>0</v>
      </c>
      <c r="G27" s="190">
        <v>0</v>
      </c>
      <c r="H27" s="190">
        <v>0</v>
      </c>
      <c r="I27" s="190">
        <v>0</v>
      </c>
      <c r="J27" s="190">
        <v>0</v>
      </c>
      <c r="K27" s="191">
        <f t="shared" si="2"/>
        <v>0</v>
      </c>
    </row>
    <row r="28" spans="1:30">
      <c r="B28" s="203" t="s">
        <v>84</v>
      </c>
      <c r="C28" s="161"/>
      <c r="D28" s="204">
        <v>0</v>
      </c>
      <c r="E28" s="190">
        <v>0</v>
      </c>
      <c r="F28" s="190">
        <v>0</v>
      </c>
      <c r="G28" s="190">
        <v>0</v>
      </c>
      <c r="H28" s="190">
        <v>0</v>
      </c>
      <c r="I28" s="190">
        <v>0</v>
      </c>
      <c r="J28" s="190">
        <v>0</v>
      </c>
      <c r="K28" s="191">
        <f t="shared" si="2"/>
        <v>0</v>
      </c>
    </row>
    <row r="29" spans="1:30">
      <c r="B29" s="203" t="s">
        <v>85</v>
      </c>
      <c r="C29" s="161"/>
      <c r="D29" s="204">
        <v>0</v>
      </c>
      <c r="E29" s="190">
        <v>0</v>
      </c>
      <c r="F29" s="190">
        <v>0</v>
      </c>
      <c r="G29" s="190">
        <v>0</v>
      </c>
      <c r="H29" s="190">
        <v>0</v>
      </c>
      <c r="I29" s="190">
        <v>0</v>
      </c>
      <c r="J29" s="190">
        <v>0</v>
      </c>
      <c r="K29" s="191">
        <f t="shared" si="2"/>
        <v>0</v>
      </c>
    </row>
    <row r="30" spans="1:30">
      <c r="B30" s="203" t="s">
        <v>86</v>
      </c>
      <c r="C30" s="161"/>
      <c r="D30" s="204">
        <v>0</v>
      </c>
      <c r="E30" s="190">
        <v>0</v>
      </c>
      <c r="F30" s="190">
        <v>0</v>
      </c>
      <c r="G30" s="190">
        <v>0</v>
      </c>
      <c r="H30" s="190">
        <v>0</v>
      </c>
      <c r="I30" s="190">
        <v>0</v>
      </c>
      <c r="J30" s="190">
        <v>0</v>
      </c>
      <c r="K30" s="191">
        <f t="shared" si="2"/>
        <v>0</v>
      </c>
    </row>
    <row r="31" spans="1:30">
      <c r="B31" s="203" t="s">
        <v>87</v>
      </c>
      <c r="C31" s="161"/>
      <c r="D31" s="204">
        <v>0</v>
      </c>
      <c r="E31" s="190">
        <v>0</v>
      </c>
      <c r="F31" s="190">
        <v>0</v>
      </c>
      <c r="G31" s="190">
        <v>0</v>
      </c>
      <c r="H31" s="190">
        <v>0</v>
      </c>
      <c r="I31" s="190">
        <v>0</v>
      </c>
      <c r="J31" s="190">
        <v>0</v>
      </c>
      <c r="K31" s="191">
        <f t="shared" si="2"/>
        <v>0</v>
      </c>
    </row>
    <row r="32" spans="1:30">
      <c r="B32" s="203" t="s">
        <v>88</v>
      </c>
      <c r="C32" s="161"/>
      <c r="D32" s="204">
        <v>0</v>
      </c>
      <c r="E32" s="190">
        <v>0</v>
      </c>
      <c r="F32" s="190">
        <v>0</v>
      </c>
      <c r="G32" s="190">
        <v>0</v>
      </c>
      <c r="H32" s="190">
        <v>0</v>
      </c>
      <c r="I32" s="190">
        <v>0</v>
      </c>
      <c r="J32" s="190">
        <v>0</v>
      </c>
      <c r="K32" s="191">
        <f t="shared" si="2"/>
        <v>0</v>
      </c>
    </row>
    <row r="33" spans="1:30">
      <c r="B33" s="203" t="s">
        <v>89</v>
      </c>
      <c r="C33" s="161"/>
      <c r="D33" s="204">
        <v>0</v>
      </c>
      <c r="E33" s="190">
        <v>0</v>
      </c>
      <c r="F33" s="190">
        <v>0</v>
      </c>
      <c r="G33" s="190">
        <v>0</v>
      </c>
      <c r="H33" s="190">
        <v>0</v>
      </c>
      <c r="I33" s="190">
        <v>0</v>
      </c>
      <c r="J33" s="190">
        <v>0</v>
      </c>
      <c r="K33" s="191">
        <f t="shared" si="2"/>
        <v>0</v>
      </c>
    </row>
    <row r="34" spans="1:30">
      <c r="B34" s="203" t="s">
        <v>90</v>
      </c>
      <c r="C34" s="161"/>
      <c r="D34" s="204">
        <v>0</v>
      </c>
      <c r="E34" s="190">
        <v>0</v>
      </c>
      <c r="F34" s="190">
        <v>0</v>
      </c>
      <c r="G34" s="190">
        <v>0</v>
      </c>
      <c r="H34" s="190">
        <v>0</v>
      </c>
      <c r="I34" s="190">
        <v>0</v>
      </c>
      <c r="J34" s="190">
        <v>0</v>
      </c>
      <c r="K34" s="191">
        <f t="shared" si="2"/>
        <v>0</v>
      </c>
    </row>
    <row r="35" spans="1:30">
      <c r="B35" s="187" t="s">
        <v>104</v>
      </c>
      <c r="C35" s="161"/>
      <c r="D35" s="204" t="s">
        <v>77</v>
      </c>
      <c r="E35" s="190">
        <v>0</v>
      </c>
      <c r="F35" s="190">
        <v>0</v>
      </c>
      <c r="G35" s="190">
        <v>0</v>
      </c>
      <c r="H35" s="190">
        <v>0</v>
      </c>
      <c r="I35" s="190">
        <v>0</v>
      </c>
      <c r="J35" s="190">
        <v>0</v>
      </c>
      <c r="K35" s="191">
        <f t="shared" si="2"/>
        <v>0</v>
      </c>
    </row>
    <row r="36" spans="1:30">
      <c r="B36" s="203" t="s">
        <v>91</v>
      </c>
      <c r="C36" s="161"/>
      <c r="D36" s="204">
        <v>0</v>
      </c>
      <c r="E36" s="190">
        <v>0</v>
      </c>
      <c r="F36" s="190">
        <v>0</v>
      </c>
      <c r="G36" s="190">
        <v>0</v>
      </c>
      <c r="H36" s="190">
        <v>0</v>
      </c>
      <c r="I36" s="190">
        <v>0</v>
      </c>
      <c r="J36" s="190">
        <v>0</v>
      </c>
      <c r="K36" s="191">
        <f t="shared" si="2"/>
        <v>0</v>
      </c>
    </row>
    <row r="37" spans="1:30">
      <c r="B37" s="187" t="s">
        <v>105</v>
      </c>
      <c r="C37" s="161"/>
      <c r="D37" s="205" t="s">
        <v>77</v>
      </c>
      <c r="E37" s="190">
        <v>0</v>
      </c>
      <c r="F37" s="206">
        <f>E37</f>
        <v>0</v>
      </c>
      <c r="G37" s="206">
        <f>E37</f>
        <v>0</v>
      </c>
      <c r="H37" s="206">
        <f>E37</f>
        <v>0</v>
      </c>
      <c r="I37" s="206">
        <f>E37</f>
        <v>0</v>
      </c>
      <c r="J37" s="206">
        <f>E37</f>
        <v>0</v>
      </c>
      <c r="K37" s="191">
        <f t="shared" si="2"/>
        <v>0</v>
      </c>
    </row>
    <row r="38" spans="1:30">
      <c r="B38" s="187" t="s">
        <v>43</v>
      </c>
      <c r="C38" s="161"/>
      <c r="D38" s="204">
        <v>0</v>
      </c>
      <c r="E38" s="190">
        <v>0</v>
      </c>
      <c r="F38" s="190">
        <v>0</v>
      </c>
      <c r="G38" s="190">
        <v>0</v>
      </c>
      <c r="H38" s="190">
        <v>0</v>
      </c>
      <c r="I38" s="190">
        <v>0</v>
      </c>
      <c r="J38" s="190">
        <v>0</v>
      </c>
      <c r="K38" s="191">
        <f t="shared" si="2"/>
        <v>0</v>
      </c>
    </row>
    <row r="39" spans="1:30">
      <c r="B39" s="187" t="s">
        <v>43</v>
      </c>
      <c r="C39" s="161"/>
      <c r="D39" s="204">
        <v>0</v>
      </c>
      <c r="E39" s="190">
        <v>0</v>
      </c>
      <c r="F39" s="190">
        <v>0</v>
      </c>
      <c r="G39" s="190">
        <v>0</v>
      </c>
      <c r="H39" s="190">
        <v>0</v>
      </c>
      <c r="I39" s="190">
        <v>0</v>
      </c>
      <c r="J39" s="190">
        <v>0</v>
      </c>
      <c r="K39" s="191">
        <f t="shared" si="2"/>
        <v>0</v>
      </c>
    </row>
    <row r="40" spans="1:30">
      <c r="B40" s="187" t="s">
        <v>43</v>
      </c>
      <c r="C40" s="161"/>
      <c r="D40" s="204">
        <v>0</v>
      </c>
      <c r="E40" s="190">
        <v>0</v>
      </c>
      <c r="F40" s="190">
        <v>0</v>
      </c>
      <c r="G40" s="190">
        <v>0</v>
      </c>
      <c r="H40" s="190">
        <v>0</v>
      </c>
      <c r="I40" s="190">
        <v>0</v>
      </c>
      <c r="J40" s="190">
        <v>0</v>
      </c>
      <c r="K40" s="191">
        <f t="shared" si="2"/>
        <v>0</v>
      </c>
    </row>
    <row r="41" spans="1:30">
      <c r="B41" s="187" t="s">
        <v>43</v>
      </c>
      <c r="C41" s="161"/>
      <c r="D41" s="204">
        <v>0</v>
      </c>
      <c r="E41" s="190">
        <v>0</v>
      </c>
      <c r="F41" s="190">
        <v>0</v>
      </c>
      <c r="G41" s="190">
        <v>0</v>
      </c>
      <c r="H41" s="190">
        <v>0</v>
      </c>
      <c r="I41" s="190">
        <v>0</v>
      </c>
      <c r="J41" s="190">
        <v>0</v>
      </c>
      <c r="K41" s="191">
        <f t="shared" si="2"/>
        <v>0</v>
      </c>
    </row>
    <row r="42" spans="1:30">
      <c r="B42" s="187" t="s">
        <v>43</v>
      </c>
      <c r="C42" s="161"/>
      <c r="D42" s="204">
        <v>0</v>
      </c>
      <c r="E42" s="190">
        <v>0</v>
      </c>
      <c r="F42" s="190">
        <v>0</v>
      </c>
      <c r="G42" s="190">
        <v>0</v>
      </c>
      <c r="H42" s="190">
        <v>0</v>
      </c>
      <c r="I42" s="190">
        <v>0</v>
      </c>
      <c r="J42" s="190">
        <v>0</v>
      </c>
      <c r="K42" s="191">
        <f t="shared" si="2"/>
        <v>0</v>
      </c>
    </row>
    <row r="43" spans="1:30" s="207" customFormat="1" ht="18.75" customHeight="1">
      <c r="A43" s="185"/>
      <c r="B43" s="287" t="s">
        <v>92</v>
      </c>
      <c r="C43" s="287"/>
      <c r="D43" s="195">
        <f t="shared" ref="D43:J43" si="3">SUM(D23:D42)</f>
        <v>0</v>
      </c>
      <c r="E43" s="195">
        <f t="shared" si="3"/>
        <v>0</v>
      </c>
      <c r="F43" s="195">
        <f t="shared" si="3"/>
        <v>0</v>
      </c>
      <c r="G43" s="195">
        <f t="shared" si="3"/>
        <v>0</v>
      </c>
      <c r="H43" s="195">
        <f t="shared" si="3"/>
        <v>0</v>
      </c>
      <c r="I43" s="195">
        <f t="shared" si="3"/>
        <v>0</v>
      </c>
      <c r="J43" s="195">
        <f t="shared" si="3"/>
        <v>0</v>
      </c>
      <c r="K43" s="195">
        <f t="shared" si="2"/>
        <v>0</v>
      </c>
      <c r="L43" s="185"/>
      <c r="M43" s="185"/>
      <c r="N43" s="185"/>
      <c r="O43" s="185"/>
      <c r="P43" s="185"/>
      <c r="Q43" s="185"/>
      <c r="R43" s="185"/>
      <c r="S43" s="185"/>
      <c r="T43" s="185"/>
      <c r="U43" s="185"/>
      <c r="V43" s="185"/>
      <c r="W43" s="185"/>
      <c r="X43" s="185"/>
      <c r="Y43" s="185"/>
      <c r="Z43" s="185"/>
      <c r="AA43" s="185"/>
      <c r="AB43" s="185"/>
      <c r="AC43" s="185"/>
      <c r="AD43" s="185"/>
    </row>
    <row r="44" spans="1:30" s="153" customFormat="1" ht="20.25" customHeight="1">
      <c r="D44" s="208"/>
      <c r="E44" s="208"/>
      <c r="F44" s="208"/>
      <c r="G44" s="208"/>
      <c r="H44" s="208"/>
      <c r="I44" s="208"/>
      <c r="J44" s="208"/>
      <c r="K44" s="209"/>
    </row>
    <row r="45" spans="1:30" s="197" customFormat="1" ht="31.5" customHeight="1">
      <c r="A45" s="196"/>
      <c r="C45" s="210" t="s">
        <v>93</v>
      </c>
      <c r="D45" s="195">
        <f t="shared" ref="D45:K45" si="4">D19-D43</f>
        <v>0</v>
      </c>
      <c r="E45" s="195">
        <f t="shared" si="4"/>
        <v>0</v>
      </c>
      <c r="F45" s="195">
        <f t="shared" si="4"/>
        <v>0</v>
      </c>
      <c r="G45" s="195">
        <f t="shared" si="4"/>
        <v>0</v>
      </c>
      <c r="H45" s="195">
        <f t="shared" si="4"/>
        <v>0</v>
      </c>
      <c r="I45" s="195">
        <f t="shared" si="4"/>
        <v>0</v>
      </c>
      <c r="J45" s="195">
        <f t="shared" si="4"/>
        <v>0</v>
      </c>
      <c r="K45" s="195">
        <f t="shared" si="4"/>
        <v>0</v>
      </c>
      <c r="L45" s="196"/>
      <c r="M45" s="196"/>
      <c r="N45" s="196"/>
      <c r="O45" s="196"/>
      <c r="P45" s="196"/>
      <c r="Q45" s="196"/>
      <c r="R45" s="196"/>
      <c r="S45" s="196"/>
      <c r="T45" s="196"/>
      <c r="U45" s="196"/>
      <c r="V45" s="196"/>
      <c r="W45" s="196"/>
      <c r="X45" s="196"/>
      <c r="Y45" s="196"/>
      <c r="Z45" s="196"/>
      <c r="AA45" s="196"/>
      <c r="AB45" s="196"/>
      <c r="AC45" s="196"/>
      <c r="AD45" s="196"/>
    </row>
    <row r="46" spans="1:30" s="153" customFormat="1" ht="21" customHeight="1">
      <c r="C46" s="211"/>
      <c r="D46" s="212"/>
      <c r="E46" s="212"/>
      <c r="F46" s="212"/>
      <c r="G46" s="212"/>
      <c r="H46" s="212"/>
      <c r="I46" s="212"/>
      <c r="J46" s="212"/>
      <c r="K46" s="212"/>
    </row>
    <row r="47" spans="1:30" ht="26.25">
      <c r="C47" s="213" t="s">
        <v>94</v>
      </c>
      <c r="D47" s="214">
        <v>0</v>
      </c>
      <c r="E47" s="195">
        <f>D49</f>
        <v>0</v>
      </c>
      <c r="F47" s="195">
        <f>E49</f>
        <v>0</v>
      </c>
      <c r="G47" s="195">
        <f t="shared" ref="G47:I47" si="5">F49</f>
        <v>0</v>
      </c>
      <c r="H47" s="195">
        <f t="shared" si="5"/>
        <v>0</v>
      </c>
      <c r="I47" s="195">
        <f t="shared" si="5"/>
        <v>0</v>
      </c>
      <c r="J47" s="195">
        <f>I49</f>
        <v>0</v>
      </c>
      <c r="K47" s="195">
        <f>J49</f>
        <v>0</v>
      </c>
    </row>
    <row r="48" spans="1:30" s="153" customFormat="1">
      <c r="B48" s="215"/>
      <c r="C48" s="216"/>
      <c r="D48" s="212"/>
      <c r="E48" s="212"/>
      <c r="F48" s="212"/>
      <c r="G48" s="212"/>
      <c r="H48" s="212"/>
      <c r="I48" s="212"/>
      <c r="J48" s="212"/>
      <c r="K48" s="212"/>
    </row>
    <row r="49" spans="2:11" ht="30.75" customHeight="1">
      <c r="C49" s="213" t="s">
        <v>95</v>
      </c>
      <c r="D49" s="195">
        <f>D45+D47</f>
        <v>0</v>
      </c>
      <c r="E49" s="195">
        <f>E45+E47</f>
        <v>0</v>
      </c>
      <c r="F49" s="195">
        <f t="shared" ref="F49:I49" si="6">F45+F47</f>
        <v>0</v>
      </c>
      <c r="G49" s="195">
        <f t="shared" si="6"/>
        <v>0</v>
      </c>
      <c r="H49" s="195">
        <f t="shared" si="6"/>
        <v>0</v>
      </c>
      <c r="I49" s="195">
        <f t="shared" si="6"/>
        <v>0</v>
      </c>
      <c r="J49" s="195">
        <f>J45+J47</f>
        <v>0</v>
      </c>
      <c r="K49" s="195">
        <f>K47</f>
        <v>0</v>
      </c>
    </row>
    <row r="50" spans="2:11" s="153" customFormat="1"/>
    <row r="51" spans="2:11" s="153" customFormat="1"/>
    <row r="52" spans="2:11" s="153" customFormat="1" ht="18">
      <c r="B52" s="281" t="s">
        <v>106</v>
      </c>
      <c r="C52" s="281"/>
      <c r="D52" s="281"/>
      <c r="E52" s="281"/>
      <c r="F52" s="281"/>
      <c r="G52" s="281"/>
      <c r="H52" s="281"/>
      <c r="I52" s="281"/>
      <c r="J52" s="281"/>
      <c r="K52" s="281"/>
    </row>
    <row r="53" spans="2:11" ht="18" customHeight="1">
      <c r="B53" s="282" t="s">
        <v>45</v>
      </c>
      <c r="C53" s="282"/>
      <c r="D53" s="282"/>
      <c r="E53" s="282"/>
      <c r="F53" s="282"/>
      <c r="G53" s="282"/>
      <c r="H53" s="282"/>
      <c r="I53" s="282"/>
      <c r="J53" s="282"/>
      <c r="K53" s="282"/>
    </row>
    <row r="54" spans="2:11" ht="14.25" customHeight="1">
      <c r="B54" s="283"/>
      <c r="C54" s="283"/>
      <c r="D54" s="283"/>
      <c r="E54" s="283"/>
      <c r="F54" s="283"/>
      <c r="G54" s="283"/>
      <c r="H54" s="283"/>
      <c r="I54" s="283"/>
      <c r="J54" s="283"/>
      <c r="K54" s="283"/>
    </row>
    <row r="55" spans="2:11" ht="153" customHeight="1">
      <c r="B55" s="283"/>
      <c r="C55" s="283"/>
      <c r="D55" s="283"/>
      <c r="E55" s="283"/>
      <c r="F55" s="283"/>
      <c r="G55" s="283"/>
      <c r="H55" s="283"/>
      <c r="I55" s="283"/>
      <c r="J55" s="283"/>
      <c r="K55" s="283"/>
    </row>
    <row r="56" spans="2:11">
      <c r="B56" s="153"/>
      <c r="C56" s="153"/>
      <c r="D56" s="153"/>
      <c r="E56" s="153"/>
      <c r="F56" s="153"/>
      <c r="G56" s="153"/>
      <c r="H56" s="153"/>
      <c r="I56" s="153"/>
      <c r="J56" s="153"/>
      <c r="K56" s="153"/>
    </row>
    <row r="57" spans="2:11">
      <c r="B57" s="153"/>
      <c r="C57" s="153"/>
      <c r="D57" s="153"/>
      <c r="E57" s="153"/>
      <c r="F57" s="153"/>
      <c r="G57" s="153"/>
      <c r="H57" s="153"/>
      <c r="I57" s="153"/>
      <c r="J57" s="153"/>
      <c r="K57" s="153"/>
    </row>
    <row r="58" spans="2:11">
      <c r="B58" s="153"/>
      <c r="C58" s="153"/>
      <c r="D58" s="153"/>
      <c r="E58" s="153"/>
      <c r="F58" s="153"/>
      <c r="G58" s="153"/>
      <c r="H58" s="153"/>
      <c r="I58" s="153"/>
      <c r="J58" s="153"/>
      <c r="K58" s="153"/>
    </row>
    <row r="59" spans="2:11">
      <c r="B59" s="153"/>
      <c r="C59" s="153"/>
      <c r="D59" s="153"/>
      <c r="E59" s="153"/>
      <c r="F59" s="153"/>
      <c r="G59" s="153"/>
      <c r="H59" s="153"/>
      <c r="I59" s="153"/>
      <c r="J59" s="153"/>
      <c r="K59" s="153"/>
    </row>
    <row r="60" spans="2:11">
      <c r="B60" s="153"/>
      <c r="C60" s="153"/>
      <c r="D60" s="153"/>
      <c r="E60" s="153"/>
      <c r="F60" s="153"/>
      <c r="G60" s="153"/>
      <c r="H60" s="153"/>
      <c r="I60" s="153"/>
      <c r="J60" s="153"/>
      <c r="K60" s="153"/>
    </row>
    <row r="61" spans="2:11">
      <c r="B61" s="153"/>
      <c r="C61" s="153"/>
      <c r="D61" s="153"/>
      <c r="E61" s="153"/>
      <c r="F61" s="153"/>
      <c r="G61" s="153"/>
      <c r="H61" s="153"/>
      <c r="I61" s="153"/>
      <c r="J61" s="153"/>
      <c r="K61" s="153"/>
    </row>
    <row r="62" spans="2:11">
      <c r="B62" s="153"/>
      <c r="C62" s="153"/>
      <c r="D62" s="153"/>
      <c r="E62" s="153"/>
      <c r="F62" s="153"/>
      <c r="G62" s="153"/>
      <c r="H62" s="153"/>
      <c r="I62" s="153"/>
      <c r="J62" s="153"/>
      <c r="K62" s="153"/>
    </row>
    <row r="63" spans="2:11">
      <c r="B63" s="153"/>
      <c r="C63" s="153"/>
      <c r="D63" s="153"/>
      <c r="E63" s="153"/>
      <c r="F63" s="153"/>
      <c r="G63" s="153"/>
      <c r="H63" s="153"/>
      <c r="I63" s="153"/>
      <c r="J63" s="153"/>
      <c r="K63" s="153"/>
    </row>
    <row r="64" spans="2:11">
      <c r="B64" s="153"/>
      <c r="C64" s="153"/>
      <c r="D64" s="153"/>
      <c r="E64" s="153"/>
      <c r="F64" s="153"/>
      <c r="G64" s="153"/>
      <c r="H64" s="153"/>
      <c r="I64" s="153"/>
      <c r="J64" s="153"/>
      <c r="K64" s="153"/>
    </row>
    <row r="65" spans="2:11">
      <c r="B65" s="153"/>
      <c r="C65" s="153"/>
      <c r="D65" s="153"/>
      <c r="E65" s="153"/>
      <c r="F65" s="153"/>
      <c r="G65" s="153"/>
      <c r="H65" s="153"/>
      <c r="I65" s="153"/>
      <c r="J65" s="153"/>
      <c r="K65" s="153"/>
    </row>
    <row r="66" spans="2:11">
      <c r="B66" s="153"/>
      <c r="C66" s="153"/>
      <c r="D66" s="153"/>
      <c r="E66" s="153"/>
      <c r="F66" s="153"/>
      <c r="G66" s="153"/>
      <c r="H66" s="153"/>
      <c r="I66" s="153"/>
      <c r="J66" s="153"/>
      <c r="K66" s="153"/>
    </row>
  </sheetData>
  <mergeCells count="9">
    <mergeCell ref="B52:K52"/>
    <mergeCell ref="B53:K53"/>
    <mergeCell ref="B54:K55"/>
    <mergeCell ref="J6:K6"/>
    <mergeCell ref="J7:K7"/>
    <mergeCell ref="E11:J11"/>
    <mergeCell ref="B19:C19"/>
    <mergeCell ref="E21:J21"/>
    <mergeCell ref="B43:C43"/>
  </mergeCells>
  <conditionalFormatting sqref="E13:J13">
    <cfRule type="cellIs" dxfId="1" priority="2" stopIfTrue="1" operator="lessThan">
      <formula>0</formula>
    </cfRule>
  </conditionalFormatting>
  <conditionalFormatting sqref="E23:J42">
    <cfRule type="cellIs" dxfId="0" priority="1" stopIfTrue="1" operator="lessThan">
      <formula>0</formula>
    </cfRule>
  </conditionalFormatting>
  <printOptions horizontalCentered="1"/>
  <pageMargins left="0.70866141732283472" right="0.70866141732283472" top="0.74803149606299213" bottom="0.74803149606299213" header="0.31496062992125984" footer="0.31496062992125984"/>
  <pageSetup paperSize="9" scale="45"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70861-36EB-4C53-9434-DB3F3A0DAD69}">
  <sheetPr>
    <tabColor theme="4"/>
    <pageSetUpPr fitToPage="1"/>
  </sheetPr>
  <dimension ref="A1:Q63"/>
  <sheetViews>
    <sheetView showGridLines="0" zoomScale="80" zoomScaleNormal="80" zoomScaleSheetLayoutView="100" zoomScalePageLayoutView="50" workbookViewId="0">
      <selection activeCell="C63" sqref="C63:N63"/>
    </sheetView>
  </sheetViews>
  <sheetFormatPr defaultColWidth="8.578125" defaultRowHeight="13.5"/>
  <cols>
    <col min="1" max="1" width="4.65625" style="22" customWidth="1"/>
    <col min="2" max="2" width="4.04296875" style="23" customWidth="1"/>
    <col min="3" max="3" width="4.16796875" style="22" customWidth="1"/>
    <col min="4" max="12" width="8.578125" style="22"/>
    <col min="13" max="13" width="32.9765625" style="22" customWidth="1"/>
    <col min="14" max="14" width="38.984375" style="22" customWidth="1"/>
    <col min="15" max="15" width="5.0234375" style="22" customWidth="1"/>
    <col min="16" max="16384" width="8.578125" style="22"/>
  </cols>
  <sheetData>
    <row r="1" spans="1:17" ht="14.25" thickBot="1">
      <c r="A1" s="19"/>
      <c r="B1" s="20"/>
      <c r="C1" s="21"/>
      <c r="D1" s="21"/>
      <c r="E1" s="21"/>
      <c r="F1" s="21"/>
      <c r="G1" s="21"/>
      <c r="H1" s="21"/>
      <c r="I1" s="21"/>
      <c r="J1" s="21"/>
      <c r="K1" s="21"/>
      <c r="L1" s="21"/>
      <c r="M1" s="21"/>
      <c r="N1" s="21"/>
      <c r="O1" s="19"/>
    </row>
    <row r="2" spans="1:17" ht="14.25" thickTop="1">
      <c r="A2" s="19"/>
      <c r="B2" s="24"/>
      <c r="C2" s="19"/>
      <c r="D2" s="19"/>
      <c r="E2" s="19"/>
      <c r="F2" s="19"/>
      <c r="G2" s="19"/>
      <c r="H2" s="19"/>
      <c r="I2" s="19"/>
      <c r="J2" s="19"/>
      <c r="K2" s="19"/>
      <c r="L2" s="19"/>
      <c r="M2" s="19"/>
      <c r="N2" s="19"/>
      <c r="O2" s="19"/>
    </row>
    <row r="3" spans="1:17" ht="18">
      <c r="A3" s="19"/>
      <c r="B3" s="24"/>
      <c r="C3" s="19"/>
      <c r="D3" s="127" t="s">
        <v>12</v>
      </c>
      <c r="E3" s="237" t="e">
        <f>IF(ISBLANK(#REF!),"",#REF!)</f>
        <v>#REF!</v>
      </c>
      <c r="F3" s="238"/>
      <c r="G3" s="238"/>
      <c r="H3" s="238"/>
      <c r="I3" s="238"/>
      <c r="J3" s="238"/>
      <c r="K3" s="238"/>
      <c r="L3" s="238"/>
      <c r="M3" s="19"/>
      <c r="N3" s="19"/>
      <c r="O3" s="19"/>
    </row>
    <row r="4" spans="1:17" ht="18">
      <c r="A4" s="19"/>
      <c r="B4" s="24"/>
      <c r="C4" s="19"/>
      <c r="D4" s="127" t="s">
        <v>13</v>
      </c>
      <c r="E4" s="237" t="e">
        <f>IF(ISBLANK(#REF!),"",#REF!)</f>
        <v>#REF!</v>
      </c>
      <c r="F4" s="238"/>
      <c r="G4" s="238"/>
      <c r="H4" s="238"/>
      <c r="I4" s="238"/>
      <c r="J4" s="238"/>
      <c r="K4" s="238"/>
      <c r="L4" s="238"/>
      <c r="M4" s="19"/>
      <c r="N4" s="19"/>
      <c r="O4" s="19"/>
    </row>
    <row r="5" spans="1:17" ht="18">
      <c r="A5" s="19"/>
      <c r="B5" s="24"/>
      <c r="C5" s="19"/>
      <c r="D5" s="127" t="s">
        <v>107</v>
      </c>
      <c r="E5" s="237" t="e">
        <f>IF(ISBLANK(#REF!),"",#REF!)</f>
        <v>#REF!</v>
      </c>
      <c r="F5" s="238"/>
      <c r="G5" s="238"/>
      <c r="H5" s="238"/>
      <c r="I5" s="238"/>
      <c r="J5" s="238"/>
      <c r="K5" s="238"/>
      <c r="L5" s="238"/>
      <c r="M5" s="19"/>
      <c r="N5" s="19"/>
      <c r="O5" s="19"/>
    </row>
    <row r="6" spans="1:17" ht="19.7" customHeight="1">
      <c r="A6" s="19"/>
      <c r="C6" s="19"/>
      <c r="D6" s="19"/>
      <c r="E6" s="19"/>
      <c r="F6" s="19"/>
      <c r="G6" s="19"/>
      <c r="H6" s="19"/>
      <c r="I6" s="19"/>
      <c r="J6" s="19"/>
      <c r="K6" s="19"/>
      <c r="L6" s="19"/>
      <c r="M6" s="19"/>
      <c r="N6" s="19"/>
      <c r="O6" s="19"/>
    </row>
    <row r="7" spans="1:17" ht="22.5">
      <c r="A7" s="19"/>
      <c r="B7" s="290" t="s">
        <v>15</v>
      </c>
      <c r="C7" s="290"/>
      <c r="D7" s="290"/>
      <c r="E7" s="290"/>
      <c r="F7" s="290"/>
      <c r="G7" s="290"/>
      <c r="H7" s="290"/>
      <c r="I7" s="290"/>
      <c r="J7" s="290"/>
      <c r="K7" s="290"/>
      <c r="L7" s="290"/>
      <c r="M7" s="290"/>
      <c r="N7" s="290"/>
      <c r="O7" s="19"/>
      <c r="P7" s="19"/>
      <c r="Q7" s="19"/>
    </row>
    <row r="8" spans="1:17">
      <c r="A8" s="19"/>
      <c r="B8" s="24"/>
      <c r="C8" s="19"/>
      <c r="D8" s="19"/>
      <c r="E8" s="19"/>
      <c r="F8" s="19"/>
      <c r="G8" s="19"/>
      <c r="H8" s="19"/>
      <c r="I8" s="19"/>
      <c r="J8" s="19"/>
      <c r="K8" s="19"/>
      <c r="L8" s="19"/>
      <c r="M8" s="19"/>
      <c r="N8" s="19"/>
      <c r="O8" s="19"/>
      <c r="P8" s="19"/>
      <c r="Q8" s="19"/>
    </row>
    <row r="9" spans="1:17" ht="49.35" customHeight="1">
      <c r="B9" s="144" t="s">
        <v>14</v>
      </c>
      <c r="C9" s="288" t="s">
        <v>108</v>
      </c>
      <c r="D9" s="288"/>
      <c r="E9" s="288"/>
      <c r="F9" s="288"/>
      <c r="G9" s="288"/>
      <c r="H9" s="288"/>
      <c r="I9" s="288"/>
      <c r="J9" s="288"/>
      <c r="K9" s="288"/>
      <c r="L9" s="288"/>
      <c r="M9" s="288"/>
      <c r="N9" s="288"/>
    </row>
    <row r="10" spans="1:17">
      <c r="B10" s="144" t="s">
        <v>14</v>
      </c>
      <c r="C10" s="288" t="s">
        <v>16</v>
      </c>
      <c r="D10" s="288"/>
      <c r="E10" s="288"/>
      <c r="F10" s="288"/>
      <c r="G10" s="288"/>
      <c r="H10" s="288"/>
      <c r="I10" s="288"/>
      <c r="J10" s="288"/>
      <c r="K10" s="288"/>
      <c r="L10" s="288"/>
      <c r="M10" s="288"/>
      <c r="N10" s="288"/>
    </row>
    <row r="25" spans="2:14">
      <c r="B25" s="144" t="s">
        <v>14</v>
      </c>
      <c r="C25" s="288" t="s">
        <v>109</v>
      </c>
      <c r="D25" s="288"/>
      <c r="E25" s="288"/>
      <c r="F25" s="288"/>
      <c r="G25" s="288"/>
      <c r="H25" s="288"/>
      <c r="I25" s="288"/>
      <c r="J25" s="288"/>
      <c r="K25" s="288"/>
      <c r="L25" s="288"/>
      <c r="M25" s="288"/>
      <c r="N25" s="288"/>
    </row>
    <row r="37" spans="2:14" ht="49.35" customHeight="1">
      <c r="B37" s="144" t="s">
        <v>14</v>
      </c>
      <c r="C37" s="288" t="s">
        <v>110</v>
      </c>
      <c r="D37" s="288"/>
      <c r="E37" s="288"/>
      <c r="F37" s="288"/>
      <c r="G37" s="288"/>
      <c r="H37" s="288"/>
      <c r="I37" s="288"/>
      <c r="J37" s="288"/>
      <c r="K37" s="288"/>
      <c r="L37" s="288"/>
      <c r="M37" s="288"/>
      <c r="N37" s="288"/>
    </row>
    <row r="52" spans="2:14" ht="33.6" customHeight="1">
      <c r="B52" s="144" t="s">
        <v>14</v>
      </c>
      <c r="C52" s="289" t="s">
        <v>111</v>
      </c>
      <c r="D52" s="289"/>
      <c r="E52" s="289"/>
      <c r="F52" s="289"/>
      <c r="G52" s="289"/>
      <c r="H52" s="289"/>
      <c r="I52" s="289"/>
      <c r="J52" s="289"/>
      <c r="K52" s="289"/>
      <c r="L52" s="289"/>
      <c r="M52" s="289"/>
      <c r="N52" s="289"/>
    </row>
    <row r="63" spans="2:14" ht="33.75" customHeight="1">
      <c r="B63" s="144" t="s">
        <v>14</v>
      </c>
      <c r="C63" s="289" t="s">
        <v>112</v>
      </c>
      <c r="D63" s="289"/>
      <c r="E63" s="289"/>
      <c r="F63" s="289"/>
      <c r="G63" s="289"/>
      <c r="H63" s="289"/>
      <c r="I63" s="289"/>
      <c r="J63" s="289"/>
      <c r="K63" s="289"/>
      <c r="L63" s="289"/>
      <c r="M63" s="289"/>
      <c r="N63" s="289"/>
    </row>
  </sheetData>
  <sheetProtection selectLockedCells="1"/>
  <mergeCells count="10">
    <mergeCell ref="C63:N63"/>
    <mergeCell ref="C52:N52"/>
    <mergeCell ref="B7:N7"/>
    <mergeCell ref="C9:N9"/>
    <mergeCell ref="C10:N10"/>
    <mergeCell ref="E3:L3"/>
    <mergeCell ref="E4:L4"/>
    <mergeCell ref="E5:L5"/>
    <mergeCell ref="C25:N25"/>
    <mergeCell ref="C37:N37"/>
  </mergeCells>
  <printOptions horizontalCentered="1"/>
  <pageMargins left="0.31496062992125984" right="0.31496062992125984" top="0.35433070866141736" bottom="0.15748031496062992" header="0.31496062992125984" footer="0.11811023622047245"/>
  <pageSetup paperSize="9" scale="5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8899ca00-cb3a-44dc-80ac-37b6f5846730" ContentTypeId="0x010100480CB59BB45EF54FBF22AC331A671B29" PreviousValue="false"/>
</file>

<file path=customXml/item3.xml><?xml version="1.0" encoding="utf-8"?>
<ct:contentTypeSchema xmlns:ct="http://schemas.microsoft.com/office/2006/metadata/contentType" xmlns:ma="http://schemas.microsoft.com/office/2006/metadata/properties/metaAttributes" ct:_="" ma:_="" ma:contentTypeName="BBB Document" ma:contentTypeID="0x010100480CB59BB45EF54FBF22AC331A671B2900EDD87DFCF384224881EAC8E987AEF040" ma:contentTypeVersion="3" ma:contentTypeDescription="Default content type for all libraries" ma:contentTypeScope="" ma:versionID="81f45a0ffbe5e2ef07ac60593fa9b1db">
  <xsd:schema xmlns:xsd="http://www.w3.org/2001/XMLSchema" xmlns:xs="http://www.w3.org/2001/XMLSchema" xmlns:p="http://schemas.microsoft.com/office/2006/metadata/properties" xmlns:ns2="28151370-5e02-4f6c-aff6-f20a019dd6fd" targetNamespace="http://schemas.microsoft.com/office/2006/metadata/properties" ma:root="true" ma:fieldsID="d9900f676b55dbd058100e3808e6a833" ns2:_="">
    <xsd:import namespace="28151370-5e02-4f6c-aff6-f20a019dd6fd"/>
    <xsd:element name="properties">
      <xsd:complexType>
        <xsd:sequence>
          <xsd:element name="documentManagement">
            <xsd:complexType>
              <xsd:all>
                <xsd:element ref="ns2:DocumentClassification" minOccurs="0"/>
                <xsd:element ref="ns2:PD" minOccurs="0"/>
                <xsd:element ref="ns2:SC-PD" minOccurs="0"/>
                <xsd:element ref="ns2: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151370-5e02-4f6c-aff6-f20a019dd6fd" elementFormDefault="qualified">
    <xsd:import namespace="http://schemas.microsoft.com/office/2006/documentManagement/types"/>
    <xsd:import namespace="http://schemas.microsoft.com/office/infopath/2007/PartnerControls"/>
    <xsd:element name="DocumentClassification" ma:index="8" nillable="true" ma:displayName="Document Classification" ma:default="Official" ma:format="Dropdown" ma:internalName="DocumentClassification">
      <xsd:simpleType>
        <xsd:restriction base="dms:Choice">
          <xsd:enumeration value="Official"/>
          <xsd:enumeration value="Official - Sensitive"/>
          <xsd:enumeration value="Official - Sensitive: Personal Data"/>
        </xsd:restriction>
      </xsd:simpleType>
    </xsd:element>
    <xsd:element name="PD" ma:index="9" nillable="true" ma:displayName="PD" ma:default="N" ma:format="Dropdown" ma:internalName="PD">
      <xsd:simpleType>
        <xsd:restriction base="dms:Choice">
          <xsd:enumeration value="N"/>
          <xsd:enumeration value="Y"/>
        </xsd:restriction>
      </xsd:simpleType>
    </xsd:element>
    <xsd:element name="SC-PD" ma:index="10" nillable="true" ma:displayName="SC-PD" ma:default="N" ma:format="Dropdown" ma:internalName="SC_x002d_PD">
      <xsd:simpleType>
        <xsd:restriction base="dms:Choice">
          <xsd:enumeration value="N"/>
          <xsd:enumeration value="Y"/>
        </xsd:restriction>
      </xsd:simpleType>
    </xsd:element>
    <xsd:element name="AR" ma:index="11" nillable="true" ma:displayName="AR" ma:default="N" ma:format="Dropdown" ma:internalName="AR">
      <xsd:simpleType>
        <xsd:restriction base="dms:Choice">
          <xsd:enumeration value="N"/>
          <xsd:enumeration value="Y"/>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DocumentClassification xmlns="28151370-5e02-4f6c-aff6-f20a019dd6fd">Official</DocumentClassification>
    <PD xmlns="28151370-5e02-4f6c-aff6-f20a019dd6fd">N</PD>
    <AR xmlns="28151370-5e02-4f6c-aff6-f20a019dd6fd">N</AR>
    <SC-PD xmlns="28151370-5e02-4f6c-aff6-f20a019dd6fd">N</SC-PD>
  </documentManagement>
</p:properties>
</file>

<file path=customXml/itemProps1.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2.xml><?xml version="1.0" encoding="utf-8"?>
<ds:datastoreItem xmlns:ds="http://schemas.openxmlformats.org/officeDocument/2006/customXml" ds:itemID="{B3919629-48ED-4E0C-ACC1-2A3467205628}">
  <ds:schemaRefs>
    <ds:schemaRef ds:uri="Microsoft.SharePoint.Taxonomy.ContentTypeSync"/>
  </ds:schemaRefs>
</ds:datastoreItem>
</file>

<file path=customXml/itemProps3.xml><?xml version="1.0" encoding="utf-8"?>
<ds:datastoreItem xmlns:ds="http://schemas.openxmlformats.org/officeDocument/2006/customXml" ds:itemID="{43DFAAAA-1DAC-4AF7-A058-0D8CC411B96F}">
  <ds:schemaRefs>
    <ds:schemaRef ds:uri="http://schemas.microsoft.com/office/2006/metadata/contentType"/>
    <ds:schemaRef ds:uri="http://schemas.microsoft.com/office/2006/metadata/properties/metaAttributes"/>
    <ds:schemaRef ds:uri="http://www.w3.org/2000/xmlns/"/>
    <ds:schemaRef ds:uri="http://www.w3.org/2001/XMLSchema"/>
    <ds:schemaRef ds:uri="28151370-5e02-4f6c-aff6-f20a019dd6fd"/>
  </ds:schemaRefs>
</ds:datastoreItem>
</file>

<file path=customXml/itemProps4.xml><?xml version="1.0" encoding="utf-8"?>
<ds:datastoreItem xmlns:ds="http://schemas.openxmlformats.org/officeDocument/2006/customXml" ds:itemID="{15285A23-4D59-483C-AA7D-701F9686A045}">
  <ds:schemaRefs>
    <ds:schemaRef ds:uri="http://schemas.microsoft.com/office/2006/metadata/properties"/>
    <ds:schemaRef ds:uri="http://www.w3.org/2000/xmlns/"/>
    <ds:schemaRef ds:uri="28151370-5e02-4f6c-aff6-f20a019dd6fd"/>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Months</vt:lpstr>
      <vt:lpstr>Loan Calculator</vt:lpstr>
      <vt:lpstr>3 Sales Assumptions(SA)</vt:lpstr>
      <vt:lpstr>1 Actual Cash Flows</vt:lpstr>
      <vt:lpstr>Excel Tips</vt:lpstr>
      <vt:lpstr>Loan Calculator!ColumnTitle1</vt:lpstr>
      <vt:lpstr>Loan Calculator!Full_Print</vt:lpstr>
      <vt:lpstr>Loan Calculator!Interest_Rate</vt:lpstr>
      <vt:lpstr>Loan Calculator!Loan_Amount</vt:lpstr>
      <vt:lpstr>Loan Calculator!Loan_Start</vt:lpstr>
      <vt:lpstr>Loan Calculator!Loan_Years</vt:lpstr>
      <vt:lpstr>Loan Calculator!Number_of_Payments</vt:lpstr>
      <vt:lpstr>1 Actual Cash Flows!Print_Area</vt:lpstr>
      <vt:lpstr>3 Sales Assumptions(SA)!Print_Area</vt:lpstr>
      <vt:lpstr>Excel Tips!Print_Area</vt:lpstr>
      <vt:lpstr>Loan Calculator!Print_Titles</vt:lpstr>
      <vt:lpstr>Loan Calculator!RowTitleRegion1..E6</vt:lpstr>
      <vt:lpstr>Loan Calculator!RowTitleRegion2..E11</vt:lpstr>
      <vt:lpstr>Loan Calculator!Total_Cost</vt:lpstr>
      <vt:lpstr>Loan Calculator!Total_Interest</vt:lpstr>
    </vt:vector>
  </TitlesOfParts>
  <Manager/>
  <Company>Start Up Loans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Liliya Radoslavova Radeva (2418897)</cp:lastModifiedBy>
  <cp:revision/>
  <dcterms:created xsi:type="dcterms:W3CDTF">2013-11-28T09:20:30Z</dcterms:created>
  <dcterms:modified xsi:type="dcterms:W3CDTF">2026-03-27T21:28:40Z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0x010100480CB59BB45EF54FBF22AC331A671B2900EDD87DFCF384224881EAC8E987AEF040</vt:lpwstr>
  </property>
  <property fmtid="{D5CDD505-2E9C-101B-9397-08002B2CF9AE}" pid="3" name="SharedWithUsers">
    <vt:lpwstr>230;#Gonzalo Acha</vt:lpwstr>
  </property>
</Properties>
</file>