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.clarke\Desktop\"/>
    </mc:Choice>
  </mc:AlternateContent>
  <xr:revisionPtr revIDLastSave="0" documentId="8_{A8AE9D65-ABBF-43FD-B80E-4B9CD6E16D09}" xr6:coauthVersionLast="36" xr6:coauthVersionMax="36" xr10:uidLastSave="{00000000-0000-0000-0000-000000000000}"/>
  <bookViews>
    <workbookView xWindow="0" yWindow="0" windowWidth="21570" windowHeight="7980" xr2:uid="{4A89BD40-0685-4F64-AC66-B7D8E2C954CF}"/>
  </bookViews>
  <sheets>
    <sheet name="harverson " sheetId="1" r:id="rId1"/>
    <sheet name="Prediction  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V75" i="1" l="1"/>
  <c r="W75" i="1" s="1"/>
  <c r="V74" i="1"/>
  <c r="W74" i="1" s="1"/>
  <c r="V73" i="1"/>
  <c r="W73" i="1" s="1"/>
  <c r="V72" i="1"/>
  <c r="W72" i="1" s="1"/>
  <c r="V71" i="1"/>
  <c r="W71" i="1" s="1"/>
  <c r="W70" i="1"/>
  <c r="AA72" i="1" s="1"/>
  <c r="V70" i="1"/>
  <c r="V69" i="1"/>
  <c r="W69" i="1" s="1"/>
  <c r="V68" i="1"/>
  <c r="W68" i="1" s="1"/>
  <c r="V67" i="1"/>
  <c r="W67" i="1" s="1"/>
  <c r="W66" i="1"/>
  <c r="AA68" i="1" s="1"/>
  <c r="V66" i="1"/>
  <c r="V65" i="1"/>
  <c r="W65" i="1" s="1"/>
  <c r="V64" i="1"/>
  <c r="W64" i="1" s="1"/>
  <c r="AA75" i="1" l="1"/>
  <c r="X74" i="1"/>
  <c r="AA71" i="1"/>
  <c r="X70" i="1"/>
  <c r="AA74" i="1"/>
  <c r="X73" i="1"/>
  <c r="X65" i="1"/>
  <c r="AA66" i="1"/>
  <c r="X68" i="1"/>
  <c r="AA69" i="1"/>
  <c r="X75" i="1"/>
  <c r="AA64" i="1"/>
  <c r="AA67" i="1"/>
  <c r="X66" i="1"/>
  <c r="X69" i="1"/>
  <c r="AA70" i="1"/>
  <c r="X72" i="1"/>
  <c r="AA73" i="1"/>
  <c r="X64" i="1"/>
  <c r="AA65" i="1"/>
  <c r="X71" i="1"/>
  <c r="X67" i="1"/>
  <c r="Y66" i="1" l="1"/>
  <c r="Z66" i="1" s="1"/>
  <c r="AB66" i="1" s="1"/>
  <c r="Y73" i="1"/>
  <c r="Z73" i="1" s="1"/>
  <c r="AB73" i="1" s="1"/>
  <c r="Y70" i="1"/>
  <c r="Z70" i="1" s="1"/>
  <c r="AB70" i="1" s="1"/>
  <c r="Y67" i="1"/>
  <c r="Z67" i="1" s="1"/>
  <c r="AB67" i="1" s="1"/>
  <c r="Y64" i="1"/>
  <c r="Z64" i="1" s="1"/>
  <c r="AB64" i="1" s="1"/>
  <c r="Y69" i="1"/>
  <c r="Z69" i="1"/>
  <c r="AB69" i="1" s="1"/>
  <c r="Y75" i="1"/>
  <c r="Z75" i="1" s="1"/>
  <c r="AB75" i="1" s="1"/>
  <c r="Y65" i="1"/>
  <c r="Z65" i="1"/>
  <c r="AB65" i="1" s="1"/>
  <c r="Y74" i="1"/>
  <c r="Z74" i="1" s="1"/>
  <c r="AB74" i="1" s="1"/>
  <c r="Y71" i="1"/>
  <c r="Z71" i="1" s="1"/>
  <c r="AB71" i="1" s="1"/>
  <c r="Y72" i="1"/>
  <c r="Z72" i="1"/>
  <c r="AB72" i="1" s="1"/>
  <c r="Y68" i="1"/>
  <c r="Z68" i="1" s="1"/>
  <c r="AB68" i="1" s="1"/>
  <c r="O49" i="1" l="1"/>
  <c r="N49" i="1"/>
  <c r="M49" i="1"/>
  <c r="L49" i="1"/>
  <c r="K49" i="1"/>
  <c r="J49" i="1"/>
  <c r="I49" i="1"/>
  <c r="H49" i="1"/>
  <c r="G49" i="1"/>
  <c r="F49" i="1"/>
  <c r="E49" i="1"/>
  <c r="D49" i="1"/>
  <c r="P21" i="1"/>
  <c r="O21" i="1"/>
  <c r="N21" i="1"/>
  <c r="M21" i="1"/>
  <c r="L21" i="1"/>
  <c r="K21" i="1"/>
  <c r="J21" i="1"/>
  <c r="I21" i="1"/>
  <c r="H21" i="1"/>
  <c r="G21" i="1"/>
  <c r="F21" i="1"/>
  <c r="E21" i="1"/>
  <c r="D21" i="1"/>
</calcChain>
</file>

<file path=xl/sharedStrings.xml><?xml version="1.0" encoding="utf-8"?>
<sst xmlns="http://schemas.openxmlformats.org/spreadsheetml/2006/main" count="136" uniqueCount="63">
  <si>
    <t>Jan</t>
  </si>
  <si>
    <t>Feb</t>
  </si>
  <si>
    <t>Mar</t>
  </si>
  <si>
    <t>April</t>
  </si>
  <si>
    <t>May</t>
  </si>
  <si>
    <t>June</t>
  </si>
  <si>
    <t>July</t>
  </si>
  <si>
    <t>August</t>
  </si>
  <si>
    <t>Sept</t>
  </si>
  <si>
    <t>Oct</t>
  </si>
  <si>
    <t>Nov</t>
  </si>
  <si>
    <t>Dec</t>
  </si>
  <si>
    <t>Total</t>
  </si>
  <si>
    <t>Receipts :</t>
  </si>
  <si>
    <t>Payment on business accounts</t>
  </si>
  <si>
    <t>Cash sales</t>
  </si>
  <si>
    <t>Interest Received</t>
  </si>
  <si>
    <t xml:space="preserve"> </t>
  </si>
  <si>
    <t>Total Receipts</t>
  </si>
  <si>
    <t>Payments :</t>
  </si>
  <si>
    <t xml:space="preserve">Motor Vehicles </t>
  </si>
  <si>
    <t>Laundry</t>
  </si>
  <si>
    <t xml:space="preserve">Printing and Stationary </t>
  </si>
  <si>
    <t xml:space="preserve">Complimentary Toileteries </t>
  </si>
  <si>
    <r>
      <t xml:space="preserve">In Room Beverages </t>
    </r>
    <r>
      <rPr>
        <sz val="10"/>
        <rFont val="Calibri"/>
        <family val="2"/>
      </rPr>
      <t>˟</t>
    </r>
  </si>
  <si>
    <t xml:space="preserve">Land purchase </t>
  </si>
  <si>
    <t xml:space="preserve">Bedding Buddles </t>
  </si>
  <si>
    <t xml:space="preserve">Kettle tray set </t>
  </si>
  <si>
    <t>Salaried staff</t>
  </si>
  <si>
    <t>Wage Staff</t>
  </si>
  <si>
    <t>Zero Hour Staff</t>
  </si>
  <si>
    <t xml:space="preserve">Light and Heat </t>
  </si>
  <si>
    <t>Business Rates</t>
  </si>
  <si>
    <t xml:space="preserve">Marketing Costs </t>
  </si>
  <si>
    <t xml:space="preserve">  </t>
  </si>
  <si>
    <t xml:space="preserve">Corporation Tax </t>
  </si>
  <si>
    <t xml:space="preserve">New Furniture </t>
  </si>
  <si>
    <t>Petrol and Diesel</t>
  </si>
  <si>
    <t xml:space="preserve">Fixtures and Fittings </t>
  </si>
  <si>
    <t xml:space="preserve">Building Costs </t>
  </si>
  <si>
    <t xml:space="preserve">Staff Toilets </t>
  </si>
  <si>
    <t>General Maintenance</t>
  </si>
  <si>
    <t xml:space="preserve">Deep Clean </t>
  </si>
  <si>
    <t xml:space="preserve">Overdraft Interests </t>
  </si>
  <si>
    <t>Total payments</t>
  </si>
  <si>
    <t>Balance b / f</t>
  </si>
  <si>
    <t>Net cashflow in month</t>
  </si>
  <si>
    <t>Balance c / f</t>
  </si>
  <si>
    <t xml:space="preserve">predicted credit revenue workings </t>
  </si>
  <si>
    <t>cash</t>
  </si>
  <si>
    <t>credit</t>
  </si>
  <si>
    <t>month 1</t>
  </si>
  <si>
    <t>month 2</t>
  </si>
  <si>
    <t xml:space="preserve">total </t>
  </si>
  <si>
    <t xml:space="preserve">total month 1 credit </t>
  </si>
  <si>
    <t>47 % exept june</t>
  </si>
  <si>
    <t xml:space="preserve">credit </t>
  </si>
  <si>
    <t>Apr</t>
  </si>
  <si>
    <t>Jun</t>
  </si>
  <si>
    <t>Jul</t>
  </si>
  <si>
    <t>Aug</t>
  </si>
  <si>
    <t>Sep</t>
  </si>
  <si>
    <t>Rumen Grozdanov  1815102  FINANCIAL MANAGEMENT AND M5X01922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</si>
</sst>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"/>
    <numFmt numFmtId="165" formatCode="0.000;[Red]0.000"/>
    <numFmt numFmtId="166" formatCode="#,##0;[Red]#,##0"/>
  </numFmts>
  <fonts count="6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Calibri"/>
      <family val="2"/>
    </font>
    <font>
      <sz val="8"/>
      <name val="Calibri"/>
      <family val="2"/>
      <scheme val="minor"/>
    </font>
    <font>
      <sz val="18"/>
      <color theme="1"/>
      <name val="Calibri (Body)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37" fontId="1" fillId="0" borderId="0"/>
  </cellStyleXfs>
  <cellXfs count="49">
    <xf numFmtId="0" fontId="0" fillId="0" borderId="0" xfId="0"/>
    <xf numFmtId="37" fontId="1" fillId="2" borderId="1" xfId="1" applyFont="1" applyFill="1" applyBorder="1"/>
    <xf numFmtId="37" fontId="1" fillId="2" borderId="2" xfId="1" applyFont="1" applyFill="1" applyBorder="1"/>
    <xf numFmtId="37" fontId="1" fillId="2" borderId="3" xfId="1" applyFont="1" applyFill="1" applyBorder="1"/>
    <xf numFmtId="37" fontId="2" fillId="3" borderId="2" xfId="1" applyFont="1" applyFill="1" applyBorder="1" applyAlignment="1">
      <alignment horizontal="center"/>
    </xf>
    <xf numFmtId="37" fontId="2" fillId="3" borderId="3" xfId="1" applyFont="1" applyFill="1" applyBorder="1" applyAlignment="1">
      <alignment horizontal="center"/>
    </xf>
    <xf numFmtId="37" fontId="1" fillId="2" borderId="4" xfId="1" applyFont="1" applyFill="1" applyBorder="1"/>
    <xf numFmtId="37" fontId="1" fillId="2" borderId="5" xfId="1" applyFont="1" applyFill="1" applyBorder="1"/>
    <xf numFmtId="37" fontId="1" fillId="2" borderId="6" xfId="1" applyFont="1" applyFill="1" applyBorder="1"/>
    <xf numFmtId="37" fontId="2" fillId="3" borderId="5" xfId="1" applyFont="1" applyFill="1" applyBorder="1" applyAlignment="1">
      <alignment horizontal="center"/>
    </xf>
    <xf numFmtId="37" fontId="2" fillId="3" borderId="6" xfId="1" applyFont="1" applyFill="1" applyBorder="1" applyAlignment="1">
      <alignment horizontal="center"/>
    </xf>
    <xf numFmtId="37" fontId="1" fillId="0" borderId="0" xfId="1" applyFont="1" applyAlignment="1">
      <alignment horizontal="center"/>
    </xf>
    <xf numFmtId="37" fontId="1" fillId="0" borderId="0" xfId="1"/>
    <xf numFmtId="37" fontId="1" fillId="2" borderId="7" xfId="1" applyFont="1" applyFill="1" applyBorder="1"/>
    <xf numFmtId="37" fontId="1" fillId="2" borderId="0" xfId="1" applyFont="1" applyFill="1" applyBorder="1"/>
    <xf numFmtId="37" fontId="1" fillId="2" borderId="8" xfId="1" applyFont="1" applyFill="1" applyBorder="1"/>
    <xf numFmtId="37" fontId="2" fillId="3" borderId="9" xfId="1" applyFont="1" applyFill="1" applyBorder="1"/>
    <xf numFmtId="37" fontId="1" fillId="3" borderId="10" xfId="1" applyFont="1" applyFill="1" applyBorder="1"/>
    <xf numFmtId="37" fontId="1" fillId="3" borderId="11" xfId="1" applyFont="1" applyFill="1" applyBorder="1"/>
    <xf numFmtId="37" fontId="1" fillId="4" borderId="0" xfId="1" applyFont="1" applyFill="1" applyAlignment="1">
      <alignment horizontal="center"/>
    </xf>
    <xf numFmtId="37" fontId="1" fillId="4" borderId="0" xfId="1" applyFill="1"/>
    <xf numFmtId="37" fontId="1" fillId="0" borderId="0" xfId="1" applyFont="1"/>
    <xf numFmtId="37" fontId="2" fillId="3" borderId="10" xfId="1" applyFont="1" applyFill="1" applyBorder="1"/>
    <xf numFmtId="37" fontId="2" fillId="3" borderId="11" xfId="1" applyFont="1" applyFill="1" applyBorder="1"/>
    <xf numFmtId="37" fontId="2" fillId="2" borderId="12" xfId="1" applyFont="1" applyFill="1" applyBorder="1" applyAlignment="1">
      <alignment horizontal="center"/>
    </xf>
    <xf numFmtId="37" fontId="2" fillId="2" borderId="12" xfId="1" applyFont="1" applyFill="1" applyBorder="1"/>
    <xf numFmtId="37" fontId="1" fillId="0" borderId="0" xfId="1" applyFont="1" applyBorder="1" applyAlignment="1">
      <alignment horizontal="center"/>
    </xf>
    <xf numFmtId="37" fontId="1" fillId="0" borderId="0" xfId="1" applyFont="1" applyFill="1" applyBorder="1"/>
    <xf numFmtId="37" fontId="2" fillId="2" borderId="0" xfId="1" applyFont="1" applyFill="1" applyBorder="1" applyAlignment="1">
      <alignment horizontal="center"/>
    </xf>
    <xf numFmtId="37" fontId="1" fillId="3" borderId="1" xfId="1" applyFont="1" applyFill="1" applyBorder="1"/>
    <xf numFmtId="37" fontId="1" fillId="3" borderId="2" xfId="1" applyFont="1" applyFill="1" applyBorder="1"/>
    <xf numFmtId="37" fontId="1" fillId="3" borderId="3" xfId="1" applyFont="1" applyFill="1" applyBorder="1"/>
    <xf numFmtId="37" fontId="1" fillId="3" borderId="4" xfId="1" applyFont="1" applyFill="1" applyBorder="1"/>
    <xf numFmtId="37" fontId="1" fillId="3" borderId="5" xfId="1" applyFont="1" applyFill="1" applyBorder="1"/>
    <xf numFmtId="37" fontId="1" fillId="3" borderId="6" xfId="1" applyFont="1" applyFill="1" applyBorder="1"/>
    <xf numFmtId="37" fontId="1" fillId="3" borderId="7" xfId="1" applyFont="1" applyFill="1" applyBorder="1"/>
    <xf numFmtId="37" fontId="1" fillId="3" borderId="0" xfId="1" applyFont="1" applyFill="1" applyBorder="1"/>
    <xf numFmtId="37" fontId="1" fillId="3" borderId="8" xfId="1" applyFont="1" applyFill="1" applyBorder="1"/>
    <xf numFmtId="37" fontId="2" fillId="3" borderId="4" xfId="1" applyFont="1" applyFill="1" applyBorder="1"/>
    <xf numFmtId="37" fontId="2" fillId="3" borderId="5" xfId="1" applyFont="1" applyFill="1" applyBorder="1"/>
    <xf numFmtId="37" fontId="2" fillId="3" borderId="6" xfId="1" applyFont="1" applyFill="1" applyBorder="1"/>
    <xf numFmtId="9" fontId="0" fillId="0" borderId="0" xfId="0" applyNumberFormat="1"/>
    <xf numFmtId="3" fontId="0" fillId="0" borderId="0" xfId="0" applyNumberForma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4" fontId="0" fillId="0" borderId="0" xfId="0" applyNumberFormat="1" applyAlignment="1">
      <alignment horizontal="left" indent="4"/>
    </xf>
    <xf numFmtId="166" fontId="0" fillId="0" borderId="0" xfId="0" applyNumberFormat="1"/>
    <xf numFmtId="0" fontId="5" fillId="0" borderId="0" xfId="0" applyFont="1"/>
  </cellXfs>
  <cellStyles count="2">
    <cellStyle name="Normal" xfId="0" builtinId="0"/>
    <cellStyle name="Normal 2" xfId="1" xr:uid="{C693CEA4-30E2-4E81-A476-32418F04D00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5824B6-9C5E-4BE4-BDE4-F8653187B16B}">
  <dimension ref="A4:AB75"/>
  <sheetViews>
    <sheetView tabSelected="1" topLeftCell="B1" zoomScale="75" workbookViewId="0">
      <selection activeCell="AB51" sqref="AB51"/>
    </sheetView>
  </sheetViews>
  <sheetFormatPr defaultColWidth="8.85546875" defaultRowHeight="15"/>
  <sheetData>
    <row r="4" spans="1:16" ht="23.25">
      <c r="J4" s="48" t="s">
        <v>62</v>
      </c>
    </row>
    <row r="10" spans="1:16">
      <c r="A10" s="1"/>
      <c r="B10" s="2"/>
      <c r="C10" s="3"/>
      <c r="D10" s="4" t="s">
        <v>0</v>
      </c>
      <c r="E10" s="4" t="s">
        <v>1</v>
      </c>
      <c r="F10" s="4" t="s">
        <v>2</v>
      </c>
      <c r="G10" s="4" t="s">
        <v>3</v>
      </c>
      <c r="H10" s="4" t="s">
        <v>4</v>
      </c>
      <c r="I10" s="4" t="s">
        <v>5</v>
      </c>
      <c r="J10" s="4" t="s">
        <v>6</v>
      </c>
      <c r="K10" s="4" t="s">
        <v>7</v>
      </c>
      <c r="L10" s="4" t="s">
        <v>8</v>
      </c>
      <c r="M10" s="4" t="s">
        <v>9</v>
      </c>
      <c r="N10" s="4" t="s">
        <v>10</v>
      </c>
      <c r="O10" s="4" t="s">
        <v>11</v>
      </c>
      <c r="P10" s="5" t="s">
        <v>12</v>
      </c>
    </row>
    <row r="11" spans="1:16">
      <c r="A11" s="6"/>
      <c r="B11" s="7"/>
      <c r="C11" s="8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10"/>
    </row>
    <row r="12" spans="1:16">
      <c r="A12" s="1"/>
      <c r="B12" s="2"/>
      <c r="C12" s="3"/>
      <c r="D12" s="11"/>
      <c r="E12" s="11"/>
      <c r="F12" s="11"/>
      <c r="G12" s="11"/>
      <c r="H12" s="11"/>
      <c r="I12" s="11"/>
      <c r="J12" s="12"/>
      <c r="K12" s="12"/>
      <c r="L12" s="12"/>
      <c r="M12" s="12"/>
      <c r="N12" s="12"/>
      <c r="O12" s="12"/>
      <c r="P12" s="12"/>
    </row>
    <row r="13" spans="1:16">
      <c r="A13" s="13"/>
      <c r="B13" s="14"/>
      <c r="C13" s="15"/>
      <c r="D13" s="11"/>
      <c r="E13" s="11"/>
      <c r="F13" s="11"/>
      <c r="G13" s="11"/>
      <c r="H13" s="11"/>
      <c r="I13" s="11"/>
      <c r="J13" s="12"/>
      <c r="K13" s="12"/>
      <c r="L13" s="12"/>
      <c r="M13" s="12"/>
      <c r="N13" s="12"/>
      <c r="O13" s="12"/>
      <c r="P13" s="12"/>
    </row>
    <row r="14" spans="1:16">
      <c r="A14" s="16" t="s">
        <v>13</v>
      </c>
      <c r="B14" s="17"/>
      <c r="C14" s="18"/>
      <c r="D14" s="19"/>
      <c r="E14" s="19"/>
      <c r="F14" s="19"/>
      <c r="G14" s="19"/>
      <c r="H14" s="19"/>
      <c r="I14" s="19"/>
      <c r="J14" s="20"/>
      <c r="K14" s="20"/>
      <c r="L14" s="20"/>
      <c r="M14" s="20"/>
      <c r="N14" s="20"/>
      <c r="O14" s="20"/>
      <c r="P14" s="20"/>
    </row>
    <row r="15" spans="1:16">
      <c r="A15" s="1"/>
      <c r="B15" s="2"/>
      <c r="C15" s="3"/>
      <c r="D15" s="11"/>
      <c r="E15" s="11"/>
      <c r="F15" s="11"/>
      <c r="G15" s="11"/>
      <c r="H15" s="11"/>
      <c r="I15" s="11"/>
      <c r="J15" s="12"/>
      <c r="K15" s="12"/>
      <c r="L15" s="12"/>
      <c r="M15" s="12"/>
      <c r="N15" s="12"/>
      <c r="O15" s="12"/>
      <c r="P15" s="12"/>
    </row>
    <row r="16" spans="1:16">
      <c r="A16" s="13" t="s">
        <v>14</v>
      </c>
      <c r="B16" s="14"/>
      <c r="C16" s="15"/>
      <c r="D16" s="21">
        <v>137857</v>
      </c>
      <c r="E16" s="21">
        <v>139654</v>
      </c>
      <c r="F16" s="21">
        <v>130822</v>
      </c>
      <c r="G16" s="21">
        <v>133568</v>
      </c>
      <c r="H16" s="21">
        <v>111047</v>
      </c>
      <c r="I16" s="21">
        <v>117939</v>
      </c>
      <c r="J16" s="21">
        <v>136390</v>
      </c>
      <c r="K16" s="21">
        <v>150683</v>
      </c>
      <c r="L16" s="21">
        <v>170309</v>
      </c>
      <c r="M16" s="21">
        <v>244562</v>
      </c>
      <c r="N16" s="21">
        <v>225889</v>
      </c>
      <c r="O16" s="21">
        <v>149466</v>
      </c>
      <c r="P16" s="12">
        <v>1848206</v>
      </c>
    </row>
    <row r="17" spans="1:16">
      <c r="A17" s="13" t="s">
        <v>15</v>
      </c>
      <c r="B17" s="14"/>
      <c r="C17" s="15"/>
      <c r="D17" s="21">
        <v>229448</v>
      </c>
      <c r="E17" s="21">
        <v>178931</v>
      </c>
      <c r="F17" s="21">
        <v>174603</v>
      </c>
      <c r="G17" s="21">
        <v>171067</v>
      </c>
      <c r="H17" s="21">
        <v>195360</v>
      </c>
      <c r="I17" s="21">
        <v>228270</v>
      </c>
      <c r="J17" s="21">
        <v>240360</v>
      </c>
      <c r="K17" s="21">
        <v>288450</v>
      </c>
      <c r="L17" s="21">
        <v>312108</v>
      </c>
      <c r="M17" s="21">
        <v>240480</v>
      </c>
      <c r="N17" s="21">
        <v>225048</v>
      </c>
      <c r="O17" s="21">
        <v>204540</v>
      </c>
      <c r="P17" s="12">
        <v>2688665</v>
      </c>
    </row>
    <row r="18" spans="1:16">
      <c r="A18" s="13" t="s">
        <v>16</v>
      </c>
      <c r="B18" s="14"/>
      <c r="C18" s="15"/>
      <c r="D18" s="21">
        <v>8268</v>
      </c>
      <c r="E18" s="21">
        <v>13663.684666666666</v>
      </c>
      <c r="F18" s="21">
        <v>15695.108468000002</v>
      </c>
      <c r="G18" s="21" t="s">
        <v>17</v>
      </c>
      <c r="H18" s="21">
        <v>3300.3193080000001</v>
      </c>
      <c r="I18" s="21">
        <v>8256.074302007999</v>
      </c>
      <c r="J18" s="21">
        <v>14180.55793185221</v>
      </c>
      <c r="K18" s="21">
        <v>21183.162</v>
      </c>
      <c r="L18" s="21">
        <v>27013.818000000003</v>
      </c>
      <c r="M18" s="12">
        <v>33153.224000000002</v>
      </c>
      <c r="N18" s="21">
        <v>39832.493999999999</v>
      </c>
      <c r="O18" s="12">
        <v>44822.387999999999</v>
      </c>
      <c r="P18" s="12">
        <v>229368.83067652691</v>
      </c>
    </row>
    <row r="19" spans="1:16">
      <c r="A19" s="13" t="s">
        <v>17</v>
      </c>
      <c r="B19" s="14"/>
      <c r="C19" s="15"/>
      <c r="D19" s="21"/>
      <c r="E19" s="21"/>
      <c r="F19" s="21"/>
      <c r="G19" s="21"/>
      <c r="H19" s="21"/>
      <c r="I19" s="21"/>
      <c r="J19" s="12"/>
      <c r="K19" s="12"/>
      <c r="L19" s="12"/>
      <c r="M19" s="12"/>
      <c r="N19" s="12"/>
      <c r="O19" s="12"/>
      <c r="P19" s="12"/>
    </row>
    <row r="20" spans="1:16">
      <c r="A20" s="13"/>
      <c r="B20" s="14"/>
      <c r="C20" s="15"/>
      <c r="D20" s="11"/>
      <c r="E20" s="11"/>
      <c r="F20" s="11"/>
      <c r="G20" s="11"/>
      <c r="H20" s="11"/>
      <c r="I20" s="11"/>
      <c r="J20" s="12"/>
      <c r="K20" s="12"/>
      <c r="L20" s="12"/>
      <c r="M20" s="12"/>
      <c r="N20" s="12"/>
      <c r="O20" s="12"/>
      <c r="P20" s="12"/>
    </row>
    <row r="21" spans="1:16" ht="15.75" thickBot="1">
      <c r="A21" s="16" t="s">
        <v>18</v>
      </c>
      <c r="B21" s="22"/>
      <c r="C21" s="23"/>
      <c r="D21" s="24">
        <f>SUM(D14:D18)</f>
        <v>375573</v>
      </c>
      <c r="E21" s="24">
        <f t="shared" ref="E21:P21" si="0">SUM(E16:E18)</f>
        <v>332248.68466666667</v>
      </c>
      <c r="F21" s="24">
        <f t="shared" si="0"/>
        <v>321120.10846800002</v>
      </c>
      <c r="G21" s="24">
        <f t="shared" si="0"/>
        <v>304635</v>
      </c>
      <c r="H21" s="24">
        <f t="shared" si="0"/>
        <v>309707.31930799998</v>
      </c>
      <c r="I21" s="24">
        <f t="shared" si="0"/>
        <v>354465.07430200803</v>
      </c>
      <c r="J21" s="24">
        <f t="shared" si="0"/>
        <v>390930.55793185224</v>
      </c>
      <c r="K21" s="24">
        <f t="shared" si="0"/>
        <v>460316.16200000001</v>
      </c>
      <c r="L21" s="24">
        <f t="shared" si="0"/>
        <v>509430.81800000003</v>
      </c>
      <c r="M21" s="24">
        <f t="shared" si="0"/>
        <v>518195.22399999999</v>
      </c>
      <c r="N21" s="24">
        <f t="shared" si="0"/>
        <v>490769.49400000001</v>
      </c>
      <c r="O21" s="24">
        <f t="shared" si="0"/>
        <v>398828.38799999998</v>
      </c>
      <c r="P21" s="25">
        <f t="shared" si="0"/>
        <v>4766239.8306765268</v>
      </c>
    </row>
    <row r="22" spans="1:16">
      <c r="A22" s="13"/>
      <c r="B22" s="14"/>
      <c r="C22" s="15"/>
      <c r="D22" s="26"/>
      <c r="E22" s="26"/>
      <c r="F22" s="26"/>
      <c r="G22" s="26"/>
      <c r="H22" s="26"/>
      <c r="I22" s="26"/>
      <c r="J22" s="12"/>
      <c r="K22" s="12"/>
      <c r="L22" s="12"/>
      <c r="M22" s="12"/>
      <c r="N22" s="12"/>
      <c r="O22" s="12"/>
      <c r="P22" s="12"/>
    </row>
    <row r="23" spans="1:16">
      <c r="A23" s="13"/>
      <c r="B23" s="14"/>
      <c r="C23" s="15"/>
      <c r="D23" s="26"/>
      <c r="E23" s="26"/>
      <c r="F23" s="26"/>
      <c r="G23" s="26"/>
      <c r="H23" s="26"/>
      <c r="I23" s="26"/>
      <c r="J23" s="12"/>
      <c r="K23" s="12"/>
      <c r="L23" s="12"/>
      <c r="M23" s="12"/>
      <c r="N23" s="12"/>
      <c r="O23" s="12"/>
      <c r="P23" s="12"/>
    </row>
    <row r="24" spans="1:16">
      <c r="A24" s="13"/>
      <c r="B24" s="14"/>
      <c r="C24" s="15"/>
      <c r="D24" s="11"/>
      <c r="E24" s="11"/>
      <c r="F24" s="11"/>
      <c r="G24" s="11"/>
      <c r="H24" s="11"/>
      <c r="I24" s="11"/>
      <c r="J24" s="12"/>
      <c r="K24" s="12"/>
      <c r="L24" s="12"/>
      <c r="M24" s="12"/>
      <c r="N24" s="12"/>
      <c r="O24" s="12"/>
      <c r="P24" s="12"/>
    </row>
    <row r="25" spans="1:16">
      <c r="A25" s="16" t="s">
        <v>19</v>
      </c>
      <c r="B25" s="17"/>
      <c r="C25" s="18"/>
      <c r="D25" s="19"/>
      <c r="E25" s="19"/>
      <c r="F25" s="19"/>
      <c r="G25" s="19"/>
      <c r="H25" s="19"/>
      <c r="I25" s="19"/>
      <c r="J25" s="20"/>
      <c r="K25" s="20"/>
      <c r="L25" s="20"/>
      <c r="M25" s="20"/>
      <c r="N25" s="20"/>
      <c r="O25" s="20"/>
      <c r="P25" s="20"/>
    </row>
    <row r="26" spans="1:16">
      <c r="A26" s="13" t="s">
        <v>20</v>
      </c>
      <c r="B26" s="14"/>
      <c r="C26" s="15"/>
      <c r="D26" s="11"/>
      <c r="E26" s="11"/>
      <c r="F26" s="11"/>
      <c r="G26" s="11">
        <v>30000</v>
      </c>
      <c r="H26" s="11"/>
      <c r="I26" s="11"/>
      <c r="J26" s="12"/>
      <c r="K26" s="12"/>
      <c r="L26" s="12"/>
      <c r="M26" s="12"/>
      <c r="N26" s="12"/>
      <c r="O26" s="12"/>
      <c r="P26" s="12">
        <v>30000</v>
      </c>
    </row>
    <row r="27" spans="1:16">
      <c r="A27" s="13" t="s">
        <v>21</v>
      </c>
      <c r="B27" s="14"/>
      <c r="C27" s="15"/>
      <c r="D27" s="21" t="s">
        <v>17</v>
      </c>
      <c r="E27" s="21">
        <v>18750</v>
      </c>
      <c r="F27" s="21"/>
      <c r="G27" s="21"/>
      <c r="H27" s="21">
        <v>18750</v>
      </c>
      <c r="I27" s="21"/>
      <c r="J27" s="12"/>
      <c r="K27" s="12">
        <v>18750</v>
      </c>
      <c r="L27" s="12"/>
      <c r="M27" s="12"/>
      <c r="N27" s="12">
        <v>18750</v>
      </c>
      <c r="O27" s="12"/>
      <c r="P27" s="12">
        <v>75000</v>
      </c>
    </row>
    <row r="28" spans="1:16">
      <c r="A28" s="13" t="s">
        <v>22</v>
      </c>
      <c r="B28" s="14"/>
      <c r="C28" s="15"/>
      <c r="D28" s="21">
        <v>5800</v>
      </c>
      <c r="E28" s="21">
        <v>4000</v>
      </c>
      <c r="F28" s="21">
        <v>4000</v>
      </c>
      <c r="G28" s="21">
        <v>4000</v>
      </c>
      <c r="H28" s="21">
        <v>5800</v>
      </c>
      <c r="I28" s="27">
        <v>4000</v>
      </c>
      <c r="J28" s="12">
        <v>4000</v>
      </c>
      <c r="K28" s="12">
        <v>5800</v>
      </c>
      <c r="L28" s="12">
        <v>4000</v>
      </c>
      <c r="M28" s="12">
        <v>4000</v>
      </c>
      <c r="N28" s="12">
        <v>5800</v>
      </c>
      <c r="O28" s="12">
        <v>4000</v>
      </c>
      <c r="P28" s="12">
        <v>55200</v>
      </c>
    </row>
    <row r="29" spans="1:16">
      <c r="A29" s="13" t="s">
        <v>23</v>
      </c>
      <c r="B29" s="14"/>
      <c r="C29" s="15"/>
      <c r="D29" s="21" t="s">
        <v>17</v>
      </c>
      <c r="E29" s="21">
        <v>98000</v>
      </c>
      <c r="F29" s="21" t="s">
        <v>17</v>
      </c>
      <c r="G29" s="21" t="s">
        <v>17</v>
      </c>
      <c r="H29" s="21" t="s">
        <v>17</v>
      </c>
      <c r="I29" s="21" t="s">
        <v>17</v>
      </c>
      <c r="J29" s="21" t="s">
        <v>17</v>
      </c>
      <c r="K29" s="21" t="s">
        <v>17</v>
      </c>
      <c r="L29" s="21" t="s">
        <v>17</v>
      </c>
      <c r="M29" s="12" t="s">
        <v>17</v>
      </c>
      <c r="N29" s="12" t="s">
        <v>17</v>
      </c>
      <c r="O29" s="12" t="s">
        <v>17</v>
      </c>
      <c r="P29" s="12">
        <v>98000</v>
      </c>
    </row>
    <row r="30" spans="1:16">
      <c r="A30" s="13" t="s">
        <v>24</v>
      </c>
      <c r="B30" s="14"/>
      <c r="C30" s="15"/>
      <c r="D30" s="21">
        <v>5000</v>
      </c>
      <c r="E30" s="21">
        <v>4100</v>
      </c>
      <c r="F30" s="21">
        <v>4100</v>
      </c>
      <c r="G30" s="21">
        <v>4100</v>
      </c>
      <c r="H30" s="21">
        <v>4100</v>
      </c>
      <c r="I30" s="21">
        <v>5000</v>
      </c>
      <c r="J30" s="12">
        <v>5000</v>
      </c>
      <c r="K30" s="12">
        <v>5000</v>
      </c>
      <c r="L30" s="12">
        <v>5000</v>
      </c>
      <c r="M30" s="12">
        <v>5000</v>
      </c>
      <c r="N30" s="12">
        <v>5000</v>
      </c>
      <c r="O30" s="12">
        <v>5000</v>
      </c>
      <c r="P30" s="12">
        <v>56400</v>
      </c>
    </row>
    <row r="31" spans="1:16">
      <c r="A31" s="13" t="s">
        <v>25</v>
      </c>
      <c r="B31" s="14"/>
      <c r="C31" s="15"/>
      <c r="D31" s="21">
        <v>28000</v>
      </c>
      <c r="E31" s="21" t="s">
        <v>17</v>
      </c>
      <c r="F31" s="21" t="s">
        <v>17</v>
      </c>
      <c r="G31" s="21" t="s">
        <v>17</v>
      </c>
      <c r="H31" s="21">
        <v>52000</v>
      </c>
      <c r="I31" s="21" t="s">
        <v>17</v>
      </c>
      <c r="J31" s="12" t="s">
        <v>17</v>
      </c>
      <c r="K31" s="12" t="s">
        <v>17</v>
      </c>
      <c r="L31" s="12" t="s">
        <v>17</v>
      </c>
      <c r="M31" s="12" t="s">
        <v>17</v>
      </c>
      <c r="N31" s="12" t="s">
        <v>17</v>
      </c>
      <c r="O31" s="12" t="s">
        <v>17</v>
      </c>
      <c r="P31" s="12">
        <v>80000</v>
      </c>
    </row>
    <row r="32" spans="1:16">
      <c r="A32" s="13" t="s">
        <v>26</v>
      </c>
      <c r="B32" s="14"/>
      <c r="C32" s="15"/>
      <c r="D32" s="21" t="s">
        <v>17</v>
      </c>
      <c r="E32" s="21" t="s">
        <v>17</v>
      </c>
      <c r="F32" s="21">
        <v>2560</v>
      </c>
      <c r="G32" s="21" t="s">
        <v>17</v>
      </c>
      <c r="H32" s="21" t="s">
        <v>17</v>
      </c>
      <c r="I32" s="21" t="s">
        <v>17</v>
      </c>
      <c r="J32" s="21" t="s">
        <v>17</v>
      </c>
      <c r="K32" s="21">
        <v>2560</v>
      </c>
      <c r="L32" s="21" t="s">
        <v>17</v>
      </c>
      <c r="M32" s="21" t="s">
        <v>17</v>
      </c>
      <c r="N32" s="21" t="s">
        <v>17</v>
      </c>
      <c r="O32" s="21" t="s">
        <v>17</v>
      </c>
      <c r="P32" s="12">
        <v>5120</v>
      </c>
    </row>
    <row r="33" spans="1:16">
      <c r="A33" s="13" t="s">
        <v>27</v>
      </c>
      <c r="B33" s="14"/>
      <c r="C33" s="15"/>
      <c r="D33" s="21" t="s">
        <v>17</v>
      </c>
      <c r="E33" s="21" t="s">
        <v>17</v>
      </c>
      <c r="F33" s="21" t="s">
        <v>17</v>
      </c>
      <c r="G33" s="21" t="s">
        <v>17</v>
      </c>
      <c r="H33" s="21" t="s">
        <v>17</v>
      </c>
      <c r="I33" s="21" t="s">
        <v>17</v>
      </c>
      <c r="J33" s="21" t="s">
        <v>17</v>
      </c>
      <c r="K33" s="21">
        <v>7150</v>
      </c>
      <c r="L33" s="21" t="s">
        <v>17</v>
      </c>
      <c r="M33" s="21" t="s">
        <v>17</v>
      </c>
      <c r="N33" s="21" t="s">
        <v>17</v>
      </c>
      <c r="O33" s="21" t="s">
        <v>17</v>
      </c>
      <c r="P33" s="12">
        <v>7150</v>
      </c>
    </row>
    <row r="34" spans="1:16">
      <c r="A34" s="13" t="s">
        <v>28</v>
      </c>
      <c r="B34" s="14"/>
      <c r="C34" s="15"/>
      <c r="D34" s="21">
        <v>26668</v>
      </c>
      <c r="E34" s="21">
        <v>26668</v>
      </c>
      <c r="F34" s="21">
        <v>26668</v>
      </c>
      <c r="G34" s="21">
        <v>26668</v>
      </c>
      <c r="H34" s="21">
        <v>26668</v>
      </c>
      <c r="I34" s="21">
        <v>26668</v>
      </c>
      <c r="J34" s="21">
        <v>26668</v>
      </c>
      <c r="K34" s="21">
        <v>26668</v>
      </c>
      <c r="L34" s="21">
        <v>26668</v>
      </c>
      <c r="M34" s="21">
        <v>26668</v>
      </c>
      <c r="N34" s="21">
        <v>26668</v>
      </c>
      <c r="O34" s="21">
        <v>26668</v>
      </c>
      <c r="P34" s="12">
        <v>320000</v>
      </c>
    </row>
    <row r="35" spans="1:16">
      <c r="A35" s="13" t="s">
        <v>29</v>
      </c>
      <c r="B35" s="14"/>
      <c r="C35" s="15"/>
      <c r="D35" s="21">
        <v>40000</v>
      </c>
      <c r="E35" s="21">
        <v>40000</v>
      </c>
      <c r="F35" s="21">
        <v>40000</v>
      </c>
      <c r="G35" s="21">
        <v>40000</v>
      </c>
      <c r="H35" s="21">
        <v>40000</v>
      </c>
      <c r="I35" s="21">
        <v>40000</v>
      </c>
      <c r="J35" s="21">
        <v>40000</v>
      </c>
      <c r="K35" s="21">
        <v>40000</v>
      </c>
      <c r="L35" s="21">
        <v>40000</v>
      </c>
      <c r="M35" s="21">
        <v>40000</v>
      </c>
      <c r="N35" s="21">
        <v>40000</v>
      </c>
      <c r="O35" s="21">
        <v>40000</v>
      </c>
      <c r="P35" s="12">
        <v>480000</v>
      </c>
    </row>
    <row r="36" spans="1:16">
      <c r="A36" s="13" t="s">
        <v>30</v>
      </c>
      <c r="B36" s="14"/>
      <c r="C36" s="15"/>
      <c r="D36" s="21">
        <v>5500</v>
      </c>
      <c r="E36" s="21">
        <v>5500</v>
      </c>
      <c r="F36" s="21">
        <v>5500</v>
      </c>
      <c r="G36" s="21">
        <v>5500</v>
      </c>
      <c r="H36" s="21">
        <v>5500</v>
      </c>
      <c r="I36" s="21">
        <v>5500</v>
      </c>
      <c r="J36" s="21">
        <v>5500</v>
      </c>
      <c r="K36" s="21">
        <v>5500</v>
      </c>
      <c r="L36" s="21">
        <v>5500</v>
      </c>
      <c r="M36" s="21">
        <v>5500</v>
      </c>
      <c r="N36" s="21">
        <v>5500</v>
      </c>
      <c r="O36" s="21">
        <v>5500</v>
      </c>
      <c r="P36" s="12">
        <v>66000</v>
      </c>
    </row>
    <row r="37" spans="1:16">
      <c r="A37" s="13" t="s">
        <v>31</v>
      </c>
      <c r="B37" s="14"/>
      <c r="C37" s="15"/>
      <c r="D37" s="21" t="s">
        <v>17</v>
      </c>
      <c r="E37" s="21" t="s">
        <v>17</v>
      </c>
      <c r="F37" s="21">
        <v>30000</v>
      </c>
      <c r="G37" s="21" t="s">
        <v>17</v>
      </c>
      <c r="H37" s="21" t="s">
        <v>17</v>
      </c>
      <c r="I37" s="21">
        <v>30000</v>
      </c>
      <c r="J37" s="21" t="s">
        <v>17</v>
      </c>
      <c r="K37" s="21" t="s">
        <v>17</v>
      </c>
      <c r="L37" s="21">
        <v>30000</v>
      </c>
      <c r="M37" s="21" t="s">
        <v>17</v>
      </c>
      <c r="N37" s="21" t="s">
        <v>17</v>
      </c>
      <c r="O37" s="21">
        <v>30000</v>
      </c>
      <c r="P37" s="12">
        <v>120000</v>
      </c>
    </row>
    <row r="38" spans="1:16">
      <c r="A38" s="13" t="s">
        <v>32</v>
      </c>
      <c r="B38" s="14"/>
      <c r="C38" s="15"/>
      <c r="D38" s="21" t="s">
        <v>17</v>
      </c>
      <c r="E38" s="21" t="s">
        <v>17</v>
      </c>
      <c r="F38" s="21" t="s">
        <v>17</v>
      </c>
      <c r="G38" s="21">
        <v>8333.3333333333339</v>
      </c>
      <c r="H38" s="21">
        <v>8333.3333333333339</v>
      </c>
      <c r="I38" s="21">
        <v>8333.3333333333339</v>
      </c>
      <c r="J38" s="21">
        <v>8333.3333333333339</v>
      </c>
      <c r="K38" s="21">
        <v>8333.3333333333339</v>
      </c>
      <c r="L38" s="21">
        <v>8333.3333333333339</v>
      </c>
      <c r="M38" s="21">
        <v>8333.3333333333339</v>
      </c>
      <c r="N38" s="21">
        <v>8333.3333333333339</v>
      </c>
      <c r="O38" s="21">
        <v>8333.3333333333339</v>
      </c>
      <c r="P38" s="12">
        <v>75000</v>
      </c>
    </row>
    <row r="39" spans="1:16">
      <c r="A39" s="13" t="s">
        <v>33</v>
      </c>
      <c r="B39" s="14"/>
      <c r="C39" s="15"/>
      <c r="D39" s="21"/>
      <c r="E39" s="21" t="s">
        <v>34</v>
      </c>
      <c r="F39" s="21">
        <v>25000</v>
      </c>
      <c r="G39" s="21" t="s">
        <v>17</v>
      </c>
      <c r="H39" s="21"/>
      <c r="I39" s="21" t="s">
        <v>17</v>
      </c>
      <c r="J39" s="21">
        <v>25000</v>
      </c>
      <c r="K39" s="21" t="s">
        <v>17</v>
      </c>
      <c r="L39" s="12" t="s">
        <v>17</v>
      </c>
      <c r="M39" s="21" t="s">
        <v>17</v>
      </c>
      <c r="N39" s="21">
        <v>25000</v>
      </c>
      <c r="O39" s="12"/>
      <c r="P39" s="12">
        <v>75000</v>
      </c>
    </row>
    <row r="40" spans="1:16">
      <c r="A40" s="13" t="s">
        <v>35</v>
      </c>
      <c r="B40" s="14"/>
      <c r="C40" s="15"/>
      <c r="D40" s="21"/>
      <c r="E40" s="21" t="s">
        <v>17</v>
      </c>
      <c r="F40" s="21">
        <v>779000</v>
      </c>
      <c r="G40" s="21"/>
      <c r="H40" s="21" t="s">
        <v>17</v>
      </c>
      <c r="I40" s="21" t="s">
        <v>17</v>
      </c>
      <c r="J40" s="21" t="s">
        <v>17</v>
      </c>
      <c r="K40" s="12"/>
      <c r="L40" s="12" t="s">
        <v>17</v>
      </c>
      <c r="M40" s="12"/>
      <c r="N40" s="12"/>
      <c r="O40" s="12"/>
      <c r="P40" s="12">
        <v>779000</v>
      </c>
    </row>
    <row r="41" spans="1:16">
      <c r="A41" s="13" t="s">
        <v>36</v>
      </c>
      <c r="B41" s="14"/>
      <c r="C41" s="15"/>
      <c r="D41" s="21">
        <v>50000</v>
      </c>
      <c r="E41" s="21">
        <v>50000</v>
      </c>
      <c r="F41" s="21">
        <v>50000</v>
      </c>
      <c r="G41" s="21"/>
      <c r="H41" s="21"/>
      <c r="I41" s="21"/>
      <c r="J41" s="21"/>
      <c r="K41" s="12"/>
      <c r="L41" s="12"/>
      <c r="M41" s="12"/>
      <c r="N41" s="12"/>
      <c r="O41" s="12"/>
      <c r="P41" s="12">
        <v>150000</v>
      </c>
    </row>
    <row r="42" spans="1:16">
      <c r="A42" s="13" t="s">
        <v>37</v>
      </c>
      <c r="B42" s="14"/>
      <c r="C42" s="15"/>
      <c r="D42" s="21">
        <v>1100</v>
      </c>
      <c r="E42" s="21">
        <v>1100</v>
      </c>
      <c r="F42" s="21">
        <v>1100</v>
      </c>
      <c r="G42" s="21">
        <v>1100</v>
      </c>
      <c r="H42" s="21">
        <v>1100</v>
      </c>
      <c r="I42" s="21">
        <v>1100</v>
      </c>
      <c r="J42" s="21">
        <v>1100</v>
      </c>
      <c r="K42" s="21">
        <v>1100</v>
      </c>
      <c r="L42" s="21">
        <v>1100</v>
      </c>
      <c r="M42" s="21">
        <v>1100</v>
      </c>
      <c r="N42" s="21">
        <v>1100</v>
      </c>
      <c r="O42" s="21">
        <v>1100</v>
      </c>
      <c r="P42" s="12">
        <v>13200</v>
      </c>
    </row>
    <row r="43" spans="1:16">
      <c r="A43" s="13" t="s">
        <v>38</v>
      </c>
      <c r="B43" s="14"/>
      <c r="C43" s="15"/>
      <c r="D43" s="21"/>
      <c r="E43" s="21"/>
      <c r="F43" s="21"/>
      <c r="G43" s="21"/>
      <c r="H43" s="21"/>
      <c r="I43" s="21"/>
      <c r="J43" s="21"/>
      <c r="K43" s="12"/>
      <c r="L43" s="12">
        <v>37500</v>
      </c>
      <c r="M43" s="12">
        <v>37500</v>
      </c>
      <c r="N43" s="12">
        <v>37500</v>
      </c>
      <c r="O43" s="12">
        <v>37500</v>
      </c>
      <c r="P43" s="12">
        <v>150000</v>
      </c>
    </row>
    <row r="44" spans="1:16">
      <c r="A44" s="13" t="s">
        <v>39</v>
      </c>
      <c r="B44" s="14"/>
      <c r="C44" s="15"/>
      <c r="D44" s="21"/>
      <c r="E44" s="21"/>
      <c r="F44" s="21"/>
      <c r="G44" s="21"/>
      <c r="H44" s="21"/>
      <c r="I44" s="21"/>
      <c r="J44" s="21"/>
      <c r="K44" s="12">
        <v>109200</v>
      </c>
      <c r="L44" s="12">
        <v>109200</v>
      </c>
      <c r="M44" s="12">
        <v>109200</v>
      </c>
      <c r="N44" s="12">
        <v>109200</v>
      </c>
      <c r="O44" s="12">
        <v>109200</v>
      </c>
      <c r="P44" s="12">
        <v>546000</v>
      </c>
    </row>
    <row r="45" spans="1:16">
      <c r="A45" s="13" t="s">
        <v>40</v>
      </c>
      <c r="B45" s="14"/>
      <c r="C45" s="15"/>
      <c r="D45" s="21"/>
      <c r="E45" s="21"/>
      <c r="F45" s="21"/>
      <c r="G45" s="21"/>
      <c r="H45" s="21"/>
      <c r="I45" s="21"/>
      <c r="J45" s="21"/>
      <c r="K45" s="12"/>
      <c r="L45" s="12"/>
      <c r="M45" s="12">
        <v>18000</v>
      </c>
      <c r="N45" s="12"/>
      <c r="O45" s="12"/>
      <c r="P45" s="12">
        <v>18000</v>
      </c>
    </row>
    <row r="46" spans="1:16">
      <c r="A46" s="13" t="s">
        <v>41</v>
      </c>
      <c r="B46" s="14"/>
      <c r="C46" s="15"/>
      <c r="D46" s="21">
        <v>6000</v>
      </c>
      <c r="E46" s="21">
        <v>6000</v>
      </c>
      <c r="F46" s="21">
        <v>6000</v>
      </c>
      <c r="G46" s="21">
        <v>6000</v>
      </c>
      <c r="H46" s="21">
        <v>6000</v>
      </c>
      <c r="I46" s="21">
        <v>6000</v>
      </c>
      <c r="J46" s="21">
        <v>6000</v>
      </c>
      <c r="K46" s="21">
        <v>6000</v>
      </c>
      <c r="L46" s="21">
        <v>6000</v>
      </c>
      <c r="M46" s="21">
        <v>6000</v>
      </c>
      <c r="N46" s="21">
        <v>6000</v>
      </c>
      <c r="O46" s="21">
        <v>6000</v>
      </c>
      <c r="P46" s="12">
        <v>72000</v>
      </c>
    </row>
    <row r="47" spans="1:16">
      <c r="A47" s="13" t="s">
        <v>42</v>
      </c>
      <c r="B47" s="14"/>
      <c r="C47" s="15"/>
      <c r="D47" s="21"/>
      <c r="E47" s="21"/>
      <c r="F47" s="21"/>
      <c r="G47" s="21"/>
      <c r="H47" s="21"/>
      <c r="I47" s="21"/>
      <c r="J47" s="21"/>
      <c r="K47" s="12"/>
      <c r="L47" s="12"/>
      <c r="M47" s="12"/>
      <c r="N47" s="12">
        <v>10000</v>
      </c>
      <c r="O47" s="12"/>
      <c r="P47" s="12">
        <v>10000</v>
      </c>
    </row>
    <row r="48" spans="1:16">
      <c r="A48" s="13" t="s">
        <v>43</v>
      </c>
      <c r="B48" s="14"/>
      <c r="C48" s="15"/>
      <c r="D48" s="11"/>
      <c r="E48" s="11"/>
      <c r="F48" s="11"/>
      <c r="G48" s="11">
        <v>2850.6420000000003</v>
      </c>
      <c r="H48" s="11"/>
      <c r="I48" s="11"/>
      <c r="J48" s="12"/>
      <c r="K48" s="12"/>
      <c r="L48" s="12"/>
      <c r="M48" s="12"/>
      <c r="N48" s="12"/>
      <c r="O48" s="12"/>
      <c r="P48" s="12">
        <v>2850.6420000000003</v>
      </c>
    </row>
    <row r="49" spans="1:28" ht="15.75" thickBot="1">
      <c r="A49" s="16" t="s">
        <v>44</v>
      </c>
      <c r="B49" s="22"/>
      <c r="C49" s="23"/>
      <c r="D49" s="24">
        <f>SUM(D26:D46)</f>
        <v>168068</v>
      </c>
      <c r="E49" s="24">
        <f>SUM(E26:E46)</f>
        <v>254118</v>
      </c>
      <c r="F49" s="24">
        <f>SUM(F26:F46)</f>
        <v>973928</v>
      </c>
      <c r="G49" s="24">
        <f>SUM(G26:G48)</f>
        <v>128551.97533333334</v>
      </c>
      <c r="H49" s="24">
        <f t="shared" ref="H49:M49" si="1">SUM(H26:H46)</f>
        <v>168251.33333333334</v>
      </c>
      <c r="I49" s="24">
        <f t="shared" si="1"/>
        <v>126601.33333333333</v>
      </c>
      <c r="J49" s="24">
        <f t="shared" si="1"/>
        <v>121601.33333333333</v>
      </c>
      <c r="K49" s="24">
        <f t="shared" si="1"/>
        <v>236061.33333333331</v>
      </c>
      <c r="L49" s="24">
        <f t="shared" si="1"/>
        <v>273301.33333333331</v>
      </c>
      <c r="M49" s="24">
        <f t="shared" si="1"/>
        <v>261301.33333333331</v>
      </c>
      <c r="N49" s="24">
        <f>SUM(N26:N47)</f>
        <v>298851.33333333331</v>
      </c>
      <c r="O49" s="24">
        <f>SUM(O26:O46)</f>
        <v>273301.33333333331</v>
      </c>
      <c r="P49" s="28">
        <v>3283920.642</v>
      </c>
    </row>
    <row r="50" spans="1:28">
      <c r="A50" s="13"/>
      <c r="B50" s="14"/>
      <c r="C50" s="15"/>
      <c r="D50" s="26"/>
      <c r="E50" s="26"/>
      <c r="F50" s="26"/>
      <c r="G50" s="26"/>
      <c r="H50" s="26"/>
      <c r="I50" s="26"/>
      <c r="J50" s="12"/>
      <c r="K50" s="12"/>
      <c r="L50" s="12"/>
      <c r="M50" s="12"/>
      <c r="N50" s="12"/>
      <c r="O50" s="12"/>
      <c r="P50" s="12"/>
    </row>
    <row r="51" spans="1:28">
      <c r="A51" s="13"/>
      <c r="B51" s="14"/>
      <c r="C51" s="15"/>
      <c r="D51" s="26"/>
      <c r="E51" s="26"/>
      <c r="F51" s="26"/>
      <c r="G51" s="26"/>
      <c r="H51" s="26"/>
      <c r="I51" s="26"/>
      <c r="J51" s="12"/>
      <c r="K51" s="12"/>
      <c r="L51" s="12"/>
      <c r="M51" s="12"/>
      <c r="N51" s="12"/>
      <c r="O51" s="12"/>
      <c r="P51" s="12"/>
    </row>
    <row r="52" spans="1:28">
      <c r="A52" s="13"/>
      <c r="B52" s="14"/>
      <c r="C52" s="15"/>
      <c r="D52" s="11"/>
      <c r="E52" s="11"/>
      <c r="F52" s="11"/>
      <c r="G52" s="11"/>
      <c r="H52" s="11"/>
      <c r="I52" s="11"/>
      <c r="J52" s="12"/>
      <c r="K52" s="12"/>
      <c r="L52" s="12"/>
      <c r="M52" s="12"/>
      <c r="N52" s="12"/>
      <c r="O52" s="12"/>
      <c r="P52" s="12"/>
    </row>
    <row r="53" spans="1:28">
      <c r="A53" s="29" t="s">
        <v>45</v>
      </c>
      <c r="B53" s="30"/>
      <c r="C53" s="31"/>
      <c r="D53" s="11">
        <v>318000</v>
      </c>
      <c r="E53" s="11">
        <v>525526</v>
      </c>
      <c r="F53" s="11">
        <v>603658</v>
      </c>
      <c r="G53" s="11">
        <v>-49149</v>
      </c>
      <c r="H53" s="11">
        <v>176084</v>
      </c>
      <c r="I53" s="11">
        <v>317541</v>
      </c>
      <c r="J53" s="11">
        <v>545406</v>
      </c>
      <c r="K53" s="11">
        <v>814737</v>
      </c>
      <c r="L53" s="11">
        <v>1038993</v>
      </c>
      <c r="M53" s="11">
        <v>1275124</v>
      </c>
      <c r="N53" s="11">
        <v>1532019</v>
      </c>
      <c r="O53" s="11">
        <v>1723938</v>
      </c>
      <c r="P53" s="12"/>
    </row>
    <row r="54" spans="1:28">
      <c r="A54" s="32"/>
      <c r="B54" s="33"/>
      <c r="C54" s="34"/>
      <c r="D54" s="11"/>
      <c r="E54" s="11"/>
      <c r="F54" s="11"/>
      <c r="G54" s="11"/>
      <c r="H54" s="11"/>
      <c r="I54" s="11"/>
      <c r="J54" s="12"/>
      <c r="K54" s="12"/>
      <c r="L54" s="12"/>
      <c r="M54" s="12"/>
      <c r="N54" s="12"/>
      <c r="O54" s="12"/>
      <c r="P54" s="12"/>
    </row>
    <row r="55" spans="1:28">
      <c r="A55" s="29"/>
      <c r="B55" s="30"/>
      <c r="C55" s="31"/>
      <c r="D55" s="11"/>
      <c r="E55" s="11"/>
      <c r="F55" s="11"/>
      <c r="G55" s="11"/>
      <c r="H55" s="11"/>
      <c r="I55" s="11"/>
      <c r="J55" s="12"/>
      <c r="K55" s="12"/>
      <c r="L55" s="12"/>
      <c r="M55" s="12"/>
      <c r="N55" s="12"/>
      <c r="O55" s="12"/>
      <c r="P55" s="12"/>
    </row>
    <row r="56" spans="1:28">
      <c r="A56" s="35" t="s">
        <v>46</v>
      </c>
      <c r="B56" s="36"/>
      <c r="C56" s="37"/>
      <c r="D56" s="11">
        <v>207526.33333333331</v>
      </c>
      <c r="E56" s="11">
        <v>78132.018000000011</v>
      </c>
      <c r="F56" s="11">
        <v>-652806.55819866667</v>
      </c>
      <c r="G56" s="12">
        <v>176084.35800000001</v>
      </c>
      <c r="H56" s="11">
        <v>141457.31930799995</v>
      </c>
      <c r="I56" s="11">
        <v>227865.07430200803</v>
      </c>
      <c r="J56" s="11">
        <v>269330.55793185224</v>
      </c>
      <c r="K56" s="11">
        <v>224256.16200000001</v>
      </c>
      <c r="L56" s="11">
        <v>236130.81800000003</v>
      </c>
      <c r="M56" s="11">
        <v>256895.22399999999</v>
      </c>
      <c r="N56" s="11">
        <v>191919.49400000001</v>
      </c>
      <c r="O56" s="11">
        <v>125528.38799999998</v>
      </c>
      <c r="P56" s="12"/>
    </row>
    <row r="57" spans="1:28">
      <c r="A57" s="32"/>
      <c r="B57" s="33"/>
      <c r="C57" s="34"/>
      <c r="D57" s="11"/>
      <c r="E57" s="11"/>
      <c r="F57" s="11"/>
      <c r="G57" s="11" t="s">
        <v>17</v>
      </c>
      <c r="H57" s="11"/>
      <c r="I57" s="11"/>
      <c r="J57" s="12"/>
      <c r="K57" s="12"/>
      <c r="L57" s="12"/>
      <c r="M57" s="12"/>
      <c r="N57" s="12"/>
      <c r="O57" s="12"/>
      <c r="P57" s="12"/>
    </row>
    <row r="58" spans="1:28">
      <c r="A58" s="6"/>
      <c r="B58" s="7"/>
      <c r="C58" s="8"/>
      <c r="D58" s="11"/>
      <c r="E58" s="11"/>
      <c r="F58" s="11"/>
      <c r="G58" s="11"/>
      <c r="H58" s="11"/>
      <c r="I58" s="11"/>
      <c r="J58" s="12"/>
      <c r="K58" s="12"/>
      <c r="L58" s="12"/>
      <c r="M58" s="12"/>
      <c r="N58" s="12"/>
      <c r="O58" s="12"/>
      <c r="P58" s="12"/>
    </row>
    <row r="59" spans="1:28" ht="15.75" thickBot="1">
      <c r="A59" s="38" t="s">
        <v>47</v>
      </c>
      <c r="B59" s="39"/>
      <c r="C59" s="40"/>
      <c r="D59" s="24">
        <v>525526.33333333326</v>
      </c>
      <c r="E59" s="24">
        <v>603658.01800000004</v>
      </c>
      <c r="F59" s="24">
        <v>-49148.558198666666</v>
      </c>
      <c r="G59" s="24">
        <v>126935.35800000001</v>
      </c>
      <c r="H59" s="24">
        <v>317541.31930799992</v>
      </c>
      <c r="I59" s="24">
        <v>545406.07430200803</v>
      </c>
      <c r="J59" s="24">
        <v>814736.55793185229</v>
      </c>
      <c r="K59" s="24">
        <v>1038993.162</v>
      </c>
      <c r="L59" s="24">
        <v>1275123.818</v>
      </c>
      <c r="M59" s="24">
        <v>1532019.2239999999</v>
      </c>
      <c r="N59" s="24">
        <v>1723938.4939999999</v>
      </c>
      <c r="O59" s="24">
        <v>1849466.388</v>
      </c>
      <c r="P59" s="25"/>
    </row>
    <row r="61" spans="1:28">
      <c r="V61" t="s">
        <v>48</v>
      </c>
    </row>
    <row r="62" spans="1:28">
      <c r="V62" t="s">
        <v>49</v>
      </c>
      <c r="W62" t="s">
        <v>50</v>
      </c>
      <c r="X62" t="s">
        <v>51</v>
      </c>
      <c r="AA62" t="s">
        <v>52</v>
      </c>
      <c r="AB62" t="s">
        <v>53</v>
      </c>
    </row>
    <row r="63" spans="1:28">
      <c r="X63" s="41">
        <v>0.52</v>
      </c>
      <c r="Y63" s="41">
        <v>-0.05</v>
      </c>
      <c r="Z63" t="s">
        <v>54</v>
      </c>
      <c r="AA63" t="s">
        <v>55</v>
      </c>
      <c r="AB63" t="s">
        <v>56</v>
      </c>
    </row>
    <row r="64" spans="1:28">
      <c r="T64" t="s">
        <v>0</v>
      </c>
      <c r="U64" s="42">
        <v>382414</v>
      </c>
      <c r="V64" s="43">
        <f>U64*60/100</f>
        <v>229448.4</v>
      </c>
      <c r="W64" s="42">
        <f>U64-V64</f>
        <v>152965.6</v>
      </c>
      <c r="X64">
        <f>W75*0.52/1000</f>
        <v>70.907200000000003</v>
      </c>
      <c r="Y64" s="44">
        <f>X64*5%</f>
        <v>3.5453600000000005</v>
      </c>
      <c r="Z64" s="44">
        <f>X64-Y64</f>
        <v>67.361840000000001</v>
      </c>
      <c r="AA64" s="45">
        <f>W74*47%/1000</f>
        <v>70.515039999999999</v>
      </c>
      <c r="AB64" s="44">
        <f>Z64+AA64</f>
        <v>137.87688</v>
      </c>
    </row>
    <row r="65" spans="19:28">
      <c r="S65" s="42"/>
      <c r="T65" t="s">
        <v>1</v>
      </c>
      <c r="U65" s="42">
        <v>298218</v>
      </c>
      <c r="V65" s="43">
        <f t="shared" ref="V65:V75" si="2">U65*60/100</f>
        <v>178930.8</v>
      </c>
      <c r="W65" s="42">
        <f t="shared" ref="W65:W75" si="3">U65-V65</f>
        <v>119287.20000000001</v>
      </c>
      <c r="X65" s="46">
        <f>W64*0.52/1000</f>
        <v>79.542112000000003</v>
      </c>
      <c r="Y65" s="44">
        <f t="shared" ref="Y65:Y75" si="4">X65*5%</f>
        <v>3.9771056000000002</v>
      </c>
      <c r="Z65" s="44">
        <f t="shared" ref="Z65:Z74" si="5">X65-Y65</f>
        <v>75.565006400000001</v>
      </c>
      <c r="AA65" s="45">
        <f t="shared" ref="AA65" si="6">W75*47%/1000</f>
        <v>64.089199999999991</v>
      </c>
      <c r="AB65" s="44">
        <f t="shared" ref="AB65:AB75" si="7">Z65+AA65</f>
        <v>139.65420639999999</v>
      </c>
    </row>
    <row r="66" spans="19:28">
      <c r="S66" s="42"/>
      <c r="T66" t="s">
        <v>2</v>
      </c>
      <c r="U66" s="42">
        <v>291005</v>
      </c>
      <c r="V66" s="43">
        <f t="shared" si="2"/>
        <v>174603</v>
      </c>
      <c r="W66" s="42">
        <f t="shared" si="3"/>
        <v>116402</v>
      </c>
      <c r="X66" s="46">
        <f t="shared" ref="X66:X74" si="8">W65*0.52/1000</f>
        <v>62.029344000000002</v>
      </c>
      <c r="Y66" s="44">
        <f t="shared" si="4"/>
        <v>3.1014672000000001</v>
      </c>
      <c r="Z66" s="44">
        <f t="shared" si="5"/>
        <v>58.9278768</v>
      </c>
      <c r="AA66" s="47">
        <f>W64*47/100</f>
        <v>71893.831999999995</v>
      </c>
      <c r="AB66" s="44">
        <f t="shared" si="7"/>
        <v>71952.759876799988</v>
      </c>
    </row>
    <row r="67" spans="19:28">
      <c r="S67" s="42"/>
      <c r="T67" t="s">
        <v>57</v>
      </c>
      <c r="U67" s="42">
        <v>285111</v>
      </c>
      <c r="V67" s="43">
        <f t="shared" si="2"/>
        <v>171066.6</v>
      </c>
      <c r="W67" s="42">
        <f t="shared" si="3"/>
        <v>114044.4</v>
      </c>
      <c r="X67" s="46">
        <f t="shared" si="8"/>
        <v>60.529040000000002</v>
      </c>
      <c r="Y67" s="44">
        <f t="shared" si="4"/>
        <v>3.0264520000000004</v>
      </c>
      <c r="Z67" s="44">
        <f t="shared" si="5"/>
        <v>57.502588000000003</v>
      </c>
      <c r="AA67" s="47">
        <f t="shared" ref="AA67:AA75" si="9">W65*47/100</f>
        <v>56064.984000000004</v>
      </c>
      <c r="AB67" s="44">
        <f t="shared" si="7"/>
        <v>56122.486588000007</v>
      </c>
    </row>
    <row r="68" spans="19:28">
      <c r="S68" s="42"/>
      <c r="T68" t="s">
        <v>4</v>
      </c>
      <c r="U68" s="42">
        <v>325600</v>
      </c>
      <c r="V68" s="43">
        <f t="shared" si="2"/>
        <v>195360</v>
      </c>
      <c r="W68" s="42">
        <f t="shared" si="3"/>
        <v>130240</v>
      </c>
      <c r="X68" s="46">
        <f t="shared" si="8"/>
        <v>59.303087999999995</v>
      </c>
      <c r="Y68" s="44">
        <f t="shared" si="4"/>
        <v>2.9651543999999999</v>
      </c>
      <c r="Z68" s="44">
        <f t="shared" si="5"/>
        <v>56.337933599999992</v>
      </c>
      <c r="AA68" s="47">
        <f t="shared" si="9"/>
        <v>54708.94</v>
      </c>
      <c r="AB68" s="44">
        <f t="shared" si="7"/>
        <v>54765.277933600002</v>
      </c>
    </row>
    <row r="69" spans="19:28">
      <c r="S69" s="42"/>
      <c r="T69" t="s">
        <v>58</v>
      </c>
      <c r="U69" s="42">
        <v>380450</v>
      </c>
      <c r="V69" s="43">
        <f t="shared" si="2"/>
        <v>228270</v>
      </c>
      <c r="W69" s="42">
        <f t="shared" si="3"/>
        <v>152180</v>
      </c>
      <c r="X69" s="46">
        <f t="shared" si="8"/>
        <v>67.724800000000002</v>
      </c>
      <c r="Y69" s="44">
        <f t="shared" si="4"/>
        <v>3.3862400000000004</v>
      </c>
      <c r="Z69" s="44">
        <f t="shared" si="5"/>
        <v>64.338560000000001</v>
      </c>
      <c r="AA69" s="47">
        <f t="shared" si="9"/>
        <v>53600.867999999995</v>
      </c>
      <c r="AB69" s="44">
        <f t="shared" si="7"/>
        <v>53665.206559999991</v>
      </c>
    </row>
    <row r="70" spans="19:28">
      <c r="S70" s="42"/>
      <c r="T70" t="s">
        <v>59</v>
      </c>
      <c r="U70" s="42">
        <v>400600</v>
      </c>
      <c r="V70" s="43">
        <f t="shared" si="2"/>
        <v>240360</v>
      </c>
      <c r="W70" s="42">
        <f t="shared" si="3"/>
        <v>160240</v>
      </c>
      <c r="X70" s="46">
        <f t="shared" si="8"/>
        <v>79.133600000000001</v>
      </c>
      <c r="Y70" s="44">
        <f t="shared" si="4"/>
        <v>3.9566800000000004</v>
      </c>
      <c r="Z70" s="44">
        <f t="shared" si="5"/>
        <v>75.176919999999996</v>
      </c>
      <c r="AA70" s="47">
        <f t="shared" si="9"/>
        <v>61212.800000000003</v>
      </c>
      <c r="AB70" s="44">
        <f t="shared" si="7"/>
        <v>61287.976920000001</v>
      </c>
    </row>
    <row r="71" spans="19:28">
      <c r="S71" s="42"/>
      <c r="T71" t="s">
        <v>60</v>
      </c>
      <c r="U71" s="42">
        <v>480750</v>
      </c>
      <c r="V71" s="43">
        <f t="shared" si="2"/>
        <v>288450</v>
      </c>
      <c r="W71" s="42">
        <f t="shared" si="3"/>
        <v>192300</v>
      </c>
      <c r="X71" s="46">
        <f t="shared" si="8"/>
        <v>83.324799999999996</v>
      </c>
      <c r="Y71" s="44">
        <f t="shared" si="4"/>
        <v>4.1662400000000002</v>
      </c>
      <c r="Z71" s="44">
        <f t="shared" si="5"/>
        <v>79.158559999999994</v>
      </c>
      <c r="AA71" s="47">
        <f t="shared" si="9"/>
        <v>71524.600000000006</v>
      </c>
      <c r="AB71" s="44">
        <f t="shared" si="7"/>
        <v>71603.758560000002</v>
      </c>
    </row>
    <row r="72" spans="19:28">
      <c r="S72" s="42"/>
      <c r="T72" t="s">
        <v>61</v>
      </c>
      <c r="U72" s="42">
        <v>520180</v>
      </c>
      <c r="V72" s="43">
        <f t="shared" si="2"/>
        <v>312108</v>
      </c>
      <c r="W72" s="42">
        <f t="shared" si="3"/>
        <v>208072</v>
      </c>
      <c r="X72" s="46">
        <f t="shared" si="8"/>
        <v>99.995999999999995</v>
      </c>
      <c r="Y72" s="44">
        <f t="shared" si="4"/>
        <v>4.9998000000000005</v>
      </c>
      <c r="Z72" s="44">
        <f t="shared" si="5"/>
        <v>94.996199999999988</v>
      </c>
      <c r="AA72" s="47">
        <f t="shared" si="9"/>
        <v>75312.800000000003</v>
      </c>
      <c r="AB72" s="44">
        <f t="shared" si="7"/>
        <v>75407.796199999997</v>
      </c>
    </row>
    <row r="73" spans="19:28">
      <c r="S73" s="42"/>
      <c r="T73" t="s">
        <v>9</v>
      </c>
      <c r="U73" s="42">
        <v>400800</v>
      </c>
      <c r="V73" s="43">
        <f t="shared" si="2"/>
        <v>240480</v>
      </c>
      <c r="W73" s="42">
        <f t="shared" si="3"/>
        <v>160320</v>
      </c>
      <c r="X73" s="46">
        <f t="shared" si="8"/>
        <v>108.19744</v>
      </c>
      <c r="Y73" s="44">
        <f>X73*5%</f>
        <v>5.409872</v>
      </c>
      <c r="Z73" s="44">
        <f t="shared" si="5"/>
        <v>102.78756799999999</v>
      </c>
      <c r="AA73" s="47">
        <f t="shared" si="9"/>
        <v>90381</v>
      </c>
      <c r="AB73" s="44">
        <f t="shared" si="7"/>
        <v>90483.787568</v>
      </c>
    </row>
    <row r="74" spans="19:28">
      <c r="S74" s="42"/>
      <c r="T74" t="s">
        <v>10</v>
      </c>
      <c r="U74" s="42">
        <v>375080</v>
      </c>
      <c r="V74" s="43">
        <f t="shared" si="2"/>
        <v>225048</v>
      </c>
      <c r="W74" s="42">
        <f t="shared" si="3"/>
        <v>150032</v>
      </c>
      <c r="X74" s="46">
        <f t="shared" si="8"/>
        <v>83.366400000000013</v>
      </c>
      <c r="Y74" s="44">
        <f t="shared" si="4"/>
        <v>4.1683200000000005</v>
      </c>
      <c r="Z74" s="44">
        <f t="shared" si="5"/>
        <v>79.198080000000019</v>
      </c>
      <c r="AA74" s="47">
        <f t="shared" si="9"/>
        <v>97793.84</v>
      </c>
      <c r="AB74" s="44">
        <f t="shared" si="7"/>
        <v>97873.038079999998</v>
      </c>
    </row>
    <row r="75" spans="19:28">
      <c r="S75" s="42"/>
      <c r="T75" t="s">
        <v>11</v>
      </c>
      <c r="U75" s="42">
        <v>340900</v>
      </c>
      <c r="V75" s="43">
        <f t="shared" si="2"/>
        <v>204540</v>
      </c>
      <c r="W75" s="42">
        <f t="shared" si="3"/>
        <v>136360</v>
      </c>
      <c r="X75" s="46">
        <f>W74*0.52/1000</f>
        <v>78.016639999999995</v>
      </c>
      <c r="Y75" s="44">
        <f t="shared" si="4"/>
        <v>3.9008319999999999</v>
      </c>
      <c r="Z75" s="44">
        <f>X75-Y75</f>
        <v>74.115808000000001</v>
      </c>
      <c r="AA75" s="47">
        <f t="shared" si="9"/>
        <v>75350.399999999994</v>
      </c>
      <c r="AB75" s="44">
        <f t="shared" si="7"/>
        <v>75424.515807999996</v>
      </c>
    </row>
  </sheetData>
  <phoneticPr fontId="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171C92-0121-4003-9EA6-CB27A643AA3F}">
  <dimension ref="A1"/>
  <sheetViews>
    <sheetView zoomScale="36" workbookViewId="0">
      <selection activeCell="H19" sqref="H19"/>
    </sheetView>
  </sheetViews>
  <sheetFormatPr defaultColWidth="8.8554687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harverson </vt:lpstr>
      <vt:lpstr>Prediction  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Rumen Grozdanov (1815102)</dc:creator>
  <cp:lastModifiedBy>Dale Clarke</cp:lastModifiedBy>
  <dcterms:created xsi:type="dcterms:W3CDTF">2020-03-10T12:52:26Z</dcterms:created>
  <dcterms:modified xsi:type="dcterms:W3CDTF">2020-03-16T12:52:49Z</dcterms:modified>
</cp:coreProperties>
</file>