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.miftah\Downloads\"/>
    </mc:Choice>
  </mc:AlternateContent>
  <xr:revisionPtr revIDLastSave="0" documentId="13_ncr:1_{8124F9E6-6A91-4BE7-809E-C4EFC2EE4B58}" xr6:coauthVersionLast="47" xr6:coauthVersionMax="47" xr10:uidLastSave="{00000000-0000-0000-0000-000000000000}"/>
  <bookViews>
    <workbookView xWindow="-120" yWindow="-120" windowWidth="15600" windowHeight="111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1" i="1" l="1"/>
  <c r="E121" i="1" l="1"/>
  <c r="E120" i="1"/>
  <c r="E119" i="1"/>
  <c r="E118" i="1"/>
  <c r="E117" i="1"/>
  <c r="C68" i="1"/>
  <c r="C108" i="1"/>
  <c r="C88" i="1"/>
  <c r="C90" i="1" s="1"/>
  <c r="D48" i="1"/>
  <c r="D204" i="1" l="1"/>
  <c r="C187" i="1"/>
  <c r="C180" i="1"/>
  <c r="C160" i="1"/>
  <c r="G120" i="1"/>
  <c r="G119" i="1"/>
  <c r="G118" i="1"/>
  <c r="G117" i="1"/>
  <c r="D38" i="1"/>
  <c r="D41" i="1" s="1"/>
  <c r="C24" i="1"/>
  <c r="D28" i="1" s="1"/>
  <c r="D15" i="1"/>
  <c r="D18" i="1" s="1"/>
  <c r="D30" i="1" l="1"/>
  <c r="D33" i="1" s="1"/>
  <c r="C162" i="1"/>
  <c r="C164" i="1" s="1"/>
  <c r="C166" i="1" s="1"/>
  <c r="D188" i="1"/>
  <c r="D190" i="1" l="1"/>
  <c r="D199" i="1" s="1"/>
</calcChain>
</file>

<file path=xl/sharedStrings.xml><?xml version="1.0" encoding="utf-8"?>
<sst xmlns="http://schemas.openxmlformats.org/spreadsheetml/2006/main" count="164" uniqueCount="151">
  <si>
    <t>Intangible Fixed Assets:</t>
  </si>
  <si>
    <t>Goodwill</t>
  </si>
  <si>
    <t>Brands</t>
  </si>
  <si>
    <t>Current Assets</t>
  </si>
  <si>
    <t>Net Current Assets</t>
  </si>
  <si>
    <t>Creditors &gt; 1 year</t>
  </si>
  <si>
    <t>Total Assets less Current Liabilities</t>
  </si>
  <si>
    <t>Share Capital</t>
  </si>
  <si>
    <t>Capital and Reserves:</t>
  </si>
  <si>
    <t>Minority Interest</t>
  </si>
  <si>
    <t>Profit &amp; Loss Reserve</t>
  </si>
  <si>
    <t>WORKINGS.</t>
  </si>
  <si>
    <t>W1 Group Structure.</t>
  </si>
  <si>
    <t>P&amp;L Account</t>
  </si>
  <si>
    <t>Property FV increase</t>
  </si>
  <si>
    <t>0</t>
  </si>
  <si>
    <t>Property  FV adjustment:</t>
  </si>
  <si>
    <t>Brand (IFA) FV adjustment:</t>
  </si>
  <si>
    <t>W3 Unrealised Proft on Stock.</t>
  </si>
  <si>
    <t>Cr Stock B/S</t>
  </si>
  <si>
    <t>W4 Cash in transit</t>
  </si>
  <si>
    <t>Dr Group P&amp;L a/c</t>
  </si>
  <si>
    <t>Dr Bank</t>
  </si>
  <si>
    <t>Cr Inter-Co debtor</t>
  </si>
  <si>
    <t>CONSOLIDATION SCHEDULES</t>
  </si>
  <si>
    <t>1. Goodwill</t>
  </si>
  <si>
    <t>Cost of Investment</t>
  </si>
  <si>
    <t>less: share of Net Assets acquired</t>
  </si>
  <si>
    <t>less: amortised to date</t>
  </si>
  <si>
    <t>Intangible Asset</t>
  </si>
  <si>
    <t>2. Minority Interest</t>
  </si>
  <si>
    <t>3. Consolidated P&amp;L Reserve</t>
  </si>
  <si>
    <t>Less Unrealised Profit on Stock</t>
  </si>
  <si>
    <t>Less Goodwill amortised to date</t>
  </si>
  <si>
    <t xml:space="preserve">Less Group share of Addn. Depn. &amp; Amort. </t>
  </si>
  <si>
    <t>Year</t>
  </si>
  <si>
    <t>Start</t>
  </si>
  <si>
    <t>End</t>
  </si>
  <si>
    <t>W2 Provision</t>
  </si>
  <si>
    <t>Dr Interest Payable</t>
  </si>
  <si>
    <t>Cr Provision</t>
  </si>
  <si>
    <t>W3 Depreciation</t>
  </si>
  <si>
    <t xml:space="preserve">Depn (Buildings) = </t>
  </si>
  <si>
    <t>Cost</t>
  </si>
  <si>
    <t>Depn</t>
  </si>
  <si>
    <t>NBV</t>
  </si>
  <si>
    <t>Premises</t>
  </si>
  <si>
    <t>Plant</t>
  </si>
  <si>
    <t>W4 Tax</t>
  </si>
  <si>
    <t xml:space="preserve">Increase in Deferred Tax = </t>
  </si>
  <si>
    <t>W5 Bank Loan</t>
  </si>
  <si>
    <t>Interest due =</t>
  </si>
  <si>
    <t>Interest paid =</t>
  </si>
  <si>
    <t>Therefore Interest accrued =</t>
  </si>
  <si>
    <t>Turnover</t>
  </si>
  <si>
    <t>Cost of Sales</t>
  </si>
  <si>
    <t>Gross Profit</t>
  </si>
  <si>
    <t>Admin Expenses</t>
  </si>
  <si>
    <t>Operating Profit</t>
  </si>
  <si>
    <t>Interest Payable</t>
  </si>
  <si>
    <t>Profit Before Tax</t>
  </si>
  <si>
    <t>Tax</t>
  </si>
  <si>
    <t>Profit for the period</t>
  </si>
  <si>
    <t xml:space="preserve">Tangible Fixed Assets </t>
  </si>
  <si>
    <t xml:space="preserve">Stock </t>
  </si>
  <si>
    <t xml:space="preserve">Debtors </t>
  </si>
  <si>
    <t>Creditors &lt; 1 year</t>
  </si>
  <si>
    <t>Trade Creditors</t>
  </si>
  <si>
    <t>Accruals</t>
  </si>
  <si>
    <t>Provisions for Liabilities and Charges</t>
  </si>
  <si>
    <t>Environmental costs</t>
  </si>
  <si>
    <t>2018</t>
  </si>
  <si>
    <t>2019</t>
  </si>
  <si>
    <t xml:space="preserve">Bank Interest </t>
  </si>
  <si>
    <t>To B/S</t>
  </si>
  <si>
    <t>In data</t>
  </si>
  <si>
    <t>….to P&amp;L a/c</t>
  </si>
  <si>
    <t xml:space="preserve">Depn (Plant) = </t>
  </si>
  <si>
    <t>To P&amp;L</t>
  </si>
  <si>
    <t>Deferred Tax</t>
  </si>
  <si>
    <t>Brand FV increase</t>
  </si>
  <si>
    <t>Addn. Depreciation</t>
  </si>
  <si>
    <t>Depreciation for the year:</t>
  </si>
  <si>
    <t xml:space="preserve">Fixed Assets </t>
  </si>
  <si>
    <t>`</t>
  </si>
  <si>
    <t>W1 5.05% Bonds</t>
  </si>
  <si>
    <t>2020</t>
  </si>
  <si>
    <t>2021</t>
  </si>
  <si>
    <t>2022</t>
  </si>
  <si>
    <t>@ 5.05% Bond rate</t>
  </si>
  <si>
    <t>[5.05% x £15,000]</t>
  </si>
  <si>
    <t>=( 15,000 + 1,000)  Rounding.</t>
  </si>
  <si>
    <t xml:space="preserve">Provision at 31-12-19 </t>
  </si>
  <si>
    <t>Provision at 31-12-20</t>
  </si>
  <si>
    <t>The provisons reflect the changes in expected value of the 35,000 (due at 31 December 2025) at each year end.</t>
  </si>
  <si>
    <t>2% x (150,000 - 15,000) = 2,700</t>
  </si>
  <si>
    <t>150,000</t>
  </si>
  <si>
    <t>18,500</t>
  </si>
  <si>
    <t>2,700</t>
  </si>
  <si>
    <t>147,300</t>
  </si>
  <si>
    <t>4,350 - 950= 3,400</t>
  </si>
  <si>
    <t>2% x 45,000 = 900</t>
  </si>
  <si>
    <t>To P&amp;L (50 + 850]</t>
  </si>
  <si>
    <t xml:space="preserve">[10,260+ 3,400] </t>
  </si>
  <si>
    <t>Cash [850 + 75]</t>
  </si>
  <si>
    <t>2% Bank Loan</t>
  </si>
  <si>
    <t>5.05% Bonds</t>
  </si>
  <si>
    <t>South Plc</t>
  </si>
  <si>
    <t>Wales Ltd</t>
  </si>
  <si>
    <t>[120,000- 100,000 =20,000]</t>
  </si>
  <si>
    <t>[2 years. 20 x 2 / 5 = 8,000]</t>
  </si>
  <si>
    <t>UP = 70,000 x 20 / 120 = 11,667</t>
  </si>
  <si>
    <t>11,667</t>
  </si>
  <si>
    <t>15,000</t>
  </si>
  <si>
    <t>[25% x 112,000]</t>
  </si>
  <si>
    <t>[2/5 x 22,000]</t>
  </si>
  <si>
    <t>[25% x (90,000- 30,000)]</t>
  </si>
  <si>
    <t>[25% x (8,000+ 8,000)] = 4,000</t>
  </si>
  <si>
    <r>
      <t xml:space="preserve">Tangible Fixed Assets </t>
    </r>
    <r>
      <rPr>
        <sz val="11"/>
        <color theme="1"/>
        <rFont val="Calibri"/>
        <family val="2"/>
        <scheme val="minor"/>
      </rPr>
      <t>(139,000+210,000+[20,000-8,000])</t>
    </r>
  </si>
  <si>
    <t>Debtors (102,000+60,000-15,000)</t>
  </si>
  <si>
    <t>Cash (15,000)</t>
  </si>
  <si>
    <r>
      <t xml:space="preserve">Creditors </t>
    </r>
    <r>
      <rPr>
        <sz val="11"/>
        <color theme="1"/>
        <rFont val="Calibri"/>
        <family val="2"/>
        <scheme val="minor"/>
      </rPr>
      <t>(95,000+20,000+14,000+10,000)</t>
    </r>
  </si>
  <si>
    <r>
      <t xml:space="preserve">Creditors &gt; 1 year </t>
    </r>
    <r>
      <rPr>
        <sz val="11"/>
        <color theme="1"/>
        <rFont val="Calibri"/>
        <family val="2"/>
        <scheme val="minor"/>
      </rPr>
      <t>(167,000+149,000)</t>
    </r>
  </si>
  <si>
    <t>Question 1 - South Plc</t>
  </si>
  <si>
    <t>W2 Net assets of Wales Ltd</t>
  </si>
  <si>
    <t>Question 2 - BulbLtd</t>
  </si>
  <si>
    <t>Balance Sheet at 31 December 2020</t>
  </si>
  <si>
    <t>Profit &amp; Loss Account for year-end 31 December 2020.</t>
  </si>
  <si>
    <t>Consolidated Balance Sheet at 31 December 2015</t>
  </si>
  <si>
    <t>01-01-2014</t>
  </si>
  <si>
    <t>31-12-2015</t>
  </si>
  <si>
    <t>[2 years. 12 x 2 / 3 = 8]</t>
  </si>
  <si>
    <t>South Plc P&amp;L Reserve</t>
  </si>
  <si>
    <t>Plus share of Wales's post-acqn profits</t>
  </si>
  <si>
    <t>35,000 x 1 / (1.03)6 = 35,000 / 1.1940= 29313.23</t>
  </si>
  <si>
    <t>35,000 x 1 / (1.03)5 = 35,000 / 1.1592 = 30,193.23</t>
  </si>
  <si>
    <t>880</t>
  </si>
  <si>
    <t>[50 + 850 + 1,461 + 880]</t>
  </si>
  <si>
    <t>75% x 156,000</t>
  </si>
  <si>
    <t>117,000</t>
  </si>
  <si>
    <t>Stock (125,000+190,000-11,667)</t>
  </si>
  <si>
    <t>Financial Cost at 9%</t>
  </si>
  <si>
    <t>20% x 18,500 = 3,700</t>
  </si>
  <si>
    <t>6,400</t>
  </si>
  <si>
    <t>[Cumm Depn 4,000 + Period Depn 3,700 = 7,700]</t>
  </si>
  <si>
    <t>7,700</t>
  </si>
  <si>
    <t>10800</t>
  </si>
  <si>
    <t>[39,000+ 6,400]</t>
  </si>
  <si>
    <r>
      <t xml:space="preserve">EPS for year ending December 2020 = 84,669 / 40,000 = 2.11 </t>
    </r>
    <r>
      <rPr>
        <b/>
        <sz val="11"/>
        <color theme="1" tint="4.9989318521683403E-2"/>
        <rFont val="Calibri"/>
        <family val="2"/>
        <scheme val="minor"/>
      </rPr>
      <t>p per share.</t>
    </r>
  </si>
  <si>
    <t>158100</t>
  </si>
  <si>
    <t>Profit &amp; Loss Reserve [9,648 + 84,699]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</si>
</sst>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2"/>
      <color theme="1" tint="4.9989318521683403E-2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 tint="4.9989318521683403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4" fontId="0" fillId="0" borderId="0" xfId="0" applyNumberFormat="1"/>
    <xf numFmtId="4" fontId="0" fillId="0" borderId="2" xfId="0" applyNumberFormat="1" applyBorder="1"/>
    <xf numFmtId="49" fontId="0" fillId="0" borderId="0" xfId="0" applyNumberFormat="1" applyAlignment="1">
      <alignment horizontal="center"/>
    </xf>
    <xf numFmtId="0" fontId="1" fillId="0" borderId="0" xfId="0" applyFont="1"/>
    <xf numFmtId="4" fontId="0" fillId="0" borderId="6" xfId="0" applyNumberFormat="1" applyBorder="1"/>
    <xf numFmtId="0" fontId="1" fillId="0" borderId="5" xfId="0" applyFont="1" applyBorder="1"/>
    <xf numFmtId="0" fontId="0" fillId="0" borderId="5" xfId="0" applyBorder="1" applyAlignment="1">
      <alignment horizontal="right"/>
    </xf>
    <xf numFmtId="0" fontId="0" fillId="0" borderId="5" xfId="0" applyBorder="1"/>
    <xf numFmtId="4" fontId="0" fillId="0" borderId="14" xfId="0" applyNumberFormat="1" applyBorder="1"/>
    <xf numFmtId="0" fontId="0" fillId="0" borderId="7" xfId="0" applyBorder="1"/>
    <xf numFmtId="0" fontId="6" fillId="0" borderId="0" xfId="0" applyFont="1"/>
    <xf numFmtId="0" fontId="0" fillId="0" borderId="0" xfId="0" applyAlignment="1">
      <alignment horizontal="center"/>
    </xf>
    <xf numFmtId="4" fontId="5" fillId="0" borderId="0" xfId="0" quotePrefix="1" applyNumberFormat="1" applyFont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0" fontId="0" fillId="0" borderId="0" xfId="0" quotePrefix="1" applyAlignment="1">
      <alignment horizontal="right"/>
    </xf>
    <xf numFmtId="0" fontId="13" fillId="0" borderId="0" xfId="0" applyFont="1"/>
    <xf numFmtId="0" fontId="4" fillId="0" borderId="0" xfId="0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4" fontId="1" fillId="0" borderId="1" xfId="0" applyNumberFormat="1" applyFont="1" applyBorder="1" applyAlignment="1">
      <alignment horizontal="left" vertical="center"/>
    </xf>
    <xf numFmtId="4" fontId="1" fillId="0" borderId="14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4" fontId="0" fillId="0" borderId="1" xfId="0" applyNumberFormat="1" applyBorder="1"/>
    <xf numFmtId="4" fontId="1" fillId="0" borderId="15" xfId="0" applyNumberFormat="1" applyFont="1" applyBorder="1"/>
    <xf numFmtId="4" fontId="1" fillId="0" borderId="10" xfId="0" applyNumberFormat="1" applyFont="1" applyBorder="1"/>
    <xf numFmtId="4" fontId="0" fillId="0" borderId="2" xfId="0" quotePrefix="1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quotePrefix="1"/>
    <xf numFmtId="49" fontId="0" fillId="0" borderId="0" xfId="0" quotePrefix="1" applyNumberFormat="1" applyAlignment="1">
      <alignment horizontal="center"/>
    </xf>
    <xf numFmtId="0" fontId="0" fillId="0" borderId="0" xfId="0" applyAlignment="1">
      <alignment horizontal="left"/>
    </xf>
    <xf numFmtId="49" fontId="0" fillId="0" borderId="0" xfId="0" quotePrefix="1" applyNumberFormat="1" applyAlignment="1">
      <alignment horizontal="left"/>
    </xf>
    <xf numFmtId="49" fontId="8" fillId="0" borderId="0" xfId="0" applyNumberFormat="1" applyFont="1" applyAlignment="1">
      <alignment horizontal="left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/>
    </xf>
    <xf numFmtId="3" fontId="0" fillId="0" borderId="2" xfId="0" applyNumberForma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10" fillId="0" borderId="0" xfId="0" applyFont="1"/>
    <xf numFmtId="4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right"/>
    </xf>
    <xf numFmtId="49" fontId="9" fillId="0" borderId="0" xfId="0" quotePrefix="1" applyNumberFormat="1" applyFont="1" applyAlignment="1">
      <alignment horizontal="left"/>
    </xf>
    <xf numFmtId="49" fontId="9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right"/>
    </xf>
    <xf numFmtId="49" fontId="10" fillId="0" borderId="3" xfId="0" applyNumberFormat="1" applyFont="1" applyBorder="1" applyAlignment="1">
      <alignment horizontal="right"/>
    </xf>
    <xf numFmtId="4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9" fillId="0" borderId="4" xfId="0" applyNumberFormat="1" applyFont="1" applyBorder="1" applyAlignment="1">
      <alignment horizontal="center"/>
    </xf>
    <xf numFmtId="3" fontId="9" fillId="0" borderId="0" xfId="0" applyNumberFormat="1" applyFont="1"/>
    <xf numFmtId="3" fontId="10" fillId="0" borderId="0" xfId="0" applyNumberFormat="1" applyFont="1"/>
    <xf numFmtId="3" fontId="10" fillId="0" borderId="1" xfId="0" applyNumberFormat="1" applyFont="1" applyBorder="1"/>
    <xf numFmtId="0" fontId="12" fillId="0" borderId="13" xfId="0" applyFont="1" applyBorder="1" applyAlignment="1">
      <alignment horizontal="left" vertical="center"/>
    </xf>
    <xf numFmtId="4" fontId="9" fillId="0" borderId="1" xfId="0" applyNumberFormat="1" applyFont="1" applyBorder="1"/>
    <xf numFmtId="0" fontId="9" fillId="0" borderId="14" xfId="0" applyFont="1" applyBorder="1"/>
    <xf numFmtId="0" fontId="9" fillId="0" borderId="5" xfId="0" applyFont="1" applyBorder="1"/>
    <xf numFmtId="0" fontId="9" fillId="0" borderId="6" xfId="0" applyFont="1" applyBorder="1"/>
    <xf numFmtId="0" fontId="9" fillId="0" borderId="5" xfId="0" applyFont="1" applyBorder="1" applyAlignment="1">
      <alignment horizontal="right"/>
    </xf>
    <xf numFmtId="3" fontId="9" fillId="0" borderId="2" xfId="0" applyNumberFormat="1" applyFont="1" applyBorder="1"/>
    <xf numFmtId="0" fontId="9" fillId="0" borderId="7" xfId="0" applyFont="1" applyBorder="1" applyAlignment="1">
      <alignment horizontal="right"/>
    </xf>
    <xf numFmtId="3" fontId="9" fillId="0" borderId="3" xfId="0" applyNumberFormat="1" applyFont="1" applyBorder="1"/>
    <xf numFmtId="4" fontId="9" fillId="0" borderId="2" xfId="0" applyNumberFormat="1" applyFont="1" applyBorder="1"/>
    <xf numFmtId="0" fontId="9" fillId="0" borderId="8" xfId="0" applyFont="1" applyBorder="1"/>
    <xf numFmtId="0" fontId="9" fillId="0" borderId="12" xfId="0" applyFont="1" applyBorder="1" applyAlignment="1">
      <alignment horizontal="left"/>
    </xf>
    <xf numFmtId="4" fontId="9" fillId="0" borderId="3" xfId="0" applyNumberFormat="1" applyFont="1" applyBorder="1"/>
    <xf numFmtId="0" fontId="9" fillId="0" borderId="10" xfId="0" applyFont="1" applyBorder="1"/>
    <xf numFmtId="4" fontId="10" fillId="0" borderId="1" xfId="0" applyNumberFormat="1" applyFont="1" applyBorder="1" applyAlignment="1">
      <alignment horizontal="left" vertical="center"/>
    </xf>
    <xf numFmtId="4" fontId="10" fillId="0" borderId="14" xfId="0" applyNumberFormat="1" applyFont="1" applyBorder="1" applyAlignment="1">
      <alignment horizontal="left" vertical="center"/>
    </xf>
    <xf numFmtId="4" fontId="9" fillId="0" borderId="6" xfId="0" applyNumberFormat="1" applyFont="1" applyBorder="1"/>
    <xf numFmtId="0" fontId="10" fillId="0" borderId="5" xfId="0" applyFont="1" applyBorder="1"/>
    <xf numFmtId="3" fontId="9" fillId="0" borderId="6" xfId="0" applyNumberFormat="1" applyFont="1" applyBorder="1"/>
    <xf numFmtId="3" fontId="9" fillId="0" borderId="1" xfId="0" applyNumberFormat="1" applyFont="1" applyBorder="1"/>
    <xf numFmtId="3" fontId="9" fillId="0" borderId="14" xfId="0" applyNumberFormat="1" applyFont="1" applyBorder="1"/>
    <xf numFmtId="3" fontId="10" fillId="0" borderId="15" xfId="0" applyNumberFormat="1" applyFont="1" applyBorder="1"/>
    <xf numFmtId="3" fontId="0" fillId="0" borderId="0" xfId="0" applyNumberFormat="1"/>
    <xf numFmtId="0" fontId="9" fillId="0" borderId="7" xfId="0" applyFont="1" applyBorder="1"/>
    <xf numFmtId="3" fontId="10" fillId="0" borderId="10" xfId="0" applyNumberFormat="1" applyFont="1" applyBorder="1"/>
    <xf numFmtId="9" fontId="0" fillId="0" borderId="0" xfId="0" quotePrefix="1" applyNumberFormat="1"/>
    <xf numFmtId="164" fontId="0" fillId="0" borderId="0" xfId="0" applyNumberFormat="1" applyAlignment="1">
      <alignment horizontal="center"/>
    </xf>
    <xf numFmtId="164" fontId="0" fillId="0" borderId="0" xfId="0" quotePrefix="1" applyNumberFormat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4" fontId="0" fillId="0" borderId="0" xfId="0" applyNumberFormat="1" applyAlignment="1">
      <alignment horizontal="center"/>
    </xf>
    <xf numFmtId="4" fontId="1" fillId="0" borderId="1" xfId="0" applyNumberFormat="1" applyFont="1" applyBorder="1" applyAlignment="1">
      <alignment horizontal="center"/>
    </xf>
    <xf numFmtId="4" fontId="0" fillId="0" borderId="0" xfId="0" quotePrefix="1" applyNumberFormat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" fontId="0" fillId="0" borderId="1" xfId="0" applyNumberFormat="1" applyBorder="1" applyAlignment="1">
      <alignment horizontal="center"/>
    </xf>
    <xf numFmtId="49" fontId="14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1119189</xdr:colOff>
      <xdr:row>47</xdr:row>
      <xdr:rowOff>190499</xdr:rowOff>
    </xdr:from>
    <xdr:to>
      <xdr:col>1</xdr:col>
      <xdr:colOff>1127125</xdr:colOff>
      <xdr:row>50</xdr:row>
      <xdr:rowOff>127000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C0587C55-FD74-4CE7-A3C9-A839DD8385C5}"/>
            </a:ext>
          </a:extLst>
        </xdr:cNvPr>
        <xdr:cNvCxnSpPr/>
      </xdr:nvCxnSpPr>
      <xdr:spPr>
        <a:xfrm>
          <a:off x="1722439" y="10001249"/>
          <a:ext cx="7936" cy="5080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06"/>
  <sheetViews>
    <sheetView tabSelected="1" topLeftCell="A189" zoomScale="120" zoomScaleNormal="120" workbookViewId="0">
      <selection activeCell="F206" sqref="F206"/>
    </sheetView>
  </sheetViews>
  <sheetFormatPr defaultColWidth="8.85546875" defaultRowHeight="15" x14ac:dyDescent="0.25"/>
  <cols>
    <col min="1" max="1" width="9" customWidth="1"/>
    <col min="2" max="2" width="39.140625" customWidth="1"/>
    <col min="3" max="4" width="14.140625" style="1" customWidth="1"/>
    <col min="5" max="5" width="14" customWidth="1"/>
    <col min="6" max="6" width="13.42578125" customWidth="1"/>
    <col min="7" max="7" width="23.7109375" bestFit="1" customWidth="1"/>
    <col min="8" max="8" width="8.42578125" customWidth="1"/>
  </cols>
  <sheetData>
    <row r="1" spans="2:4" ht="23.25" customHeight="1" x14ac:dyDescent="0.35">
      <c r="B1" s="19"/>
    </row>
    <row r="2" spans="2:4" ht="23.25" customHeight="1" x14ac:dyDescent="0.35">
      <c r="B2" s="19"/>
    </row>
    <row r="3" spans="2:4" ht="23.25" customHeight="1" x14ac:dyDescent="0.35">
      <c r="B3" s="19"/>
    </row>
    <row r="4" spans="2:4" ht="23.25" customHeight="1" x14ac:dyDescent="0.35">
      <c r="B4" s="19"/>
    </row>
    <row r="7" spans="2:4" s="22" customFormat="1" ht="24" customHeight="1" x14ac:dyDescent="0.25">
      <c r="B7" s="20" t="s">
        <v>123</v>
      </c>
      <c r="C7" s="21"/>
      <c r="D7" s="21"/>
    </row>
    <row r="8" spans="2:4" s="22" customFormat="1" ht="15" customHeight="1" x14ac:dyDescent="0.25">
      <c r="B8" s="20"/>
      <c r="C8" s="21"/>
      <c r="D8" s="21"/>
    </row>
    <row r="9" spans="2:4" s="22" customFormat="1" ht="19.5" customHeight="1" x14ac:dyDescent="0.25">
      <c r="B9" s="23"/>
      <c r="C9" s="21"/>
      <c r="D9" s="21"/>
    </row>
    <row r="10" spans="2:4" s="27" customFormat="1" ht="15.75" x14ac:dyDescent="0.25">
      <c r="B10" s="24" t="s">
        <v>128</v>
      </c>
      <c r="C10" s="25"/>
      <c r="D10" s="26"/>
    </row>
    <row r="11" spans="2:4" x14ac:dyDescent="0.25">
      <c r="B11" s="8"/>
      <c r="D11" s="5"/>
    </row>
    <row r="12" spans="2:4" x14ac:dyDescent="0.25">
      <c r="B12" s="6" t="s">
        <v>0</v>
      </c>
      <c r="D12" s="5"/>
    </row>
    <row r="13" spans="2:4" x14ac:dyDescent="0.25">
      <c r="B13" s="7" t="s">
        <v>1</v>
      </c>
      <c r="C13" s="1">
        <v>13200</v>
      </c>
      <c r="D13" s="5"/>
    </row>
    <row r="14" spans="2:4" x14ac:dyDescent="0.25">
      <c r="B14" s="7" t="s">
        <v>2</v>
      </c>
      <c r="C14" s="2">
        <v>4000</v>
      </c>
      <c r="D14" s="5"/>
    </row>
    <row r="15" spans="2:4" x14ac:dyDescent="0.25">
      <c r="B15" s="7"/>
      <c r="D15" s="5">
        <f>SUM(C13:C14)</f>
        <v>17200</v>
      </c>
    </row>
    <row r="16" spans="2:4" x14ac:dyDescent="0.25">
      <c r="B16" s="6" t="s">
        <v>118</v>
      </c>
      <c r="D16" s="5">
        <v>361000</v>
      </c>
    </row>
    <row r="17" spans="2:4" x14ac:dyDescent="0.25">
      <c r="B17" s="6"/>
      <c r="D17" s="5"/>
    </row>
    <row r="18" spans="2:4" x14ac:dyDescent="0.25">
      <c r="B18" s="8"/>
      <c r="D18" s="9">
        <f>SUM(D15:D17)</f>
        <v>378200</v>
      </c>
    </row>
    <row r="19" spans="2:4" x14ac:dyDescent="0.25">
      <c r="B19" s="8"/>
      <c r="D19" s="5"/>
    </row>
    <row r="20" spans="2:4" x14ac:dyDescent="0.25">
      <c r="B20" s="6" t="s">
        <v>3</v>
      </c>
      <c r="D20" s="5"/>
    </row>
    <row r="21" spans="2:4" x14ac:dyDescent="0.25">
      <c r="B21" s="8" t="s">
        <v>140</v>
      </c>
      <c r="C21" s="1">
        <v>303333</v>
      </c>
      <c r="D21" s="5"/>
    </row>
    <row r="22" spans="2:4" x14ac:dyDescent="0.25">
      <c r="B22" s="8" t="s">
        <v>119</v>
      </c>
      <c r="C22" s="1">
        <v>147000</v>
      </c>
      <c r="D22" s="5"/>
    </row>
    <row r="23" spans="2:4" x14ac:dyDescent="0.25">
      <c r="B23" s="8" t="s">
        <v>120</v>
      </c>
      <c r="C23" s="1">
        <v>15000</v>
      </c>
      <c r="D23" s="5"/>
    </row>
    <row r="24" spans="2:4" x14ac:dyDescent="0.25">
      <c r="B24" s="8"/>
      <c r="C24" s="28">
        <f>SUM(C21:C23)</f>
        <v>465333</v>
      </c>
      <c r="D24" s="5"/>
    </row>
    <row r="25" spans="2:4" x14ac:dyDescent="0.25">
      <c r="B25" s="8"/>
      <c r="D25" s="5"/>
    </row>
    <row r="26" spans="2:4" x14ac:dyDescent="0.25">
      <c r="B26" s="6" t="s">
        <v>121</v>
      </c>
      <c r="C26" s="1">
        <v>139000</v>
      </c>
      <c r="D26" s="5"/>
    </row>
    <row r="27" spans="2:4" x14ac:dyDescent="0.25">
      <c r="B27" s="8"/>
      <c r="C27" s="2"/>
      <c r="D27" s="5"/>
    </row>
    <row r="28" spans="2:4" x14ac:dyDescent="0.25">
      <c r="B28" s="6" t="s">
        <v>4</v>
      </c>
      <c r="D28" s="5">
        <f>C24-C26</f>
        <v>326333</v>
      </c>
    </row>
    <row r="29" spans="2:4" x14ac:dyDescent="0.25">
      <c r="B29" s="8"/>
      <c r="D29" s="5"/>
    </row>
    <row r="30" spans="2:4" x14ac:dyDescent="0.25">
      <c r="B30" s="6" t="s">
        <v>6</v>
      </c>
      <c r="D30" s="9">
        <f>D18+D28</f>
        <v>704533</v>
      </c>
    </row>
    <row r="31" spans="2:4" x14ac:dyDescent="0.25">
      <c r="B31" s="8"/>
      <c r="D31" s="5"/>
    </row>
    <row r="32" spans="2:4" x14ac:dyDescent="0.25">
      <c r="B32" s="6" t="s">
        <v>122</v>
      </c>
      <c r="D32" s="5">
        <v>316000</v>
      </c>
    </row>
    <row r="33" spans="2:4" ht="15.75" thickBot="1" x14ac:dyDescent="0.3">
      <c r="B33" s="8"/>
      <c r="D33" s="29">
        <f>D30-D32</f>
        <v>388533</v>
      </c>
    </row>
    <row r="34" spans="2:4" ht="15.75" thickTop="1" x14ac:dyDescent="0.25">
      <c r="B34" s="8"/>
      <c r="D34" s="5"/>
    </row>
    <row r="35" spans="2:4" x14ac:dyDescent="0.25">
      <c r="B35" s="6" t="s">
        <v>8</v>
      </c>
      <c r="D35" s="5"/>
    </row>
    <row r="36" spans="2:4" x14ac:dyDescent="0.25">
      <c r="B36" s="8" t="s">
        <v>7</v>
      </c>
      <c r="D36" s="5">
        <v>135000</v>
      </c>
    </row>
    <row r="37" spans="2:4" x14ac:dyDescent="0.25">
      <c r="B37" s="8" t="s">
        <v>10</v>
      </c>
      <c r="D37" s="5">
        <v>136533</v>
      </c>
    </row>
    <row r="38" spans="2:4" x14ac:dyDescent="0.25">
      <c r="B38" s="8"/>
      <c r="D38" s="9">
        <f>SUM(D36:D37)</f>
        <v>271533</v>
      </c>
    </row>
    <row r="39" spans="2:4" x14ac:dyDescent="0.25">
      <c r="B39" s="8"/>
      <c r="D39" s="5"/>
    </row>
    <row r="40" spans="2:4" x14ac:dyDescent="0.25">
      <c r="B40" s="8" t="s">
        <v>9</v>
      </c>
      <c r="D40" s="5">
        <v>117000</v>
      </c>
    </row>
    <row r="41" spans="2:4" x14ac:dyDescent="0.25">
      <c r="B41" s="10"/>
      <c r="C41" s="2"/>
      <c r="D41" s="30">
        <f>D38+D40</f>
        <v>388533</v>
      </c>
    </row>
    <row r="44" spans="2:4" x14ac:dyDescent="0.25">
      <c r="B44" s="11" t="s">
        <v>11</v>
      </c>
    </row>
    <row r="46" spans="2:4" x14ac:dyDescent="0.25">
      <c r="B46" s="4" t="s">
        <v>12</v>
      </c>
    </row>
    <row r="48" spans="2:4" x14ac:dyDescent="0.25">
      <c r="B48" s="12" t="s">
        <v>107</v>
      </c>
      <c r="C48" s="31">
        <v>12500</v>
      </c>
      <c r="D48" s="88">
        <f>C48/C49</f>
        <v>0.25</v>
      </c>
    </row>
    <row r="49" spans="2:10" x14ac:dyDescent="0.25">
      <c r="C49" s="32">
        <v>50000</v>
      </c>
    </row>
    <row r="52" spans="2:10" x14ac:dyDescent="0.25">
      <c r="B52" s="12" t="s">
        <v>108</v>
      </c>
    </row>
    <row r="55" spans="2:10" x14ac:dyDescent="0.25">
      <c r="B55" s="4" t="s">
        <v>124</v>
      </c>
    </row>
    <row r="56" spans="2:10" x14ac:dyDescent="0.25">
      <c r="C56" s="13" t="s">
        <v>129</v>
      </c>
      <c r="D56" s="13" t="s">
        <v>130</v>
      </c>
      <c r="H56" s="13"/>
      <c r="I56" s="13"/>
    </row>
    <row r="57" spans="2:10" x14ac:dyDescent="0.25">
      <c r="B57" s="14" t="s">
        <v>7</v>
      </c>
      <c r="C57" s="89">
        <v>50000</v>
      </c>
      <c r="D57" s="89">
        <v>50000</v>
      </c>
      <c r="H57" s="3"/>
      <c r="I57" s="3"/>
    </row>
    <row r="58" spans="2:10" x14ac:dyDescent="0.25">
      <c r="B58" s="14" t="s">
        <v>13</v>
      </c>
      <c r="C58" s="89">
        <v>30000</v>
      </c>
      <c r="D58" s="89">
        <v>90000</v>
      </c>
      <c r="H58" s="3"/>
      <c r="I58" s="3"/>
    </row>
    <row r="59" spans="2:10" x14ac:dyDescent="0.25">
      <c r="B59" s="14"/>
      <c r="C59" s="89"/>
      <c r="D59" s="89"/>
      <c r="H59" s="3"/>
      <c r="I59" s="3"/>
    </row>
    <row r="60" spans="2:10" x14ac:dyDescent="0.25">
      <c r="B60" s="15" t="s">
        <v>16</v>
      </c>
      <c r="C60" s="89"/>
      <c r="D60" s="89"/>
      <c r="H60" s="3"/>
      <c r="I60" s="3"/>
    </row>
    <row r="61" spans="2:10" x14ac:dyDescent="0.25">
      <c r="B61" s="14" t="s">
        <v>14</v>
      </c>
      <c r="C61" s="89">
        <v>20000</v>
      </c>
      <c r="D61" s="89">
        <v>20000</v>
      </c>
      <c r="E61" s="33" t="s">
        <v>109</v>
      </c>
      <c r="H61" s="3"/>
      <c r="I61" s="3"/>
      <c r="J61" s="33"/>
    </row>
    <row r="62" spans="2:10" x14ac:dyDescent="0.25">
      <c r="B62" s="14" t="s">
        <v>81</v>
      </c>
      <c r="C62" s="89" t="s">
        <v>15</v>
      </c>
      <c r="D62" s="90">
        <v>8000</v>
      </c>
      <c r="E62" s="33" t="s">
        <v>110</v>
      </c>
      <c r="H62" s="3"/>
      <c r="I62" s="34"/>
      <c r="J62" s="33"/>
    </row>
    <row r="63" spans="2:10" x14ac:dyDescent="0.25">
      <c r="B63" s="14"/>
      <c r="C63" s="89"/>
      <c r="D63" s="89"/>
      <c r="H63" s="3"/>
      <c r="I63" s="3"/>
    </row>
    <row r="64" spans="2:10" x14ac:dyDescent="0.25">
      <c r="B64" s="15" t="s">
        <v>17</v>
      </c>
      <c r="C64" s="89"/>
      <c r="D64" s="89"/>
      <c r="H64" s="3"/>
      <c r="I64" s="3"/>
    </row>
    <row r="65" spans="2:10" x14ac:dyDescent="0.25">
      <c r="B65" s="14" t="s">
        <v>80</v>
      </c>
      <c r="C65" s="89">
        <v>12000</v>
      </c>
      <c r="D65" s="89">
        <v>12000</v>
      </c>
      <c r="G65" s="3"/>
      <c r="H65" s="3"/>
      <c r="I65" s="3"/>
    </row>
    <row r="66" spans="2:10" x14ac:dyDescent="0.25">
      <c r="B66" s="14" t="s">
        <v>81</v>
      </c>
      <c r="C66" s="89">
        <v>0</v>
      </c>
      <c r="D66" s="90">
        <v>8000</v>
      </c>
      <c r="E66" s="33" t="s">
        <v>131</v>
      </c>
      <c r="G66" s="3"/>
      <c r="H66" s="3"/>
      <c r="I66" s="3"/>
      <c r="J66" s="33"/>
    </row>
    <row r="67" spans="2:10" x14ac:dyDescent="0.25">
      <c r="C67" s="89"/>
      <c r="D67" s="89"/>
      <c r="G67" s="3"/>
      <c r="H67" s="3"/>
      <c r="I67" s="3"/>
    </row>
    <row r="68" spans="2:10" x14ac:dyDescent="0.25">
      <c r="C68" s="91">
        <f>C57+C58+C61-C62+C65-C66</f>
        <v>112000</v>
      </c>
      <c r="D68" s="91">
        <v>156000</v>
      </c>
      <c r="G68" s="3"/>
      <c r="H68" s="3"/>
      <c r="I68" s="3"/>
    </row>
    <row r="69" spans="2:10" x14ac:dyDescent="0.25">
      <c r="C69" s="3"/>
      <c r="D69" s="3"/>
      <c r="G69" s="3"/>
      <c r="H69" s="3"/>
      <c r="I69" s="3"/>
    </row>
    <row r="70" spans="2:10" x14ac:dyDescent="0.25">
      <c r="C70" s="3"/>
      <c r="D70" s="3"/>
      <c r="G70" s="3"/>
      <c r="H70" s="3"/>
      <c r="I70" s="3"/>
    </row>
    <row r="71" spans="2:10" x14ac:dyDescent="0.25">
      <c r="B71" s="4" t="s">
        <v>18</v>
      </c>
      <c r="C71" s="3"/>
      <c r="D71" s="3"/>
      <c r="G71" s="3"/>
      <c r="H71" s="3"/>
      <c r="I71" s="3"/>
    </row>
    <row r="72" spans="2:10" x14ac:dyDescent="0.25">
      <c r="B72" s="4"/>
      <c r="C72" s="35" t="s">
        <v>111</v>
      </c>
      <c r="D72" s="3"/>
    </row>
    <row r="73" spans="2:10" x14ac:dyDescent="0.25">
      <c r="D73" s="3"/>
    </row>
    <row r="74" spans="2:10" x14ac:dyDescent="0.25">
      <c r="B74" s="16" t="s">
        <v>21</v>
      </c>
      <c r="C74" s="3" t="s">
        <v>112</v>
      </c>
      <c r="D74"/>
    </row>
    <row r="75" spans="2:10" x14ac:dyDescent="0.25">
      <c r="B75" s="16" t="s">
        <v>19</v>
      </c>
      <c r="C75" s="3"/>
      <c r="D75" s="3" t="s">
        <v>112</v>
      </c>
    </row>
    <row r="76" spans="2:10" x14ac:dyDescent="0.25">
      <c r="B76" s="16"/>
      <c r="C76" s="3"/>
      <c r="D76" s="3"/>
    </row>
    <row r="77" spans="2:10" x14ac:dyDescent="0.25">
      <c r="D77" s="3"/>
    </row>
    <row r="78" spans="2:10" x14ac:dyDescent="0.25">
      <c r="B78" s="4" t="s">
        <v>20</v>
      </c>
    </row>
    <row r="79" spans="2:10" x14ac:dyDescent="0.25">
      <c r="B79" s="16" t="s">
        <v>22</v>
      </c>
      <c r="C79" s="3" t="s">
        <v>113</v>
      </c>
      <c r="D79" s="3"/>
    </row>
    <row r="80" spans="2:10" x14ac:dyDescent="0.25">
      <c r="B80" s="16" t="s">
        <v>23</v>
      </c>
      <c r="C80" s="3"/>
      <c r="D80" s="3" t="s">
        <v>113</v>
      </c>
    </row>
    <row r="81" spans="2:9" x14ac:dyDescent="0.25">
      <c r="D81" s="3"/>
      <c r="E81" s="3"/>
    </row>
    <row r="82" spans="2:9" x14ac:dyDescent="0.25">
      <c r="D82" s="3"/>
      <c r="E82" s="3"/>
    </row>
    <row r="83" spans="2:9" x14ac:dyDescent="0.25">
      <c r="B83" s="4" t="s">
        <v>24</v>
      </c>
      <c r="D83" s="3"/>
      <c r="E83" s="3"/>
    </row>
    <row r="84" spans="2:9" x14ac:dyDescent="0.25">
      <c r="C84" s="3"/>
      <c r="D84" s="3"/>
    </row>
    <row r="85" spans="2:9" x14ac:dyDescent="0.25">
      <c r="B85" s="4" t="s">
        <v>25</v>
      </c>
      <c r="C85" s="3"/>
      <c r="D85" s="3"/>
    </row>
    <row r="86" spans="2:9" x14ac:dyDescent="0.25">
      <c r="B86" s="14" t="s">
        <v>26</v>
      </c>
      <c r="C86" s="92">
        <v>50000</v>
      </c>
      <c r="D86" s="3"/>
      <c r="G86" s="14"/>
      <c r="I86" s="3"/>
    </row>
    <row r="87" spans="2:9" x14ac:dyDescent="0.25">
      <c r="B87" s="14" t="s">
        <v>27</v>
      </c>
      <c r="C87" s="92">
        <v>28000</v>
      </c>
      <c r="D87" s="34" t="s">
        <v>114</v>
      </c>
      <c r="G87" s="14"/>
      <c r="I87" s="34"/>
    </row>
    <row r="88" spans="2:9" x14ac:dyDescent="0.25">
      <c r="B88" s="14"/>
      <c r="C88" s="97">
        <f>C86-C87</f>
        <v>22000</v>
      </c>
      <c r="G88" s="14"/>
      <c r="I88" s="1"/>
    </row>
    <row r="89" spans="2:9" x14ac:dyDescent="0.25">
      <c r="B89" s="14" t="s">
        <v>28</v>
      </c>
      <c r="C89" s="94">
        <v>8800</v>
      </c>
      <c r="D89" s="34" t="s">
        <v>115</v>
      </c>
      <c r="G89" s="14"/>
      <c r="I89" s="34"/>
    </row>
    <row r="90" spans="2:9" x14ac:dyDescent="0.25">
      <c r="B90" s="14" t="s">
        <v>29</v>
      </c>
      <c r="C90" s="93">
        <f>C88-C89</f>
        <v>13200</v>
      </c>
      <c r="D90" s="3"/>
      <c r="G90" s="14"/>
      <c r="I90" s="3"/>
    </row>
    <row r="91" spans="2:9" x14ac:dyDescent="0.25">
      <c r="B91" s="14"/>
      <c r="C91" s="3"/>
      <c r="D91" s="17"/>
    </row>
    <row r="92" spans="2:9" x14ac:dyDescent="0.25">
      <c r="C92" s="3"/>
      <c r="D92" s="3"/>
    </row>
    <row r="93" spans="2:9" x14ac:dyDescent="0.25">
      <c r="B93" s="4" t="s">
        <v>30</v>
      </c>
      <c r="C93" s="3"/>
      <c r="D93" s="3"/>
    </row>
    <row r="94" spans="2:9" x14ac:dyDescent="0.25">
      <c r="B94" s="18" t="s">
        <v>138</v>
      </c>
      <c r="C94" s="96" t="s">
        <v>139</v>
      </c>
      <c r="D94" s="3"/>
    </row>
    <row r="95" spans="2:9" x14ac:dyDescent="0.25">
      <c r="B95" s="18"/>
      <c r="C95" s="3"/>
      <c r="D95" s="3"/>
    </row>
    <row r="96" spans="2:9" x14ac:dyDescent="0.25">
      <c r="C96" s="3"/>
      <c r="D96" s="3"/>
    </row>
    <row r="97" spans="2:8" x14ac:dyDescent="0.25">
      <c r="B97" s="4" t="s">
        <v>31</v>
      </c>
      <c r="C97" s="3"/>
      <c r="D97" s="3"/>
    </row>
    <row r="98" spans="2:8" x14ac:dyDescent="0.25">
      <c r="B98" s="14" t="s">
        <v>132</v>
      </c>
      <c r="C98" s="89">
        <v>146000</v>
      </c>
      <c r="D98" s="3"/>
      <c r="G98" s="3"/>
      <c r="H98" s="3"/>
    </row>
    <row r="99" spans="2:8" x14ac:dyDescent="0.25">
      <c r="B99" s="14"/>
      <c r="C99" s="89"/>
      <c r="D99" s="3"/>
      <c r="G99" s="3"/>
      <c r="H99" s="3"/>
    </row>
    <row r="100" spans="2:8" x14ac:dyDescent="0.25">
      <c r="B100" s="14" t="s">
        <v>133</v>
      </c>
      <c r="C100" s="89">
        <v>15000</v>
      </c>
      <c r="D100" s="36" t="s">
        <v>116</v>
      </c>
      <c r="G100" s="3"/>
      <c r="H100" s="36"/>
    </row>
    <row r="101" spans="2:8" x14ac:dyDescent="0.25">
      <c r="B101" s="14"/>
      <c r="C101" s="89"/>
      <c r="D101" s="3"/>
      <c r="G101" s="3"/>
      <c r="H101" s="3"/>
    </row>
    <row r="102" spans="2:8" x14ac:dyDescent="0.25">
      <c r="B102" s="14" t="s">
        <v>32</v>
      </c>
      <c r="C102" s="89">
        <v>11667</v>
      </c>
      <c r="D102" s="3"/>
      <c r="G102" s="3"/>
      <c r="H102" s="3"/>
    </row>
    <row r="103" spans="2:8" x14ac:dyDescent="0.25">
      <c r="B103" s="14"/>
      <c r="C103" s="89"/>
      <c r="D103" s="3"/>
      <c r="G103" s="3"/>
      <c r="H103" s="3"/>
    </row>
    <row r="104" spans="2:8" x14ac:dyDescent="0.25">
      <c r="B104" s="14" t="s">
        <v>34</v>
      </c>
      <c r="C104" s="90">
        <v>4000</v>
      </c>
      <c r="D104" t="s">
        <v>117</v>
      </c>
      <c r="G104" s="34"/>
    </row>
    <row r="105" spans="2:8" x14ac:dyDescent="0.25">
      <c r="B105" s="14"/>
      <c r="C105" s="89"/>
      <c r="D105" s="3"/>
      <c r="G105" s="3"/>
      <c r="H105" s="3"/>
    </row>
    <row r="106" spans="2:8" x14ac:dyDescent="0.25">
      <c r="B106" s="14" t="s">
        <v>33</v>
      </c>
      <c r="C106" s="89">
        <v>8800</v>
      </c>
      <c r="D106" s="3"/>
      <c r="H106" s="3"/>
    </row>
    <row r="107" spans="2:8" x14ac:dyDescent="0.25">
      <c r="B107" s="14"/>
      <c r="C107" s="89"/>
      <c r="D107" s="3"/>
      <c r="H107" s="3"/>
    </row>
    <row r="108" spans="2:8" ht="15.75" thickBot="1" x14ac:dyDescent="0.3">
      <c r="B108" s="14"/>
      <c r="C108" s="95">
        <f>C98+C100-C102-C104-C106</f>
        <v>136533</v>
      </c>
      <c r="D108" s="3"/>
      <c r="H108" s="3"/>
    </row>
    <row r="109" spans="2:8" ht="15.75" thickTop="1" x14ac:dyDescent="0.25">
      <c r="C109" s="3"/>
      <c r="D109" s="3"/>
    </row>
    <row r="110" spans="2:8" x14ac:dyDescent="0.25">
      <c r="C110" s="3"/>
      <c r="D110" s="3"/>
    </row>
    <row r="111" spans="2:8" x14ac:dyDescent="0.25">
      <c r="C111" s="3"/>
      <c r="D111" s="3"/>
    </row>
    <row r="112" spans="2:8" ht="18.75" x14ac:dyDescent="0.25">
      <c r="B112" s="20" t="s">
        <v>125</v>
      </c>
      <c r="C112" s="37"/>
      <c r="D112" s="3"/>
    </row>
    <row r="113" spans="2:7" x14ac:dyDescent="0.25">
      <c r="C113" s="3"/>
      <c r="D113" s="3"/>
    </row>
    <row r="114" spans="2:7" x14ac:dyDescent="0.25">
      <c r="B114" s="4" t="s">
        <v>85</v>
      </c>
      <c r="C114" s="3"/>
      <c r="D114" s="3"/>
    </row>
    <row r="115" spans="2:7" x14ac:dyDescent="0.25">
      <c r="F115" s="33" t="s">
        <v>90</v>
      </c>
    </row>
    <row r="116" spans="2:7" ht="36" customHeight="1" x14ac:dyDescent="0.25">
      <c r="C116" s="38" t="s">
        <v>35</v>
      </c>
      <c r="D116" s="39" t="s">
        <v>36</v>
      </c>
      <c r="E116" s="39" t="s">
        <v>141</v>
      </c>
      <c r="F116" s="39" t="s">
        <v>89</v>
      </c>
      <c r="G116" s="40" t="s">
        <v>37</v>
      </c>
    </row>
    <row r="117" spans="2:7" x14ac:dyDescent="0.25">
      <c r="C117" s="41" t="s">
        <v>71</v>
      </c>
      <c r="D117" s="32">
        <v>15000</v>
      </c>
      <c r="E117" s="42">
        <f>D117*0.09</f>
        <v>1350</v>
      </c>
      <c r="F117" s="42">
        <v>-758</v>
      </c>
      <c r="G117" s="43">
        <f>D117+E117+F117</f>
        <v>15592</v>
      </c>
    </row>
    <row r="118" spans="2:7" ht="15.75" thickBot="1" x14ac:dyDescent="0.3">
      <c r="C118" s="41" t="s">
        <v>72</v>
      </c>
      <c r="D118" s="32">
        <v>15592</v>
      </c>
      <c r="E118" s="42">
        <f t="shared" ref="E118:E121" si="0">D118*0.09</f>
        <v>1403.28</v>
      </c>
      <c r="F118" s="42">
        <v>-758</v>
      </c>
      <c r="G118" s="43">
        <f>D118+E118+F118</f>
        <v>16237.279999999999</v>
      </c>
    </row>
    <row r="119" spans="2:7" ht="15.75" thickBot="1" x14ac:dyDescent="0.3">
      <c r="C119" s="41" t="s">
        <v>86</v>
      </c>
      <c r="D119" s="32">
        <v>16237</v>
      </c>
      <c r="E119" s="44">
        <f t="shared" si="0"/>
        <v>1461.33</v>
      </c>
      <c r="F119" s="42">
        <v>-758</v>
      </c>
      <c r="G119" s="44">
        <f>D119+E119+F119</f>
        <v>16940.330000000002</v>
      </c>
    </row>
    <row r="120" spans="2:7" x14ac:dyDescent="0.25">
      <c r="C120" s="41" t="s">
        <v>87</v>
      </c>
      <c r="D120" s="32">
        <v>16940</v>
      </c>
      <c r="E120" s="42">
        <f t="shared" si="0"/>
        <v>1524.6</v>
      </c>
      <c r="F120" s="42">
        <v>-758</v>
      </c>
      <c r="G120" s="43">
        <f>D120+E120+F120</f>
        <v>17706.599999999999</v>
      </c>
    </row>
    <row r="121" spans="2:7" x14ac:dyDescent="0.25">
      <c r="B121" t="s">
        <v>84</v>
      </c>
      <c r="C121" s="41" t="s">
        <v>88</v>
      </c>
      <c r="D121" s="45">
        <v>17707</v>
      </c>
      <c r="E121" s="46">
        <f t="shared" si="0"/>
        <v>1593.6299999999999</v>
      </c>
      <c r="F121" s="42">
        <v>-758</v>
      </c>
      <c r="G121" s="47">
        <v>18993</v>
      </c>
    </row>
    <row r="122" spans="2:7" x14ac:dyDescent="0.25">
      <c r="G122" s="33" t="s">
        <v>91</v>
      </c>
    </row>
    <row r="123" spans="2:7" x14ac:dyDescent="0.25">
      <c r="F123" s="33"/>
    </row>
    <row r="124" spans="2:7" x14ac:dyDescent="0.25">
      <c r="F124" s="33"/>
    </row>
    <row r="125" spans="2:7" x14ac:dyDescent="0.25">
      <c r="B125" s="48" t="s">
        <v>38</v>
      </c>
      <c r="C125" s="49"/>
      <c r="D125" s="49"/>
      <c r="E125" s="50"/>
      <c r="F125" s="50"/>
    </row>
    <row r="126" spans="2:7" x14ac:dyDescent="0.25">
      <c r="B126" s="51" t="s">
        <v>92</v>
      </c>
      <c r="C126" s="52" t="s">
        <v>134</v>
      </c>
      <c r="D126" s="53"/>
      <c r="E126" s="50"/>
      <c r="F126" s="50" t="s">
        <v>75</v>
      </c>
      <c r="G126" s="1"/>
    </row>
    <row r="127" spans="2:7" x14ac:dyDescent="0.25">
      <c r="B127" s="51" t="s">
        <v>93</v>
      </c>
      <c r="C127" s="52" t="s">
        <v>135</v>
      </c>
      <c r="D127" s="53"/>
      <c r="E127" s="50"/>
      <c r="F127" s="50" t="s">
        <v>74</v>
      </c>
      <c r="G127" s="1"/>
    </row>
    <row r="128" spans="2:7" x14ac:dyDescent="0.25">
      <c r="B128" s="49" t="s">
        <v>94</v>
      </c>
      <c r="C128" s="52"/>
      <c r="D128" s="53"/>
      <c r="E128" s="50"/>
      <c r="F128" s="50"/>
      <c r="G128" s="1"/>
    </row>
    <row r="129" spans="2:7" x14ac:dyDescent="0.25">
      <c r="B129" s="51"/>
      <c r="C129" s="49"/>
      <c r="D129" s="49"/>
      <c r="E129" s="50"/>
      <c r="F129" s="50"/>
      <c r="G129" s="1"/>
    </row>
    <row r="130" spans="2:7" x14ac:dyDescent="0.25">
      <c r="B130" s="51" t="s">
        <v>39</v>
      </c>
      <c r="C130" s="53" t="s">
        <v>136</v>
      </c>
      <c r="D130" s="54" t="s">
        <v>76</v>
      </c>
      <c r="E130" s="50"/>
      <c r="F130" s="50"/>
    </row>
    <row r="131" spans="2:7" x14ac:dyDescent="0.25">
      <c r="B131" s="51" t="s">
        <v>40</v>
      </c>
      <c r="C131" s="53"/>
      <c r="D131" s="53" t="s">
        <v>136</v>
      </c>
      <c r="E131" s="50"/>
      <c r="F131" s="50"/>
    </row>
    <row r="132" spans="2:7" x14ac:dyDescent="0.25">
      <c r="B132" s="50"/>
      <c r="C132" s="49"/>
      <c r="D132" s="49"/>
      <c r="E132" s="50"/>
      <c r="F132" s="50"/>
    </row>
    <row r="133" spans="2:7" x14ac:dyDescent="0.25">
      <c r="B133" s="50"/>
      <c r="C133" s="49"/>
      <c r="D133" s="49"/>
      <c r="E133" s="50"/>
      <c r="F133" s="50"/>
    </row>
    <row r="134" spans="2:7" x14ac:dyDescent="0.25">
      <c r="B134" s="48" t="s">
        <v>41</v>
      </c>
      <c r="C134" s="49"/>
      <c r="D134" s="49"/>
      <c r="E134" s="50"/>
      <c r="F134" s="50"/>
    </row>
    <row r="135" spans="2:7" x14ac:dyDescent="0.25">
      <c r="B135" s="51" t="s">
        <v>42</v>
      </c>
      <c r="C135" s="49"/>
      <c r="D135" s="55" t="s">
        <v>95</v>
      </c>
      <c r="E135" s="50"/>
      <c r="F135" s="50"/>
    </row>
    <row r="136" spans="2:7" x14ac:dyDescent="0.25">
      <c r="B136" s="51" t="s">
        <v>77</v>
      </c>
      <c r="C136" s="49"/>
      <c r="D136" s="55" t="s">
        <v>142</v>
      </c>
      <c r="E136" s="50"/>
      <c r="F136" s="50"/>
    </row>
    <row r="137" spans="2:7" x14ac:dyDescent="0.25">
      <c r="B137" s="55" t="s">
        <v>82</v>
      </c>
      <c r="C137" s="54"/>
      <c r="D137" s="56" t="s">
        <v>143</v>
      </c>
      <c r="E137" s="50" t="s">
        <v>78</v>
      </c>
      <c r="F137" s="50"/>
    </row>
    <row r="138" spans="2:7" x14ac:dyDescent="0.25">
      <c r="B138" s="50"/>
      <c r="C138" s="49"/>
      <c r="D138" s="49"/>
      <c r="E138" s="50"/>
      <c r="F138" s="50"/>
    </row>
    <row r="139" spans="2:7" x14ac:dyDescent="0.25">
      <c r="B139" s="48" t="s">
        <v>83</v>
      </c>
      <c r="C139" s="49"/>
      <c r="D139" s="49"/>
      <c r="E139" s="50"/>
      <c r="F139" s="50"/>
    </row>
    <row r="140" spans="2:7" x14ac:dyDescent="0.25">
      <c r="B140" s="50"/>
      <c r="C140" s="57" t="s">
        <v>43</v>
      </c>
      <c r="D140" s="57" t="s">
        <v>44</v>
      </c>
      <c r="E140" s="58" t="s">
        <v>45</v>
      </c>
      <c r="F140" s="50"/>
    </row>
    <row r="141" spans="2:7" x14ac:dyDescent="0.25">
      <c r="B141" s="51" t="s">
        <v>46</v>
      </c>
      <c r="C141" s="53" t="s">
        <v>96</v>
      </c>
      <c r="D141" s="53" t="s">
        <v>98</v>
      </c>
      <c r="E141" s="53" t="s">
        <v>99</v>
      </c>
      <c r="F141" s="50"/>
    </row>
    <row r="142" spans="2:7" x14ac:dyDescent="0.25">
      <c r="B142" s="51" t="s">
        <v>47</v>
      </c>
      <c r="C142" s="53" t="s">
        <v>97</v>
      </c>
      <c r="D142" s="53" t="s">
        <v>145</v>
      </c>
      <c r="E142" s="53" t="s">
        <v>146</v>
      </c>
      <c r="F142" s="50"/>
    </row>
    <row r="143" spans="2:7" ht="15.75" thickBot="1" x14ac:dyDescent="0.3">
      <c r="B143" s="98" t="s">
        <v>144</v>
      </c>
      <c r="E143" s="59" t="s">
        <v>149</v>
      </c>
      <c r="F143" s="50"/>
    </row>
    <row r="144" spans="2:7" ht="15.75" thickTop="1" x14ac:dyDescent="0.25">
      <c r="B144" s="50"/>
      <c r="C144" s="49"/>
      <c r="D144" s="49"/>
      <c r="E144" s="50"/>
      <c r="F144" s="50"/>
    </row>
    <row r="145" spans="2:6" x14ac:dyDescent="0.25">
      <c r="B145" s="50"/>
      <c r="C145" s="49"/>
      <c r="D145" s="49"/>
      <c r="E145" s="50"/>
      <c r="F145" s="50"/>
    </row>
    <row r="146" spans="2:6" x14ac:dyDescent="0.25">
      <c r="B146" s="48" t="s">
        <v>48</v>
      </c>
      <c r="C146" s="49"/>
      <c r="D146" s="49"/>
      <c r="E146" s="50"/>
      <c r="F146" s="50"/>
    </row>
    <row r="147" spans="2:6" x14ac:dyDescent="0.25">
      <c r="B147" s="51" t="s">
        <v>49</v>
      </c>
      <c r="C147" s="49" t="s">
        <v>100</v>
      </c>
      <c r="D147" s="49"/>
      <c r="E147" s="50" t="s">
        <v>78</v>
      </c>
      <c r="F147" s="50"/>
    </row>
    <row r="148" spans="2:6" x14ac:dyDescent="0.25">
      <c r="B148" s="50"/>
      <c r="C148" s="49"/>
      <c r="D148" s="49"/>
      <c r="E148" s="50"/>
      <c r="F148" s="50"/>
    </row>
    <row r="149" spans="2:6" x14ac:dyDescent="0.25">
      <c r="B149" s="50"/>
      <c r="C149" s="49"/>
      <c r="D149" s="49"/>
      <c r="E149" s="50"/>
      <c r="F149" s="50"/>
    </row>
    <row r="150" spans="2:6" x14ac:dyDescent="0.25">
      <c r="B150" s="48" t="s">
        <v>50</v>
      </c>
      <c r="C150" s="49"/>
      <c r="D150" s="49"/>
      <c r="E150" s="50"/>
      <c r="F150" s="50"/>
    </row>
    <row r="151" spans="2:6" x14ac:dyDescent="0.25">
      <c r="B151" s="51" t="s">
        <v>51</v>
      </c>
      <c r="C151" s="60" t="s">
        <v>101</v>
      </c>
      <c r="D151" s="49"/>
      <c r="E151" s="50" t="s">
        <v>102</v>
      </c>
      <c r="F151" s="50"/>
    </row>
    <row r="152" spans="2:6" x14ac:dyDescent="0.25">
      <c r="B152" s="51" t="s">
        <v>52</v>
      </c>
      <c r="C152" s="61">
        <v>850</v>
      </c>
      <c r="D152" s="49"/>
      <c r="E152" s="50"/>
      <c r="F152" s="50"/>
    </row>
    <row r="153" spans="2:6" x14ac:dyDescent="0.25">
      <c r="B153" s="51" t="s">
        <v>53</v>
      </c>
      <c r="C153" s="62">
        <v>50</v>
      </c>
      <c r="D153" s="49"/>
      <c r="E153" s="50" t="s">
        <v>74</v>
      </c>
      <c r="F153" s="50"/>
    </row>
    <row r="154" spans="2:6" x14ac:dyDescent="0.25">
      <c r="B154" s="50"/>
      <c r="C154" s="49"/>
      <c r="D154" s="49"/>
      <c r="E154" s="50"/>
      <c r="F154" s="50"/>
    </row>
    <row r="155" spans="2:6" x14ac:dyDescent="0.25">
      <c r="B155" s="50"/>
      <c r="C155" s="49"/>
      <c r="D155" s="49"/>
      <c r="E155" s="50"/>
      <c r="F155" s="50"/>
    </row>
    <row r="156" spans="2:6" ht="15.75" x14ac:dyDescent="0.25">
      <c r="B156" s="63" t="s">
        <v>127</v>
      </c>
      <c r="C156" s="64"/>
      <c r="D156" s="64"/>
      <c r="E156" s="65"/>
      <c r="F156" s="50"/>
    </row>
    <row r="157" spans="2:6" x14ac:dyDescent="0.25">
      <c r="B157" s="66"/>
      <c r="C157" s="49"/>
      <c r="D157" s="49"/>
      <c r="E157" s="67"/>
      <c r="F157" s="50"/>
    </row>
    <row r="158" spans="2:6" x14ac:dyDescent="0.25">
      <c r="B158" s="68" t="s">
        <v>54</v>
      </c>
      <c r="C158" s="60">
        <v>190000</v>
      </c>
      <c r="D158" s="49"/>
      <c r="E158" s="67"/>
      <c r="F158" s="50"/>
    </row>
    <row r="159" spans="2:6" x14ac:dyDescent="0.25">
      <c r="B159" s="68" t="s">
        <v>55</v>
      </c>
      <c r="C159" s="69">
        <v>43000</v>
      </c>
      <c r="D159" s="49"/>
      <c r="E159" s="67"/>
      <c r="F159" s="50"/>
    </row>
    <row r="160" spans="2:6" x14ac:dyDescent="0.25">
      <c r="B160" s="68" t="s">
        <v>56</v>
      </c>
      <c r="C160" s="60">
        <f>C158-C159</f>
        <v>147000</v>
      </c>
      <c r="D160" s="49"/>
      <c r="E160" s="67"/>
      <c r="F160" s="50"/>
    </row>
    <row r="161" spans="2:6" x14ac:dyDescent="0.25">
      <c r="B161" s="68" t="s">
        <v>57</v>
      </c>
      <c r="C161" s="69">
        <f>39000+6400</f>
        <v>45400</v>
      </c>
      <c r="D161" s="49" t="s">
        <v>147</v>
      </c>
      <c r="E161" s="67"/>
      <c r="F161" s="50"/>
    </row>
    <row r="162" spans="2:6" x14ac:dyDescent="0.25">
      <c r="B162" s="68" t="s">
        <v>58</v>
      </c>
      <c r="C162" s="60">
        <f>C160-C161</f>
        <v>101600</v>
      </c>
      <c r="D162" s="49"/>
      <c r="E162" s="67"/>
      <c r="F162" s="50"/>
    </row>
    <row r="163" spans="2:6" x14ac:dyDescent="0.25">
      <c r="B163" s="68" t="s">
        <v>59</v>
      </c>
      <c r="C163" s="69">
        <v>3241</v>
      </c>
      <c r="D163" s="49" t="s">
        <v>137</v>
      </c>
      <c r="E163" s="67"/>
      <c r="F163" s="50"/>
    </row>
    <row r="164" spans="2:6" x14ac:dyDescent="0.25">
      <c r="B164" s="68" t="s">
        <v>60</v>
      </c>
      <c r="C164" s="60">
        <f>C162-C163</f>
        <v>98359</v>
      </c>
      <c r="D164" s="49"/>
      <c r="E164" s="67"/>
      <c r="F164" s="50"/>
    </row>
    <row r="165" spans="2:6" x14ac:dyDescent="0.25">
      <c r="B165" s="68" t="s">
        <v>61</v>
      </c>
      <c r="C165" s="60">
        <v>13660</v>
      </c>
      <c r="D165" s="49" t="s">
        <v>103</v>
      </c>
      <c r="E165" s="67"/>
      <c r="F165" s="50"/>
    </row>
    <row r="166" spans="2:6" x14ac:dyDescent="0.25">
      <c r="B166" s="70" t="s">
        <v>62</v>
      </c>
      <c r="C166" s="71">
        <f>C164-C165</f>
        <v>84699</v>
      </c>
      <c r="D166" s="72"/>
      <c r="E166" s="73"/>
      <c r="F166" s="50"/>
    </row>
    <row r="167" spans="2:6" x14ac:dyDescent="0.25">
      <c r="B167" s="51"/>
      <c r="C167" s="60"/>
      <c r="D167" s="49"/>
      <c r="E167" s="50"/>
      <c r="F167" s="50"/>
    </row>
    <row r="168" spans="2:6" x14ac:dyDescent="0.25">
      <c r="B168" s="50"/>
      <c r="C168" s="60"/>
      <c r="D168" s="49"/>
      <c r="E168" s="50"/>
      <c r="F168" s="50"/>
    </row>
    <row r="169" spans="2:6" x14ac:dyDescent="0.25">
      <c r="B169" s="74" t="s">
        <v>148</v>
      </c>
      <c r="C169" s="71"/>
      <c r="D169" s="75"/>
      <c r="E169" s="76"/>
      <c r="F169" s="50"/>
    </row>
    <row r="170" spans="2:6" x14ac:dyDescent="0.25">
      <c r="B170" s="50"/>
      <c r="C170" s="49"/>
      <c r="D170" s="49"/>
      <c r="E170" s="50"/>
      <c r="F170" s="50"/>
    </row>
    <row r="171" spans="2:6" x14ac:dyDescent="0.25">
      <c r="B171" s="50"/>
      <c r="C171" s="49"/>
      <c r="D171" s="49"/>
      <c r="E171" s="50"/>
      <c r="F171" s="50"/>
    </row>
    <row r="172" spans="2:6" ht="15.75" x14ac:dyDescent="0.25">
      <c r="B172" s="63" t="s">
        <v>126</v>
      </c>
      <c r="C172" s="77"/>
      <c r="D172" s="78"/>
      <c r="E172" s="50"/>
      <c r="F172" s="50"/>
    </row>
    <row r="173" spans="2:6" x14ac:dyDescent="0.25">
      <c r="B173" s="66"/>
      <c r="C173" s="49"/>
      <c r="D173" s="79"/>
      <c r="E173" s="50"/>
      <c r="F173" s="50"/>
    </row>
    <row r="174" spans="2:6" x14ac:dyDescent="0.25">
      <c r="B174" s="80" t="s">
        <v>63</v>
      </c>
      <c r="C174" s="60"/>
      <c r="D174" s="81">
        <v>158100</v>
      </c>
      <c r="E174" s="60"/>
      <c r="F174" s="60"/>
    </row>
    <row r="175" spans="2:6" x14ac:dyDescent="0.25">
      <c r="B175" s="66"/>
      <c r="C175" s="60"/>
      <c r="D175" s="81"/>
      <c r="E175" s="60"/>
      <c r="F175" s="60"/>
    </row>
    <row r="176" spans="2:6" x14ac:dyDescent="0.25">
      <c r="B176" s="80" t="s">
        <v>3</v>
      </c>
      <c r="C176" s="60"/>
      <c r="D176" s="81"/>
      <c r="E176" s="60"/>
      <c r="F176" s="60"/>
    </row>
    <row r="177" spans="2:6" x14ac:dyDescent="0.25">
      <c r="B177" s="66" t="s">
        <v>64</v>
      </c>
      <c r="C177" s="60">
        <v>20000</v>
      </c>
      <c r="D177" s="81"/>
      <c r="E177" s="60"/>
      <c r="F177" s="60"/>
    </row>
    <row r="178" spans="2:6" x14ac:dyDescent="0.25">
      <c r="B178" s="66" t="s">
        <v>65</v>
      </c>
      <c r="C178" s="60">
        <v>50000</v>
      </c>
      <c r="D178" s="81"/>
      <c r="E178" s="60"/>
      <c r="F178" s="60"/>
    </row>
    <row r="179" spans="2:6" x14ac:dyDescent="0.25">
      <c r="B179" s="66" t="s">
        <v>104</v>
      </c>
      <c r="C179" s="60">
        <v>925</v>
      </c>
      <c r="D179" s="81"/>
      <c r="E179" s="60"/>
      <c r="F179" s="60"/>
    </row>
    <row r="180" spans="2:6" x14ac:dyDescent="0.25">
      <c r="B180" s="66"/>
      <c r="C180" s="82">
        <f>SUM(C177:C179)</f>
        <v>70925</v>
      </c>
      <c r="D180" s="81"/>
      <c r="E180" s="60"/>
      <c r="F180" s="60"/>
    </row>
    <row r="181" spans="2:6" x14ac:dyDescent="0.25">
      <c r="B181" s="66"/>
      <c r="C181" s="60"/>
      <c r="D181" s="81"/>
      <c r="E181" s="60"/>
      <c r="F181" s="60"/>
    </row>
    <row r="182" spans="2:6" x14ac:dyDescent="0.25">
      <c r="B182" s="80" t="s">
        <v>66</v>
      </c>
      <c r="C182" s="60"/>
      <c r="D182" s="81"/>
      <c r="E182" s="60"/>
      <c r="F182" s="60"/>
    </row>
    <row r="183" spans="2:6" x14ac:dyDescent="0.25">
      <c r="B183" s="66" t="s">
        <v>67</v>
      </c>
      <c r="C183" s="60">
        <v>2555</v>
      </c>
      <c r="D183" s="81"/>
      <c r="E183" s="60"/>
      <c r="F183" s="60"/>
    </row>
    <row r="184" spans="2:6" x14ac:dyDescent="0.25">
      <c r="B184" s="66" t="s">
        <v>68</v>
      </c>
      <c r="C184" s="60">
        <v>5330</v>
      </c>
      <c r="D184" s="81"/>
      <c r="E184" s="60"/>
      <c r="F184" s="60"/>
    </row>
    <row r="185" spans="2:6" x14ac:dyDescent="0.25">
      <c r="B185" s="66" t="s">
        <v>61</v>
      </c>
      <c r="C185" s="60">
        <v>10260</v>
      </c>
      <c r="D185" s="81"/>
      <c r="E185" s="60"/>
      <c r="F185" s="60"/>
    </row>
    <row r="186" spans="2:6" x14ac:dyDescent="0.25">
      <c r="B186" s="66" t="s">
        <v>73</v>
      </c>
      <c r="C186" s="60">
        <v>50</v>
      </c>
      <c r="D186" s="81"/>
      <c r="E186" s="60"/>
      <c r="F186" s="60"/>
    </row>
    <row r="187" spans="2:6" x14ac:dyDescent="0.25">
      <c r="B187" s="66"/>
      <c r="C187" s="82">
        <f>SUM(C183:C186)</f>
        <v>18195</v>
      </c>
      <c r="D187" s="81"/>
      <c r="E187" s="60"/>
      <c r="F187" s="60"/>
    </row>
    <row r="188" spans="2:6" x14ac:dyDescent="0.25">
      <c r="B188" s="80" t="s">
        <v>4</v>
      </c>
      <c r="C188" s="60"/>
      <c r="D188" s="81">
        <f>C180-C187</f>
        <v>52730</v>
      </c>
      <c r="E188" s="60"/>
      <c r="F188" s="60"/>
    </row>
    <row r="189" spans="2:6" x14ac:dyDescent="0.25">
      <c r="B189" s="66"/>
      <c r="C189" s="60"/>
      <c r="D189" s="81"/>
      <c r="E189" s="60"/>
      <c r="F189" s="60"/>
    </row>
    <row r="190" spans="2:6" x14ac:dyDescent="0.25">
      <c r="B190" s="80" t="s">
        <v>6</v>
      </c>
      <c r="C190" s="60"/>
      <c r="D190" s="83">
        <f>D174+D188</f>
        <v>210830</v>
      </c>
      <c r="E190" s="60"/>
      <c r="F190" s="60"/>
    </row>
    <row r="191" spans="2:6" x14ac:dyDescent="0.25">
      <c r="B191" s="66"/>
      <c r="C191" s="60"/>
      <c r="D191" s="81"/>
      <c r="E191" s="60"/>
      <c r="F191" s="60"/>
    </row>
    <row r="192" spans="2:6" x14ac:dyDescent="0.25">
      <c r="B192" s="80" t="s">
        <v>5</v>
      </c>
      <c r="C192" s="60"/>
      <c r="D192" s="81"/>
      <c r="E192" s="60"/>
      <c r="F192" s="60"/>
    </row>
    <row r="193" spans="2:7" x14ac:dyDescent="0.25">
      <c r="B193" s="66" t="s">
        <v>105</v>
      </c>
      <c r="C193" s="60"/>
      <c r="D193" s="81">
        <v>45000</v>
      </c>
      <c r="E193" s="60"/>
      <c r="F193" s="60"/>
    </row>
    <row r="194" spans="2:7" x14ac:dyDescent="0.25">
      <c r="B194" s="66" t="s">
        <v>106</v>
      </c>
      <c r="C194" s="60"/>
      <c r="D194" s="81">
        <v>16940</v>
      </c>
      <c r="E194" s="60"/>
      <c r="F194" s="60"/>
    </row>
    <row r="195" spans="2:7" x14ac:dyDescent="0.25">
      <c r="B195" s="66"/>
      <c r="C195" s="60"/>
      <c r="D195" s="81"/>
      <c r="E195" s="60"/>
      <c r="F195" s="60"/>
    </row>
    <row r="196" spans="2:7" x14ac:dyDescent="0.25">
      <c r="B196" s="80" t="s">
        <v>69</v>
      </c>
      <c r="C196" s="60"/>
      <c r="D196" s="81"/>
      <c r="E196" s="60"/>
      <c r="F196" s="60"/>
    </row>
    <row r="197" spans="2:7" x14ac:dyDescent="0.25">
      <c r="B197" s="66" t="s">
        <v>79</v>
      </c>
      <c r="C197" s="60"/>
      <c r="D197" s="81">
        <v>4350</v>
      </c>
      <c r="E197" s="60"/>
      <c r="F197" s="60"/>
    </row>
    <row r="198" spans="2:7" x14ac:dyDescent="0.25">
      <c r="B198" s="66" t="s">
        <v>70</v>
      </c>
      <c r="C198" s="60"/>
      <c r="D198" s="81">
        <v>30193.23</v>
      </c>
      <c r="E198" s="60"/>
      <c r="F198" s="60"/>
    </row>
    <row r="199" spans="2:7" ht="15.75" thickBot="1" x14ac:dyDescent="0.3">
      <c r="B199" s="66"/>
      <c r="C199" s="60"/>
      <c r="D199" s="84">
        <f>D190-D193-D194-D197-D198</f>
        <v>114346.77</v>
      </c>
      <c r="E199" s="60"/>
      <c r="F199" s="60"/>
    </row>
    <row r="200" spans="2:7" ht="15.75" thickTop="1" x14ac:dyDescent="0.25">
      <c r="B200" s="66"/>
      <c r="C200" s="60"/>
      <c r="D200" s="81"/>
      <c r="E200" s="60"/>
      <c r="F200" s="60"/>
    </row>
    <row r="201" spans="2:7" x14ac:dyDescent="0.25">
      <c r="B201" s="80" t="s">
        <v>8</v>
      </c>
      <c r="C201" s="60"/>
      <c r="D201" s="81"/>
      <c r="E201" s="60"/>
      <c r="F201" s="60"/>
    </row>
    <row r="202" spans="2:7" x14ac:dyDescent="0.25">
      <c r="B202" s="66" t="s">
        <v>7</v>
      </c>
      <c r="C202" s="60"/>
      <c r="D202" s="81">
        <v>20000</v>
      </c>
      <c r="E202" s="60"/>
      <c r="F202" s="60"/>
      <c r="G202" s="85"/>
    </row>
    <row r="203" spans="2:7" x14ac:dyDescent="0.25">
      <c r="B203" s="66" t="s">
        <v>150</v>
      </c>
      <c r="C203" s="60"/>
      <c r="D203" s="81">
        <v>94347</v>
      </c>
      <c r="E203" s="60"/>
      <c r="F203" s="60"/>
      <c r="G203" s="85"/>
    </row>
    <row r="204" spans="2:7" x14ac:dyDescent="0.25">
      <c r="B204" s="86"/>
      <c r="C204" s="69"/>
      <c r="D204" s="87">
        <f>SUM(D202:D203)</f>
        <v>114347</v>
      </c>
      <c r="E204" s="60"/>
      <c r="F204" s="60"/>
    </row>
    <row r="205" spans="2:7" x14ac:dyDescent="0.25">
      <c r="B205" s="50"/>
      <c r="C205" s="60"/>
      <c r="D205" s="60"/>
      <c r="E205" s="60"/>
      <c r="F205" s="60"/>
    </row>
    <row r="206" spans="2:7" x14ac:dyDescent="0.25">
      <c r="B206" s="50"/>
      <c r="C206" s="60"/>
      <c r="D206" s="60"/>
      <c r="E206" s="60"/>
      <c r="F206" s="60"/>
    </row>
  </sheetData>
  <phoneticPr fontId="7" type="noConversion"/>
  <pageMargins left="0.70866141732283472" right="0.31496062992125984" top="0.55118110236220474" bottom="0.35433070866141736" header="0.31496062992125984" footer="0.31496062992125984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Badir Miftah</cp:lastModifiedBy>
  <cp:lastPrinted>2019-07-22T12:32:51Z</cp:lastPrinted>
  <dcterms:created xsi:type="dcterms:W3CDTF">2019-07-14T09:15:46Z</dcterms:created>
  <dcterms:modified xsi:type="dcterms:W3CDTF">2023-12-12T14:04:48Z</dcterms:modified>
</cp:coreProperties>
</file>