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WTSD\Lectures\2019_20\2019_20 Assesments\M6X00417 Major Project\"/>
    </mc:Choice>
  </mc:AlternateContent>
  <bookViews>
    <workbookView xWindow="0" yWindow="0" windowWidth="28800" windowHeight="128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" l="1"/>
  <c r="F20" i="1"/>
  <c r="F3" i="1" l="1"/>
  <c r="H16" i="1"/>
  <c r="F34" i="1" l="1"/>
  <c r="F35" i="1" l="1"/>
  <c r="F37" i="1"/>
  <c r="H12" i="1" l="1"/>
  <c r="H14" i="1"/>
  <c r="H15" i="1"/>
  <c r="H19" i="1"/>
  <c r="H20" i="1"/>
  <c r="H21" i="1"/>
  <c r="H24" i="1"/>
  <c r="H26" i="1"/>
  <c r="H27" i="1"/>
  <c r="H30" i="1"/>
  <c r="H31" i="1"/>
  <c r="H33" i="1"/>
  <c r="H34" i="1"/>
  <c r="H35" i="1"/>
  <c r="H36" i="1"/>
  <c r="H37" i="1"/>
  <c r="H38" i="1"/>
  <c r="H40" i="1"/>
  <c r="H41" i="1"/>
  <c r="H42" i="1"/>
  <c r="H43" i="1"/>
  <c r="H44" i="1"/>
  <c r="H45" i="1"/>
  <c r="H46" i="1"/>
  <c r="E39" i="1"/>
  <c r="H39" i="1" s="1"/>
  <c r="E32" i="1"/>
  <c r="H32" i="1" s="1"/>
  <c r="E29" i="1"/>
  <c r="H29" i="1" s="1"/>
  <c r="E28" i="1"/>
  <c r="H28" i="1" s="1"/>
  <c r="E25" i="1"/>
  <c r="H25" i="1" s="1"/>
  <c r="E23" i="1"/>
  <c r="H23" i="1" s="1"/>
  <c r="E22" i="1"/>
  <c r="H22" i="1" s="1"/>
  <c r="E17" i="1"/>
  <c r="H17" i="1" s="1"/>
  <c r="E18" i="1"/>
  <c r="H18" i="1" s="1"/>
  <c r="E13" i="1"/>
  <c r="H13" i="1" s="1"/>
  <c r="E11" i="1"/>
  <c r="H11" i="1" s="1"/>
  <c r="E10" i="1"/>
  <c r="H10" i="1" s="1"/>
  <c r="E9" i="1"/>
  <c r="H9" i="1" s="1"/>
  <c r="E6" i="1"/>
  <c r="H6" i="1" s="1"/>
  <c r="H4" i="1" l="1"/>
  <c r="E47" i="1" l="1"/>
  <c r="G47" i="1"/>
  <c r="G48" i="1" s="1"/>
  <c r="H3" i="1"/>
  <c r="H5" i="1"/>
  <c r="H7" i="1"/>
  <c r="H8" i="1"/>
  <c r="E48" i="1" l="1"/>
  <c r="H47" i="1"/>
  <c r="H48" i="1" s="1"/>
  <c r="D47" i="1" l="1"/>
  <c r="D48" i="1" l="1"/>
  <c r="F48" i="1" s="1"/>
  <c r="F47" i="1"/>
</calcChain>
</file>

<file path=xl/sharedStrings.xml><?xml version="1.0" encoding="utf-8"?>
<sst xmlns="http://schemas.openxmlformats.org/spreadsheetml/2006/main" count="97" uniqueCount="93">
  <si>
    <t xml:space="preserve">Viva 1 </t>
  </si>
  <si>
    <t>Viva 2</t>
  </si>
  <si>
    <t>Report</t>
  </si>
  <si>
    <t>Average</t>
  </si>
  <si>
    <t>StDev</t>
  </si>
  <si>
    <t>Overall</t>
  </si>
  <si>
    <t>AIDAN</t>
  </si>
  <si>
    <t>CHAPMAN</t>
  </si>
  <si>
    <t>ANTHONY</t>
  </si>
  <si>
    <t>HAU</t>
  </si>
  <si>
    <t>AINSLEY</t>
  </si>
  <si>
    <t>MARTIN</t>
  </si>
  <si>
    <t>ALEX</t>
  </si>
  <si>
    <t>OKE</t>
  </si>
  <si>
    <t>ANTONIO</t>
  </si>
  <si>
    <t>JANUARIO</t>
  </si>
  <si>
    <t>BRYN</t>
  </si>
  <si>
    <t>STUBBINGS</t>
  </si>
  <si>
    <t>CARL</t>
  </si>
  <si>
    <t>ENGELBRECHT</t>
  </si>
  <si>
    <t>CHRISTOPHER</t>
  </si>
  <si>
    <t>HOPKINS</t>
  </si>
  <si>
    <t>CORNELIUS</t>
  </si>
  <si>
    <t>MAY</t>
  </si>
  <si>
    <t>DANNY</t>
  </si>
  <si>
    <t>RICHARDSON</t>
  </si>
  <si>
    <t>DAVID</t>
  </si>
  <si>
    <t>MIGLIORATI</t>
  </si>
  <si>
    <t>EMANUELE</t>
  </si>
  <si>
    <t>EWAN</t>
  </si>
  <si>
    <t>CARTER</t>
  </si>
  <si>
    <t>GEORGE</t>
  </si>
  <si>
    <t>JONES</t>
  </si>
  <si>
    <t>HARRY</t>
  </si>
  <si>
    <t>FARNHILL</t>
  </si>
  <si>
    <t>IFAN</t>
  </si>
  <si>
    <t>JASON</t>
  </si>
  <si>
    <t>SORG</t>
  </si>
  <si>
    <t>JOSEPH</t>
  </si>
  <si>
    <t>THOMAS</t>
  </si>
  <si>
    <t>JOSHUA</t>
  </si>
  <si>
    <t>BASS</t>
  </si>
  <si>
    <t>UPSON</t>
  </si>
  <si>
    <t>KACPER</t>
  </si>
  <si>
    <t>KACZMARCZYK</t>
  </si>
  <si>
    <t>LOAGHAN</t>
  </si>
  <si>
    <t>SLADE</t>
  </si>
  <si>
    <t>MAXIMILIAN</t>
  </si>
  <si>
    <t>HART</t>
  </si>
  <si>
    <t>MICHAEL</t>
  </si>
  <si>
    <t>ANDERSON</t>
  </si>
  <si>
    <t>MILO</t>
  </si>
  <si>
    <t>WARD</t>
  </si>
  <si>
    <t>NICHOLAS</t>
  </si>
  <si>
    <t>OLIVER</t>
  </si>
  <si>
    <t>DUANE</t>
  </si>
  <si>
    <t>OWEN</t>
  </si>
  <si>
    <t>LORD</t>
  </si>
  <si>
    <t>PAUL</t>
  </si>
  <si>
    <t>GORMLIE</t>
  </si>
  <si>
    <t>RYAN</t>
  </si>
  <si>
    <t>JAMES</t>
  </si>
  <si>
    <t>SAMUEL</t>
  </si>
  <si>
    <t>TRELEAVEN</t>
  </si>
  <si>
    <t>SIMON</t>
  </si>
  <si>
    <t>ELLIS-WILLIAMS</t>
  </si>
  <si>
    <t>STEVEN</t>
  </si>
  <si>
    <t>WILKINSON</t>
  </si>
  <si>
    <t>STUART</t>
  </si>
  <si>
    <t>HARRIES</t>
  </si>
  <si>
    <t>SYKES</t>
  </si>
  <si>
    <t>VIJAY</t>
  </si>
  <si>
    <t>KUNER</t>
  </si>
  <si>
    <t>WILLIAM</t>
  </si>
  <si>
    <t>WILKS</t>
  </si>
  <si>
    <t>XIAOTONG</t>
  </si>
  <si>
    <t>JIANG</t>
  </si>
  <si>
    <t>XILONG</t>
  </si>
  <si>
    <t>SONG</t>
  </si>
  <si>
    <t>YITAO</t>
  </si>
  <si>
    <t>ZHAO</t>
  </si>
  <si>
    <t>ZHANGWEI</t>
  </si>
  <si>
    <t>GUO</t>
  </si>
  <si>
    <t>YAN</t>
  </si>
  <si>
    <t>LI</t>
  </si>
  <si>
    <t>First Name</t>
  </si>
  <si>
    <t>Surname</t>
  </si>
  <si>
    <t>CALLUM</t>
  </si>
  <si>
    <t>HILL</t>
  </si>
  <si>
    <t>DI COSTA</t>
  </si>
  <si>
    <t>Combined</t>
  </si>
  <si>
    <t>Kyle</t>
  </si>
  <si>
    <t>CUMMINGS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</si>
</sst>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 style="thick">
        <color rgb="FF0070C0"/>
      </left>
      <right/>
      <top/>
      <bottom/>
      <diagonal/>
    </border>
    <border>
      <left style="thick">
        <color rgb="FF0070C0"/>
      </left>
      <right/>
      <top/>
      <bottom style="thin">
        <color auto="1"/>
      </bottom>
      <diagonal/>
    </border>
    <border>
      <left style="thick">
        <color rgb="FF0070C0"/>
      </left>
      <right/>
      <top style="thin">
        <color auto="1"/>
      </top>
      <bottom style="thin">
        <color auto="1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2" xfId="0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0" xfId="0" applyFill="1"/>
    <xf numFmtId="0" fontId="1" fillId="0" borderId="3" xfId="0" applyFont="1" applyFill="1" applyBorder="1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0" fontId="0" fillId="0" borderId="7" xfId="0" applyFill="1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1" fillId="0" borderId="9" xfId="0" applyFont="1" applyFill="1" applyBorder="1" applyAlignment="1">
      <alignment horizontal="right"/>
    </xf>
    <xf numFmtId="164" fontId="0" fillId="0" borderId="10" xfId="0" applyNumberFormat="1" applyBorder="1"/>
    <xf numFmtId="164" fontId="0" fillId="0" borderId="0" xfId="0" applyNumberFormat="1" applyBorder="1"/>
    <xf numFmtId="0" fontId="0" fillId="0" borderId="11" xfId="0" applyBorder="1"/>
    <xf numFmtId="164" fontId="0" fillId="0" borderId="14" xfId="0" applyNumberFormat="1" applyBorder="1"/>
    <xf numFmtId="164" fontId="0" fillId="0" borderId="11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0" fontId="1" fillId="0" borderId="0" xfId="0" applyFont="1"/>
    <xf numFmtId="0" fontId="0" fillId="0" borderId="15" xfId="0" applyFill="1" applyBorder="1" applyAlignment="1">
      <alignment horizontal="right"/>
    </xf>
    <xf numFmtId="164" fontId="0" fillId="0" borderId="0" xfId="0" applyNumberFormat="1"/>
    <xf numFmtId="164" fontId="0" fillId="0" borderId="2" xfId="0" applyNumberFormat="1" applyBorder="1"/>
    <xf numFmtId="164" fontId="0" fillId="0" borderId="7" xfId="0" applyNumberFormat="1" applyBorder="1"/>
    <xf numFmtId="164" fontId="0" fillId="0" borderId="0" xfId="0" applyNumberFormat="1" applyFill="1"/>
    <xf numFmtId="164" fontId="0" fillId="0" borderId="2" xfId="0" applyNumberFormat="1" applyFill="1" applyBorder="1"/>
    <xf numFmtId="0" fontId="0" fillId="0" borderId="8" xfId="0" applyNumberFormat="1" applyBorder="1"/>
    <xf numFmtId="164" fontId="0" fillId="0" borderId="4" xfId="0" applyNumberFormat="1" applyFill="1" applyBorder="1"/>
    <xf numFmtId="0" fontId="0" fillId="0" borderId="2" xfId="0" applyFill="1" applyBorder="1"/>
    <xf numFmtId="0" fontId="0" fillId="2" borderId="2" xfId="0" applyFill="1" applyBorder="1" applyAlignment="1">
      <alignment horizontal="right"/>
    </xf>
    <xf numFmtId="0" fontId="0" fillId="2" borderId="2" xfId="0" applyFill="1" applyBorder="1"/>
    <xf numFmtId="164" fontId="0" fillId="2" borderId="2" xfId="0" applyNumberFormat="1" applyFill="1" applyBorder="1"/>
    <xf numFmtId="164" fontId="0" fillId="2" borderId="0" xfId="0" applyNumberFormat="1" applyFill="1"/>
    <xf numFmtId="0" fontId="0" fillId="2" borderId="6" xfId="0" applyFill="1" applyBorder="1"/>
    <xf numFmtId="164" fontId="0" fillId="2" borderId="13" xfId="0" applyNumberFormat="1" applyFill="1" applyBorder="1"/>
    <xf numFmtId="0" fontId="0" fillId="0" borderId="6" xfId="0" applyFill="1" applyBorder="1"/>
  </cellXfs>
  <cellStyles count="1">
    <cellStyle name="Normal" xfId="0" builtinId="0"/>
  </cellStyles>
  <dxfs count="3">
    <dxf>
      <border diagonalUp="0" diagonalDown="0" outline="0">
        <left style="thick">
          <color rgb="FF0070C0"/>
        </left>
        <right/>
        <top/>
        <bottom/>
      </border>
    </dxf>
    <dxf>
      <numFmt numFmtId="0" formatCode="General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B2:H48" totalsRowShown="0">
  <autoFilter ref="B2:H48"/>
  <tableColumns count="7">
    <tableColumn id="1" name="First Name"/>
    <tableColumn id="6" name="Surname" dataDxfId="2"/>
    <tableColumn id="2" name="Viva 1 "/>
    <tableColumn id="3" name="Viva 2"/>
    <tableColumn id="7" name="Combined" dataDxfId="1">
      <calculatedColumnFormula>(0.25*Table2[[#This Row],[Viva 1 ]])+(0.75*Table2[[#This Row],[Viva 2]])</calculatedColumnFormula>
    </tableColumn>
    <tableColumn id="4" name="Report"/>
    <tableColumn id="5" name="Overall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8"/>
  <sheetViews>
    <sheetView tabSelected="1" topLeftCell="A13" workbookViewId="0">
      <selection activeCell="K39" sqref="K39"/>
    </sheetView>
  </sheetViews>
  <sheetFormatPr defaultRowHeight="15" x14ac:dyDescent="0.25"/>
  <cols>
    <col min="2" max="2" width="29.42578125" style="3" customWidth="1"/>
    <col min="3" max="3" width="14.85546875" style="3" bestFit="1" customWidth="1"/>
    <col min="8" max="8" width="11" customWidth="1"/>
  </cols>
  <sheetData>
    <row r="1" spans="2:8" x14ac:dyDescent="0.25">
      <c r="D1" s="20">
        <v>0.1</v>
      </c>
      <c r="E1" s="20">
        <v>0.3</v>
      </c>
      <c r="F1" s="20"/>
      <c r="G1" s="20">
        <v>0.6</v>
      </c>
    </row>
    <row r="2" spans="2:8" x14ac:dyDescent="0.25">
      <c r="B2" s="3" t="s">
        <v>85</v>
      </c>
      <c r="C2" s="3" t="s">
        <v>86</v>
      </c>
      <c r="D2" t="s">
        <v>0</v>
      </c>
      <c r="E2" t="s">
        <v>1</v>
      </c>
      <c r="F2" t="s">
        <v>90</v>
      </c>
      <c r="G2" t="s">
        <v>2</v>
      </c>
      <c r="H2" s="15" t="s">
        <v>5</v>
      </c>
    </row>
    <row r="3" spans="2:8" x14ac:dyDescent="0.25">
      <c r="B3" s="2" t="s">
        <v>6</v>
      </c>
      <c r="C3" s="21" t="s">
        <v>7</v>
      </c>
      <c r="D3" s="5">
        <v>67.400000000000006</v>
      </c>
      <c r="E3" s="28">
        <v>77.8</v>
      </c>
      <c r="F3" s="22">
        <f>(Table2[[#This Row],[Viva 1 ]]*0.25)+(Table2[[#This Row],[Viva 2]]*0.75)</f>
        <v>75.199999999999989</v>
      </c>
      <c r="G3" s="6">
        <v>73</v>
      </c>
      <c r="H3" s="18">
        <f t="shared" ref="H3:H46" si="0">(D3*$D$1)+(E3*$E$1)+(G3*$G$1)</f>
        <v>73.88</v>
      </c>
    </row>
    <row r="4" spans="2:8" x14ac:dyDescent="0.25">
      <c r="B4" s="2" t="s">
        <v>8</v>
      </c>
      <c r="C4" s="2" t="s">
        <v>9</v>
      </c>
      <c r="D4" s="7">
        <v>63.3</v>
      </c>
      <c r="E4" s="23">
        <v>65</v>
      </c>
      <c r="F4" s="22">
        <v>64.575000000000003</v>
      </c>
      <c r="G4" s="8">
        <v>68</v>
      </c>
      <c r="H4" s="19">
        <f t="shared" si="0"/>
        <v>66.63</v>
      </c>
    </row>
    <row r="5" spans="2:8" x14ac:dyDescent="0.25">
      <c r="B5" s="2" t="s">
        <v>10</v>
      </c>
      <c r="C5" s="2" t="s">
        <v>11</v>
      </c>
      <c r="D5" s="7">
        <v>76.599999999999994</v>
      </c>
      <c r="E5" s="23">
        <v>72</v>
      </c>
      <c r="F5" s="22">
        <v>73.150000000000006</v>
      </c>
      <c r="G5" s="8">
        <v>74</v>
      </c>
      <c r="H5" s="19">
        <f t="shared" si="0"/>
        <v>73.66</v>
      </c>
    </row>
    <row r="6" spans="2:8" x14ac:dyDescent="0.25">
      <c r="B6" s="2" t="s">
        <v>12</v>
      </c>
      <c r="C6" s="2" t="s">
        <v>13</v>
      </c>
      <c r="D6" s="7">
        <v>74.8</v>
      </c>
      <c r="E6" s="23">
        <f>(Table2[[#This Row],[Combined]]-(0.25*Table2[[#This Row],[Viva 1 ]]))/0.75</f>
        <v>68.666666666666671</v>
      </c>
      <c r="F6" s="22">
        <v>70.2</v>
      </c>
      <c r="G6" s="8">
        <v>70.2</v>
      </c>
      <c r="H6" s="19">
        <f t="shared" si="0"/>
        <v>70.2</v>
      </c>
    </row>
    <row r="7" spans="2:8" x14ac:dyDescent="0.25">
      <c r="B7" s="2" t="s">
        <v>14</v>
      </c>
      <c r="C7" s="2" t="s">
        <v>15</v>
      </c>
      <c r="D7" s="29">
        <v>79.900000000000006</v>
      </c>
      <c r="E7" s="26">
        <v>79.900000000000006</v>
      </c>
      <c r="F7" s="22">
        <v>79.900000000000006</v>
      </c>
      <c r="G7" s="8">
        <v>83.3</v>
      </c>
      <c r="H7" s="19">
        <f t="shared" si="0"/>
        <v>81.94</v>
      </c>
    </row>
    <row r="8" spans="2:8" x14ac:dyDescent="0.25">
      <c r="B8" s="2" t="s">
        <v>16</v>
      </c>
      <c r="C8" s="2" t="s">
        <v>17</v>
      </c>
      <c r="D8" s="29">
        <v>62</v>
      </c>
      <c r="E8" s="26">
        <v>62</v>
      </c>
      <c r="F8" s="22">
        <v>62</v>
      </c>
      <c r="G8" s="8">
        <v>59.1</v>
      </c>
      <c r="H8" s="19">
        <f t="shared" si="0"/>
        <v>60.26</v>
      </c>
    </row>
    <row r="9" spans="2:8" x14ac:dyDescent="0.25">
      <c r="B9" s="2" t="s">
        <v>87</v>
      </c>
      <c r="C9" s="2" t="s">
        <v>88</v>
      </c>
      <c r="D9" s="7">
        <v>61.4</v>
      </c>
      <c r="E9" s="23">
        <f>(Table2[[#This Row],[Combined]]-(0.25*Table2[[#This Row],[Viva 1 ]]))/0.75</f>
        <v>69.8</v>
      </c>
      <c r="F9" s="22">
        <v>67.7</v>
      </c>
      <c r="G9" s="8">
        <v>69.5</v>
      </c>
      <c r="H9" s="19">
        <f t="shared" si="0"/>
        <v>68.78</v>
      </c>
    </row>
    <row r="10" spans="2:8" x14ac:dyDescent="0.25">
      <c r="B10" s="2" t="s">
        <v>18</v>
      </c>
      <c r="C10" s="2" t="s">
        <v>19</v>
      </c>
      <c r="D10" s="7">
        <v>63.4</v>
      </c>
      <c r="E10" s="23">
        <f>(Table2[[#This Row],[Combined]]-(0.25*Table2[[#This Row],[Viva 1 ]]))/0.75</f>
        <v>72.333333333333329</v>
      </c>
      <c r="F10" s="22">
        <v>70.099999999999994</v>
      </c>
      <c r="G10" s="8">
        <v>70.8</v>
      </c>
      <c r="H10" s="19">
        <f t="shared" si="0"/>
        <v>70.52</v>
      </c>
    </row>
    <row r="11" spans="2:8" x14ac:dyDescent="0.25">
      <c r="B11" s="2" t="s">
        <v>20</v>
      </c>
      <c r="C11" s="2" t="s">
        <v>21</v>
      </c>
      <c r="D11" s="7">
        <v>58.6</v>
      </c>
      <c r="E11" s="23">
        <f>(Table2[[#This Row],[Combined]]-(0.25*Table2[[#This Row],[Viva 1 ]]))/0.75</f>
        <v>69.8</v>
      </c>
      <c r="F11" s="22">
        <v>67</v>
      </c>
      <c r="G11" s="8">
        <v>66.8</v>
      </c>
      <c r="H11" s="19">
        <f t="shared" si="0"/>
        <v>66.88</v>
      </c>
    </row>
    <row r="12" spans="2:8" x14ac:dyDescent="0.25">
      <c r="B12" s="1" t="s">
        <v>22</v>
      </c>
      <c r="C12" s="1" t="s">
        <v>23</v>
      </c>
      <c r="D12" s="7">
        <v>70.900000000000006</v>
      </c>
      <c r="E12" s="23">
        <v>75</v>
      </c>
      <c r="F12" s="22">
        <v>73.974999999999994</v>
      </c>
      <c r="G12" s="8">
        <v>73</v>
      </c>
      <c r="H12" s="19">
        <f t="shared" si="0"/>
        <v>73.39</v>
      </c>
    </row>
    <row r="13" spans="2:8" x14ac:dyDescent="0.25">
      <c r="B13" s="1" t="s">
        <v>24</v>
      </c>
      <c r="C13" s="1" t="s">
        <v>25</v>
      </c>
      <c r="D13" s="7">
        <v>72.099999999999994</v>
      </c>
      <c r="E13" s="23">
        <f>(Table2[[#This Row],[Combined]]-(0.25*Table2[[#This Row],[Viva 1 ]]))/0.75</f>
        <v>72.099999999999994</v>
      </c>
      <c r="F13" s="22">
        <v>72.099999999999994</v>
      </c>
      <c r="G13" s="8">
        <v>81</v>
      </c>
      <c r="H13" s="19">
        <f t="shared" si="0"/>
        <v>77.44</v>
      </c>
    </row>
    <row r="14" spans="2:8" x14ac:dyDescent="0.25">
      <c r="B14" s="1" t="s">
        <v>26</v>
      </c>
      <c r="C14" s="1" t="s">
        <v>27</v>
      </c>
      <c r="D14" s="7">
        <v>69.8</v>
      </c>
      <c r="E14" s="23">
        <v>69.8</v>
      </c>
      <c r="F14" s="22">
        <v>69.8</v>
      </c>
      <c r="G14" s="8">
        <v>70.900000000000006</v>
      </c>
      <c r="H14" s="19">
        <f t="shared" si="0"/>
        <v>70.459999999999994</v>
      </c>
    </row>
    <row r="15" spans="2:8" x14ac:dyDescent="0.25">
      <c r="B15" s="1" t="s">
        <v>28</v>
      </c>
      <c r="C15" s="1" t="s">
        <v>89</v>
      </c>
      <c r="D15" s="29">
        <v>74.8</v>
      </c>
      <c r="E15" s="26">
        <v>74.8</v>
      </c>
      <c r="F15" s="22">
        <v>74.8</v>
      </c>
      <c r="G15" s="8">
        <v>75.400000000000006</v>
      </c>
      <c r="H15" s="19">
        <f t="shared" si="0"/>
        <v>75.16</v>
      </c>
    </row>
    <row r="16" spans="2:8" x14ac:dyDescent="0.25">
      <c r="B16" s="1" t="s">
        <v>91</v>
      </c>
      <c r="C16" s="9" t="s">
        <v>92</v>
      </c>
      <c r="D16" s="8">
        <v>65.400000000000006</v>
      </c>
      <c r="E16" s="8">
        <v>65.400000000000006</v>
      </c>
      <c r="F16" s="27">
        <v>65.400000000000006</v>
      </c>
      <c r="G16" s="8">
        <v>57.6</v>
      </c>
      <c r="H16" s="19">
        <f t="shared" si="0"/>
        <v>60.720000000000006</v>
      </c>
    </row>
    <row r="17" spans="2:8" x14ac:dyDescent="0.25">
      <c r="B17" s="1" t="s">
        <v>29</v>
      </c>
      <c r="C17" s="1" t="s">
        <v>30</v>
      </c>
      <c r="D17" s="7">
        <v>45.8</v>
      </c>
      <c r="E17" s="23">
        <f>(Table2[[#This Row],[Combined]]-(0.25*Table2[[#This Row],[Viva 1 ]]))/0.75</f>
        <v>46.066666666666663</v>
      </c>
      <c r="F17" s="22">
        <v>46</v>
      </c>
      <c r="G17" s="8">
        <v>40</v>
      </c>
      <c r="H17" s="19">
        <f t="shared" si="0"/>
        <v>42.4</v>
      </c>
    </row>
    <row r="18" spans="2:8" x14ac:dyDescent="0.25">
      <c r="B18" s="1" t="s">
        <v>31</v>
      </c>
      <c r="C18" s="1" t="s">
        <v>32</v>
      </c>
      <c r="D18" s="7">
        <v>73.5</v>
      </c>
      <c r="E18" s="23">
        <f>(Table2[[#This Row],[Combined]]-(0.25*Table2[[#This Row],[Viva 1 ]]))/0.75</f>
        <v>76.566666666666663</v>
      </c>
      <c r="F18" s="22">
        <v>75.8</v>
      </c>
      <c r="G18" s="8">
        <v>74.400000000000006</v>
      </c>
      <c r="H18" s="19">
        <f t="shared" si="0"/>
        <v>74.960000000000008</v>
      </c>
    </row>
    <row r="19" spans="2:8" x14ac:dyDescent="0.25">
      <c r="B19" s="1" t="s">
        <v>33</v>
      </c>
      <c r="C19" s="1" t="s">
        <v>34</v>
      </c>
      <c r="D19" s="7">
        <v>61</v>
      </c>
      <c r="E19" s="23">
        <v>65</v>
      </c>
      <c r="F19" s="22">
        <v>64</v>
      </c>
      <c r="G19" s="8">
        <v>60</v>
      </c>
      <c r="H19" s="19">
        <f t="shared" si="0"/>
        <v>61.6</v>
      </c>
    </row>
    <row r="20" spans="2:8" x14ac:dyDescent="0.25">
      <c r="B20" s="1" t="s">
        <v>35</v>
      </c>
      <c r="C20" s="1" t="s">
        <v>21</v>
      </c>
      <c r="D20" s="7">
        <v>63.4</v>
      </c>
      <c r="E20" s="26">
        <v>66</v>
      </c>
      <c r="F20" s="22">
        <f>(Table2[[#This Row],[Viva 1 ]]*0.25)+(Table2[[#This Row],[Viva 2]]*0.75)</f>
        <v>65.349999999999994</v>
      </c>
      <c r="G20" s="8">
        <v>67</v>
      </c>
      <c r="H20" s="19">
        <f t="shared" si="0"/>
        <v>66.34</v>
      </c>
    </row>
    <row r="21" spans="2:8" x14ac:dyDescent="0.25">
      <c r="B21" s="1" t="s">
        <v>36</v>
      </c>
      <c r="C21" s="1" t="s">
        <v>37</v>
      </c>
      <c r="D21" s="29">
        <v>70.099999999999994</v>
      </c>
      <c r="E21" s="26">
        <v>70.099999999999994</v>
      </c>
      <c r="F21" s="22">
        <v>70.099999999999994</v>
      </c>
      <c r="G21" s="8">
        <v>72</v>
      </c>
      <c r="H21" s="19">
        <f t="shared" si="0"/>
        <v>71.239999999999995</v>
      </c>
    </row>
    <row r="22" spans="2:8" x14ac:dyDescent="0.25">
      <c r="B22" s="1" t="s">
        <v>38</v>
      </c>
      <c r="C22" s="1" t="s">
        <v>39</v>
      </c>
      <c r="D22" s="7">
        <v>70.3</v>
      </c>
      <c r="E22" s="23">
        <f>(Table2[[#This Row],[Combined]]-(0.25*Table2[[#This Row],[Viva 1 ]]))/0.75</f>
        <v>68.166666666666671</v>
      </c>
      <c r="F22" s="22">
        <v>68.7</v>
      </c>
      <c r="G22" s="8">
        <v>66.3</v>
      </c>
      <c r="H22" s="19">
        <f t="shared" si="0"/>
        <v>67.259999999999991</v>
      </c>
    </row>
    <row r="23" spans="2:8" x14ac:dyDescent="0.25">
      <c r="B23" s="1" t="s">
        <v>40</v>
      </c>
      <c r="C23" s="1" t="s">
        <v>41</v>
      </c>
      <c r="D23" s="7">
        <v>57.9</v>
      </c>
      <c r="E23" s="23">
        <f>(Table2[[#This Row],[Combined]]-(0.25*Table2[[#This Row],[Viva 1 ]]))/0.75</f>
        <v>58.966666666666669</v>
      </c>
      <c r="F23" s="22">
        <v>58.7</v>
      </c>
      <c r="G23" s="8">
        <v>61.1</v>
      </c>
      <c r="H23" s="19">
        <f t="shared" si="0"/>
        <v>60.14</v>
      </c>
    </row>
    <row r="24" spans="2:8" x14ac:dyDescent="0.25">
      <c r="B24" s="30" t="s">
        <v>40</v>
      </c>
      <c r="C24" s="30" t="s">
        <v>42</v>
      </c>
      <c r="D24" s="31">
        <v>0</v>
      </c>
      <c r="E24" s="32">
        <v>0</v>
      </c>
      <c r="F24" s="33">
        <v>0</v>
      </c>
      <c r="G24" s="34">
        <v>0</v>
      </c>
      <c r="H24" s="35">
        <f t="shared" si="0"/>
        <v>0</v>
      </c>
    </row>
    <row r="25" spans="2:8" x14ac:dyDescent="0.25">
      <c r="B25" s="1" t="s">
        <v>43</v>
      </c>
      <c r="C25" s="1" t="s">
        <v>44</v>
      </c>
      <c r="D25" s="7">
        <v>83.5</v>
      </c>
      <c r="E25" s="23">
        <f>(Table2[[#This Row],[Combined]]-(0.25*Table2[[#This Row],[Viva 1 ]]))/0.75</f>
        <v>83.5</v>
      </c>
      <c r="F25" s="22">
        <v>83.5</v>
      </c>
      <c r="G25" s="8">
        <v>90</v>
      </c>
      <c r="H25" s="19">
        <f t="shared" si="0"/>
        <v>87.4</v>
      </c>
    </row>
    <row r="26" spans="2:8" x14ac:dyDescent="0.25">
      <c r="B26" s="1" t="s">
        <v>45</v>
      </c>
      <c r="C26" s="1" t="s">
        <v>46</v>
      </c>
      <c r="D26" s="29">
        <v>51</v>
      </c>
      <c r="E26" s="26">
        <v>51</v>
      </c>
      <c r="F26" s="22">
        <v>51</v>
      </c>
      <c r="G26" s="8">
        <v>54</v>
      </c>
      <c r="H26" s="19">
        <f t="shared" si="0"/>
        <v>52.8</v>
      </c>
    </row>
    <row r="27" spans="2:8" x14ac:dyDescent="0.25">
      <c r="B27" s="1" t="s">
        <v>47</v>
      </c>
      <c r="C27" s="1" t="s">
        <v>48</v>
      </c>
      <c r="D27" s="29">
        <v>74.2</v>
      </c>
      <c r="E27" s="26">
        <v>82</v>
      </c>
      <c r="F27" s="22">
        <v>80.05</v>
      </c>
      <c r="G27" s="8">
        <v>84</v>
      </c>
      <c r="H27" s="19">
        <f t="shared" si="0"/>
        <v>82.419999999999987</v>
      </c>
    </row>
    <row r="28" spans="2:8" x14ac:dyDescent="0.25">
      <c r="B28" s="1" t="s">
        <v>49</v>
      </c>
      <c r="C28" s="1" t="s">
        <v>50</v>
      </c>
      <c r="D28" s="7">
        <v>70.900000000000006</v>
      </c>
      <c r="E28" s="23">
        <f>(Table2[[#This Row],[Combined]]-(0.25*Table2[[#This Row],[Viva 1 ]]))/0.75</f>
        <v>69.566666666666677</v>
      </c>
      <c r="F28" s="22">
        <v>69.900000000000006</v>
      </c>
      <c r="G28" s="8">
        <v>72.5</v>
      </c>
      <c r="H28" s="19">
        <f t="shared" si="0"/>
        <v>71.460000000000008</v>
      </c>
    </row>
    <row r="29" spans="2:8" x14ac:dyDescent="0.25">
      <c r="B29" s="1" t="s">
        <v>51</v>
      </c>
      <c r="C29" s="1" t="s">
        <v>52</v>
      </c>
      <c r="D29" s="7">
        <v>67.3</v>
      </c>
      <c r="E29" s="23">
        <f>(Table2[[#This Row],[Combined]]-(0.25*Table2[[#This Row],[Viva 1 ]]))/0.75</f>
        <v>58.5</v>
      </c>
      <c r="F29" s="22">
        <v>60.7</v>
      </c>
      <c r="G29" s="8">
        <v>60.8</v>
      </c>
      <c r="H29" s="19">
        <f t="shared" si="0"/>
        <v>60.76</v>
      </c>
    </row>
    <row r="30" spans="2:8" x14ac:dyDescent="0.25">
      <c r="B30" s="1" t="s">
        <v>53</v>
      </c>
      <c r="C30" s="1" t="s">
        <v>39</v>
      </c>
      <c r="D30" s="7">
        <v>71.3</v>
      </c>
      <c r="E30" s="23">
        <v>67</v>
      </c>
      <c r="F30" s="22">
        <v>68.075000000000003</v>
      </c>
      <c r="G30" s="8">
        <v>68</v>
      </c>
      <c r="H30" s="19">
        <f t="shared" si="0"/>
        <v>68.03</v>
      </c>
    </row>
    <row r="31" spans="2:8" x14ac:dyDescent="0.25">
      <c r="B31" s="1" t="s">
        <v>54</v>
      </c>
      <c r="C31" s="1" t="s">
        <v>55</v>
      </c>
      <c r="D31" s="7">
        <v>53.9</v>
      </c>
      <c r="E31" s="23">
        <v>0</v>
      </c>
      <c r="F31" s="22">
        <v>0</v>
      </c>
      <c r="G31" s="8">
        <v>0</v>
      </c>
      <c r="H31" s="19">
        <f t="shared" si="0"/>
        <v>5.3900000000000006</v>
      </c>
    </row>
    <row r="32" spans="2:8" x14ac:dyDescent="0.25">
      <c r="B32" s="1" t="s">
        <v>56</v>
      </c>
      <c r="C32" s="1" t="s">
        <v>57</v>
      </c>
      <c r="D32" s="7">
        <v>70.400000000000006</v>
      </c>
      <c r="E32" s="23">
        <f>(Table2[[#This Row],[Combined]]-(0.25*Table2[[#This Row],[Viva 1 ]]))/0.75</f>
        <v>75.066666666666677</v>
      </c>
      <c r="F32" s="22">
        <v>73.900000000000006</v>
      </c>
      <c r="G32" s="8">
        <v>75.5</v>
      </c>
      <c r="H32" s="19">
        <f t="shared" si="0"/>
        <v>74.86</v>
      </c>
    </row>
    <row r="33" spans="2:8" x14ac:dyDescent="0.25">
      <c r="B33" s="1" t="s">
        <v>58</v>
      </c>
      <c r="C33" s="1" t="s">
        <v>59</v>
      </c>
      <c r="D33" s="29">
        <v>64.2</v>
      </c>
      <c r="E33" s="26">
        <v>64.2</v>
      </c>
      <c r="F33" s="25">
        <v>64.2</v>
      </c>
      <c r="G33" s="8">
        <v>62.4</v>
      </c>
      <c r="H33" s="19">
        <f t="shared" si="0"/>
        <v>63.120000000000005</v>
      </c>
    </row>
    <row r="34" spans="2:8" x14ac:dyDescent="0.25">
      <c r="B34" s="1" t="s">
        <v>60</v>
      </c>
      <c r="C34" s="1" t="s">
        <v>61</v>
      </c>
      <c r="D34" s="7">
        <v>70.5</v>
      </c>
      <c r="E34" s="26">
        <v>68</v>
      </c>
      <c r="F34" s="25">
        <f>(Table2[[#This Row],[Viva 1 ]]*0.25)+(Table2[[#This Row],[Viva 2]]*0.75)</f>
        <v>68.625</v>
      </c>
      <c r="G34" s="8">
        <v>61.6</v>
      </c>
      <c r="H34" s="19">
        <f t="shared" si="0"/>
        <v>64.41</v>
      </c>
    </row>
    <row r="35" spans="2:8" x14ac:dyDescent="0.25">
      <c r="B35" s="1" t="s">
        <v>62</v>
      </c>
      <c r="C35" s="1" t="s">
        <v>63</v>
      </c>
      <c r="D35" s="7">
        <v>78.3</v>
      </c>
      <c r="E35" s="26">
        <v>70</v>
      </c>
      <c r="F35" s="25">
        <f>(Table2[[#This Row],[Viva 1 ]]*0.25)+(Table2[[#This Row],[Viva 2]]*0.75)</f>
        <v>72.075000000000003</v>
      </c>
      <c r="G35" s="36">
        <v>72</v>
      </c>
      <c r="H35" s="19">
        <f t="shared" si="0"/>
        <v>72.03</v>
      </c>
    </row>
    <row r="36" spans="2:8" x14ac:dyDescent="0.25">
      <c r="B36" s="1" t="s">
        <v>64</v>
      </c>
      <c r="C36" s="1" t="s">
        <v>65</v>
      </c>
      <c r="D36" s="7">
        <v>66.3</v>
      </c>
      <c r="E36" s="23">
        <v>60</v>
      </c>
      <c r="F36" s="22">
        <v>61.575000000000003</v>
      </c>
      <c r="G36" s="36">
        <v>57</v>
      </c>
      <c r="H36" s="19">
        <f t="shared" si="0"/>
        <v>58.83</v>
      </c>
    </row>
    <row r="37" spans="2:8" x14ac:dyDescent="0.25">
      <c r="B37" s="1" t="s">
        <v>66</v>
      </c>
      <c r="C37" s="1" t="s">
        <v>67</v>
      </c>
      <c r="D37" s="7">
        <v>50.9</v>
      </c>
      <c r="E37" s="26">
        <v>62</v>
      </c>
      <c r="F37" s="25">
        <f>(Table2[[#This Row],[Viva 1 ]]*0.25)+(Table2[[#This Row],[Viva 2]]*0.75)</f>
        <v>59.225000000000001</v>
      </c>
      <c r="G37" s="36">
        <v>61</v>
      </c>
      <c r="H37" s="19">
        <f t="shared" si="0"/>
        <v>60.29</v>
      </c>
    </row>
    <row r="38" spans="2:8" x14ac:dyDescent="0.25">
      <c r="B38" s="30" t="s">
        <v>68</v>
      </c>
      <c r="C38" s="30" t="s">
        <v>69</v>
      </c>
      <c r="D38" s="31">
        <v>51.9</v>
      </c>
      <c r="E38" s="32"/>
      <c r="F38" s="33">
        <v>0</v>
      </c>
      <c r="G38" s="34">
        <v>0</v>
      </c>
      <c r="H38" s="35">
        <f t="shared" si="0"/>
        <v>5.19</v>
      </c>
    </row>
    <row r="39" spans="2:8" x14ac:dyDescent="0.25">
      <c r="B39" s="1" t="s">
        <v>39</v>
      </c>
      <c r="C39" s="1" t="s">
        <v>70</v>
      </c>
      <c r="D39" s="7">
        <v>64.099999999999994</v>
      </c>
      <c r="E39" s="23">
        <f>(Table2[[#This Row],[Combined]]-(0.25*Table2[[#This Row],[Viva 1 ]]))/0.75</f>
        <v>59.966666666666669</v>
      </c>
      <c r="F39" s="22">
        <v>61</v>
      </c>
      <c r="G39" s="8">
        <v>68.3</v>
      </c>
      <c r="H39" s="19">
        <f t="shared" si="0"/>
        <v>65.38</v>
      </c>
    </row>
    <row r="40" spans="2:8" x14ac:dyDescent="0.25">
      <c r="B40" s="2" t="s">
        <v>71</v>
      </c>
      <c r="C40" s="2" t="s">
        <v>72</v>
      </c>
      <c r="D40" s="7">
        <v>57.9</v>
      </c>
      <c r="E40" s="26">
        <v>69</v>
      </c>
      <c r="F40" s="25">
        <f>(Table2[[#This Row],[Viva 1 ]]*0.25)+(Table2[[#This Row],[Viva 2]]*0.75)</f>
        <v>66.224999999999994</v>
      </c>
      <c r="G40" s="8">
        <v>68</v>
      </c>
      <c r="H40" s="19">
        <f t="shared" si="0"/>
        <v>67.289999999999992</v>
      </c>
    </row>
    <row r="41" spans="2:8" x14ac:dyDescent="0.25">
      <c r="B41" s="1" t="s">
        <v>73</v>
      </c>
      <c r="C41" s="1" t="s">
        <v>74</v>
      </c>
      <c r="D41" s="22">
        <v>68.2</v>
      </c>
      <c r="E41" s="22">
        <v>68.2</v>
      </c>
      <c r="F41" s="22">
        <v>68.2</v>
      </c>
      <c r="G41" s="8">
        <v>60.1</v>
      </c>
      <c r="H41" s="19">
        <f t="shared" si="0"/>
        <v>63.34</v>
      </c>
    </row>
    <row r="42" spans="2:8" x14ac:dyDescent="0.25">
      <c r="B42" s="1" t="s">
        <v>75</v>
      </c>
      <c r="C42" s="1" t="s">
        <v>76</v>
      </c>
      <c r="D42" s="7">
        <v>60.5</v>
      </c>
      <c r="E42" s="23">
        <v>71</v>
      </c>
      <c r="F42" s="22">
        <v>68.375</v>
      </c>
      <c r="G42" s="8">
        <v>70.3</v>
      </c>
      <c r="H42" s="19">
        <f t="shared" si="0"/>
        <v>69.53</v>
      </c>
    </row>
    <row r="43" spans="2:8" x14ac:dyDescent="0.25">
      <c r="B43" s="1" t="s">
        <v>77</v>
      </c>
      <c r="C43" s="1" t="s">
        <v>78</v>
      </c>
      <c r="D43" s="7">
        <v>40.200000000000003</v>
      </c>
      <c r="E43" s="23">
        <v>42</v>
      </c>
      <c r="F43" s="22">
        <v>41.55</v>
      </c>
      <c r="G43" s="8">
        <v>40.200000000000003</v>
      </c>
      <c r="H43" s="19">
        <f t="shared" si="0"/>
        <v>40.74</v>
      </c>
    </row>
    <row r="44" spans="2:8" x14ac:dyDescent="0.25">
      <c r="B44" s="1" t="s">
        <v>79</v>
      </c>
      <c r="C44" s="1" t="s">
        <v>80</v>
      </c>
      <c r="D44" s="7">
        <v>58.5</v>
      </c>
      <c r="E44" s="23">
        <v>48</v>
      </c>
      <c r="F44" s="22">
        <v>50.625</v>
      </c>
      <c r="G44" s="8">
        <v>48.1</v>
      </c>
      <c r="H44" s="19">
        <f t="shared" si="0"/>
        <v>49.11</v>
      </c>
    </row>
    <row r="45" spans="2:8" x14ac:dyDescent="0.25">
      <c r="B45" s="1" t="s">
        <v>81</v>
      </c>
      <c r="C45" s="1" t="s">
        <v>82</v>
      </c>
      <c r="D45" s="7">
        <v>51.1</v>
      </c>
      <c r="E45" s="23">
        <v>61</v>
      </c>
      <c r="F45" s="22">
        <v>58.524999999999999</v>
      </c>
      <c r="G45" s="8">
        <v>60.5</v>
      </c>
      <c r="H45" s="19">
        <f t="shared" si="0"/>
        <v>59.709999999999994</v>
      </c>
    </row>
    <row r="46" spans="2:8" ht="15.75" thickBot="1" x14ac:dyDescent="0.3">
      <c r="B46" s="9" t="s">
        <v>83</v>
      </c>
      <c r="C46" s="9" t="s">
        <v>84</v>
      </c>
      <c r="D46" s="10">
        <v>65.5</v>
      </c>
      <c r="E46" s="24">
        <v>61</v>
      </c>
      <c r="F46" s="22">
        <v>62.125</v>
      </c>
      <c r="G46" s="11">
        <v>61</v>
      </c>
      <c r="H46" s="19">
        <f t="shared" si="0"/>
        <v>61.45</v>
      </c>
    </row>
    <row r="47" spans="2:8" ht="15.75" thickTop="1" x14ac:dyDescent="0.25">
      <c r="B47" s="12"/>
      <c r="C47" s="12" t="s">
        <v>3</v>
      </c>
      <c r="D47" s="13">
        <f>AVERAGE(D3:D46)</f>
        <v>63.477272727272741</v>
      </c>
      <c r="E47" s="13">
        <f>AVERAGE(E3:E46)</f>
        <v>63.634108527131765</v>
      </c>
      <c r="F47" s="13">
        <f>(0.25*Table2[[#This Row],[Viva 1 ]])+(0.75*Table2[[#This Row],[Viva 2]])</f>
        <v>63.594899577167013</v>
      </c>
      <c r="G47" s="13">
        <f>AVERAGE(G3:G46)</f>
        <v>62.015909090909084</v>
      </c>
      <c r="H47" s="16">
        <f>AVERAGE(H3:H46)</f>
        <v>62.213636363636368</v>
      </c>
    </row>
    <row r="48" spans="2:8" x14ac:dyDescent="0.25">
      <c r="B48" s="4"/>
      <c r="C48" s="4" t="s">
        <v>4</v>
      </c>
      <c r="D48" s="14">
        <f>STDEV(D5:D47)</f>
        <v>13.601288292709716</v>
      </c>
      <c r="E48" s="14">
        <f>STDEV(E5:E47)</f>
        <v>16.78842621495123</v>
      </c>
      <c r="F48" s="14">
        <f>(0.25*Table2[[#This Row],[Viva 1 ]])+(0.75*Table2[[#This Row],[Viva 2]])</f>
        <v>15.991641734390852</v>
      </c>
      <c r="G48" s="14">
        <f>STDEV(G5:G47)</f>
        <v>19.82677570941129</v>
      </c>
      <c r="H48" s="17">
        <f>STDEV(H5:H47)</f>
        <v>18.647816735418036</v>
      </c>
    </row>
  </sheetData>
  <sortState ref="B3:B43">
    <sortCondition ref="B3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Tudor</dc:creator>
  <cp:lastModifiedBy>Tim Tudor</cp:lastModifiedBy>
  <dcterms:created xsi:type="dcterms:W3CDTF">2019-12-13T10:20:21Z</dcterms:created>
  <dcterms:modified xsi:type="dcterms:W3CDTF">2020-06-09T08:07:23Z</dcterms:modified>
</cp:coreProperties>
</file>