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WTSD\Academic Sessions\2019-2020\Assessment\DVLA Vivas\"/>
    </mc:Choice>
  </mc:AlternateContent>
  <bookViews>
    <workbookView xWindow="0" yWindow="0" windowWidth="28800" windowHeight="12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38" i="1"/>
  <c r="D25" i="1"/>
  <c r="D31" i="1"/>
  <c r="D30" i="1"/>
  <c r="D29" i="1"/>
  <c r="D28" i="1"/>
  <c r="D27" i="1"/>
  <c r="D26" i="1"/>
  <c r="D33" i="1"/>
  <c r="F30" i="1"/>
  <c r="F29" i="1"/>
  <c r="F26" i="1"/>
  <c r="F25" i="1"/>
  <c r="F27" i="1"/>
  <c r="F28" i="1"/>
  <c r="F31" i="1"/>
  <c r="E30" i="1"/>
  <c r="E29" i="1"/>
  <c r="E26" i="1"/>
  <c r="E25" i="1"/>
  <c r="G3" i="1"/>
  <c r="G26" i="1" s="1"/>
  <c r="G4" i="1"/>
  <c r="G5" i="1"/>
  <c r="G6" i="1"/>
  <c r="G7" i="1"/>
  <c r="G31" i="1" s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  <c r="G30" i="1" s="1"/>
  <c r="G28" i="1" l="1"/>
  <c r="G25" i="1"/>
  <c r="G27" i="1"/>
  <c r="G29" i="1"/>
  <c r="D34" i="1"/>
  <c r="F33" i="1"/>
  <c r="E33" i="1"/>
  <c r="E31" i="1"/>
  <c r="E28" i="1"/>
  <c r="E27" i="1"/>
  <c r="F34" i="1" l="1"/>
  <c r="E34" i="1"/>
  <c r="F38" i="1"/>
  <c r="E38" i="1"/>
  <c r="F37" i="1"/>
  <c r="E37" i="1"/>
  <c r="G38" i="1" l="1"/>
  <c r="G37" i="1"/>
  <c r="G33" i="1"/>
  <c r="G34" i="1" l="1"/>
</calcChain>
</file>

<file path=xl/sharedStrings.xml><?xml version="1.0" encoding="utf-8"?>
<sst xmlns="http://schemas.openxmlformats.org/spreadsheetml/2006/main" count="88" uniqueCount="80">
  <si>
    <t>Student No.</t>
  </si>
  <si>
    <t>Firstname</t>
  </si>
  <si>
    <t>Surname</t>
  </si>
  <si>
    <t>DAVIES</t>
  </si>
  <si>
    <t>Exceptional</t>
  </si>
  <si>
    <t>Excellent</t>
  </si>
  <si>
    <t>60 - 69%</t>
  </si>
  <si>
    <t>50 - 59%</t>
  </si>
  <si>
    <t>Fail</t>
  </si>
  <si>
    <t>&lt;= 29%</t>
  </si>
  <si>
    <t>No Submission</t>
  </si>
  <si>
    <t>Average</t>
  </si>
  <si>
    <t>Standard Deviation</t>
  </si>
  <si>
    <t>Overall</t>
  </si>
  <si>
    <t>JAMES</t>
  </si>
  <si>
    <t>1550300/2</t>
  </si>
  <si>
    <t>1101941/2</t>
  </si>
  <si>
    <t>1809709/1</t>
  </si>
  <si>
    <t>1809715/1</t>
  </si>
  <si>
    <t>1809708/1</t>
  </si>
  <si>
    <t>1351182/4</t>
  </si>
  <si>
    <t>1809710/1</t>
  </si>
  <si>
    <t>0651269/5</t>
  </si>
  <si>
    <t>1400817/2</t>
  </si>
  <si>
    <t>1809703/1</t>
  </si>
  <si>
    <t>1809711/1</t>
  </si>
  <si>
    <t>1809704/1</t>
  </si>
  <si>
    <t>1809707/1</t>
  </si>
  <si>
    <t>1809705/1</t>
  </si>
  <si>
    <t>1052207/3</t>
  </si>
  <si>
    <t>1402752/4</t>
  </si>
  <si>
    <t>1809712/1</t>
  </si>
  <si>
    <t>1503245/2</t>
  </si>
  <si>
    <t>1809713/1</t>
  </si>
  <si>
    <t>ADAM PETER</t>
  </si>
  <si>
    <t>JAMIE</t>
  </si>
  <si>
    <t>RHYS CALLUM JOHN</t>
  </si>
  <si>
    <t>THOMAS OWEN</t>
  </si>
  <si>
    <t>NATHAN ALEXANDER</t>
  </si>
  <si>
    <t>JAMES ROBERT TUDOR</t>
  </si>
  <si>
    <t>RHYSIAN</t>
  </si>
  <si>
    <t>LEE MICHAEL KENNETH</t>
  </si>
  <si>
    <t>ANTHONY MWIRIKIA</t>
  </si>
  <si>
    <t>SALIH</t>
  </si>
  <si>
    <t>EDWARD MICHAEL GEORGE</t>
  </si>
  <si>
    <t>LEE JAMES</t>
  </si>
  <si>
    <t>GOMATHI</t>
  </si>
  <si>
    <t>SOLOMON MUKATA</t>
  </si>
  <si>
    <t>RICHARD LEE</t>
  </si>
  <si>
    <t>KADMIN</t>
  </si>
  <si>
    <t>LEWIS PETER</t>
  </si>
  <si>
    <t>SAMUEL DAVID</t>
  </si>
  <si>
    <t>ELLIS</t>
  </si>
  <si>
    <t>HARDING</t>
  </si>
  <si>
    <t>HINTON</t>
  </si>
  <si>
    <t>HUGHES</t>
  </si>
  <si>
    <t>JONES</t>
  </si>
  <si>
    <t>JOSEPH</t>
  </si>
  <si>
    <t>MORGAN</t>
  </si>
  <si>
    <t>NJONGE</t>
  </si>
  <si>
    <t>OSMAN</t>
  </si>
  <si>
    <t>PRASAD</t>
  </si>
  <si>
    <t>RODGER</t>
  </si>
  <si>
    <t>SHIVAKUMAR</t>
  </si>
  <si>
    <t>SIMUKOKO</t>
  </si>
  <si>
    <t>STEPHENS</t>
  </si>
  <si>
    <t>VAN VUUREN</t>
  </si>
  <si>
    <t>WELLS</t>
  </si>
  <si>
    <t>WITHERS</t>
  </si>
  <si>
    <t>Proposal</t>
  </si>
  <si>
    <t>Final Report</t>
  </si>
  <si>
    <t>Viva</t>
  </si>
  <si>
    <t>&gt;= 85%</t>
  </si>
  <si>
    <t>70 - 84%</t>
  </si>
  <si>
    <t>Merit</t>
  </si>
  <si>
    <t>Pass</t>
  </si>
  <si>
    <t>Marginal Fail</t>
  </si>
  <si>
    <t>45 - 49%</t>
  </si>
  <si>
    <t>30 - 44%</t>
  </si>
  <si>
    <t>Distinction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</si>
</sst>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165" fontId="1" fillId="0" borderId="3" xfId="0" applyNumberFormat="1" applyFont="1" applyBorder="1"/>
    <xf numFmtId="165" fontId="0" fillId="0" borderId="1" xfId="0" applyNumberFormat="1" applyBorder="1"/>
  </cellXfs>
  <cellStyles count="1">
    <cellStyle name="Normal" xfId="0" builtinId="0"/>
  </cellStyles>
  <dxfs count="11">
    <dxf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0" totalsRowShown="0" headerRowDxfId="10" headerRowBorderDxfId="9" tableBorderDxfId="8" totalsRowBorderDxfId="7">
  <autoFilter ref="A1:G20"/>
  <tableColumns count="7">
    <tableColumn id="1" name="Student No." dataDxfId="6"/>
    <tableColumn id="2" name="Firstname" dataDxfId="5"/>
    <tableColumn id="3" name="Surname" dataDxfId="4"/>
    <tableColumn id="9" name="Proposal" dataDxfId="3"/>
    <tableColumn id="6" name="Final Report" dataDxfId="2"/>
    <tableColumn id="7" name="Viva" dataDxfId="0"/>
    <tableColumn id="8" name="Overall" dataDxfId="1">
      <calculatedColumnFormula>(0.1*D2)+(0.7*E2)+(0.2*F2)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M22" sqref="M22"/>
    </sheetView>
  </sheetViews>
  <sheetFormatPr defaultRowHeight="14.25" x14ac:dyDescent="0.45"/>
  <cols>
    <col min="1" max="1" width="12.3984375" customWidth="1"/>
    <col min="2" max="2" width="22.9296875" bestFit="1" customWidth="1"/>
    <col min="3" max="3" width="16.59765625" customWidth="1"/>
    <col min="4" max="5" width="13.796875" customWidth="1"/>
    <col min="6" max="6" width="13.73046875" bestFit="1" customWidth="1"/>
    <col min="7" max="7" width="10.59765625" bestFit="1" customWidth="1"/>
  </cols>
  <sheetData>
    <row r="1" spans="1:7" ht="15.3" customHeight="1" x14ac:dyDescent="0.45">
      <c r="A1" s="4" t="s">
        <v>0</v>
      </c>
      <c r="B1" s="5" t="s">
        <v>1</v>
      </c>
      <c r="C1" s="5" t="s">
        <v>2</v>
      </c>
      <c r="D1" s="5" t="s">
        <v>69</v>
      </c>
      <c r="E1" s="5" t="s">
        <v>70</v>
      </c>
      <c r="F1" s="5" t="s">
        <v>71</v>
      </c>
      <c r="G1" s="6" t="s">
        <v>13</v>
      </c>
    </row>
    <row r="2" spans="1:7" ht="15.3" customHeight="1" x14ac:dyDescent="0.45">
      <c r="A2" s="3" t="s">
        <v>15</v>
      </c>
      <c r="B2" s="1" t="s">
        <v>34</v>
      </c>
      <c r="C2" s="1" t="s">
        <v>3</v>
      </c>
      <c r="D2" s="1">
        <v>77</v>
      </c>
      <c r="E2" s="1">
        <v>82.5</v>
      </c>
      <c r="F2" s="8">
        <v>80</v>
      </c>
      <c r="G2" s="7">
        <f t="shared" ref="G2:G20" si="0">(0.1*D2)+(0.7*E2)+(0.2*F2)</f>
        <v>81.449999999999989</v>
      </c>
    </row>
    <row r="3" spans="1:7" ht="15.3" customHeight="1" x14ac:dyDescent="0.45">
      <c r="A3" s="3" t="s">
        <v>16</v>
      </c>
      <c r="B3" s="1" t="s">
        <v>35</v>
      </c>
      <c r="C3" s="1" t="s">
        <v>52</v>
      </c>
      <c r="D3" s="1">
        <v>58</v>
      </c>
      <c r="E3" s="1">
        <v>67</v>
      </c>
      <c r="F3" s="8">
        <v>70</v>
      </c>
      <c r="G3" s="7">
        <f t="shared" si="0"/>
        <v>66.7</v>
      </c>
    </row>
    <row r="4" spans="1:7" ht="15.3" customHeight="1" x14ac:dyDescent="0.45">
      <c r="A4" s="3" t="s">
        <v>17</v>
      </c>
      <c r="B4" s="1" t="s">
        <v>36</v>
      </c>
      <c r="C4" s="1" t="s">
        <v>53</v>
      </c>
      <c r="D4" s="1">
        <v>76</v>
      </c>
      <c r="E4" s="1">
        <v>54</v>
      </c>
      <c r="F4" s="8">
        <v>51</v>
      </c>
      <c r="G4" s="7">
        <f t="shared" si="0"/>
        <v>55.6</v>
      </c>
    </row>
    <row r="5" spans="1:7" ht="15.3" customHeight="1" x14ac:dyDescent="0.45">
      <c r="A5" s="3" t="s">
        <v>18</v>
      </c>
      <c r="B5" s="1" t="s">
        <v>37</v>
      </c>
      <c r="C5" s="1" t="s">
        <v>54</v>
      </c>
      <c r="D5" s="1">
        <v>64</v>
      </c>
      <c r="E5" s="1">
        <v>71</v>
      </c>
      <c r="F5" s="8">
        <v>70</v>
      </c>
      <c r="G5" s="7">
        <f t="shared" si="0"/>
        <v>70.099999999999994</v>
      </c>
    </row>
    <row r="6" spans="1:7" ht="15.3" customHeight="1" x14ac:dyDescent="0.45">
      <c r="A6" s="3" t="s">
        <v>19</v>
      </c>
      <c r="B6" s="1" t="s">
        <v>38</v>
      </c>
      <c r="C6" s="1" t="s">
        <v>55</v>
      </c>
      <c r="D6" s="1">
        <v>78</v>
      </c>
      <c r="E6" s="1">
        <v>65</v>
      </c>
      <c r="F6" s="8">
        <v>60</v>
      </c>
      <c r="G6" s="7">
        <f t="shared" si="0"/>
        <v>65.3</v>
      </c>
    </row>
    <row r="7" spans="1:7" ht="15.3" customHeight="1" x14ac:dyDescent="0.45">
      <c r="A7" s="3" t="s">
        <v>20</v>
      </c>
      <c r="B7" s="1" t="s">
        <v>39</v>
      </c>
      <c r="C7" s="1" t="s">
        <v>56</v>
      </c>
      <c r="D7" s="1">
        <v>52</v>
      </c>
      <c r="E7" s="1">
        <v>52</v>
      </c>
      <c r="F7" s="8">
        <v>54</v>
      </c>
      <c r="G7" s="7">
        <f t="shared" si="0"/>
        <v>52.400000000000006</v>
      </c>
    </row>
    <row r="8" spans="1:7" ht="15.3" customHeight="1" x14ac:dyDescent="0.45">
      <c r="A8" s="3" t="s">
        <v>21</v>
      </c>
      <c r="B8" s="1" t="s">
        <v>40</v>
      </c>
      <c r="C8" s="1" t="s">
        <v>56</v>
      </c>
      <c r="D8" s="1">
        <v>67</v>
      </c>
      <c r="E8" s="1">
        <v>73</v>
      </c>
      <c r="F8" s="8">
        <v>75</v>
      </c>
      <c r="G8" s="7">
        <f t="shared" si="0"/>
        <v>72.8</v>
      </c>
    </row>
    <row r="9" spans="1:7" ht="15.3" customHeight="1" x14ac:dyDescent="0.45">
      <c r="A9" s="3" t="s">
        <v>22</v>
      </c>
      <c r="B9" s="1" t="s">
        <v>41</v>
      </c>
      <c r="C9" s="1" t="s">
        <v>57</v>
      </c>
      <c r="D9" s="1">
        <v>65</v>
      </c>
      <c r="E9" s="1">
        <v>75</v>
      </c>
      <c r="F9" s="8">
        <v>74</v>
      </c>
      <c r="G9" s="7">
        <f t="shared" si="0"/>
        <v>73.8</v>
      </c>
    </row>
    <row r="10" spans="1:7" ht="15.3" customHeight="1" x14ac:dyDescent="0.45">
      <c r="A10" s="3" t="s">
        <v>23</v>
      </c>
      <c r="B10" s="1" t="s">
        <v>14</v>
      </c>
      <c r="C10" s="1" t="s">
        <v>58</v>
      </c>
      <c r="D10" s="1">
        <v>71</v>
      </c>
      <c r="E10" s="1">
        <v>62</v>
      </c>
      <c r="F10" s="8">
        <v>67</v>
      </c>
      <c r="G10" s="7">
        <f t="shared" si="0"/>
        <v>63.9</v>
      </c>
    </row>
    <row r="11" spans="1:7" ht="15.3" customHeight="1" x14ac:dyDescent="0.45">
      <c r="A11" s="3" t="s">
        <v>24</v>
      </c>
      <c r="B11" s="1" t="s">
        <v>42</v>
      </c>
      <c r="C11" s="1" t="s">
        <v>59</v>
      </c>
      <c r="D11" s="1">
        <v>61</v>
      </c>
      <c r="E11" s="1">
        <v>61.5</v>
      </c>
      <c r="F11" s="8">
        <v>68</v>
      </c>
      <c r="G11" s="7">
        <f t="shared" si="0"/>
        <v>62.75</v>
      </c>
    </row>
    <row r="12" spans="1:7" ht="15.3" customHeight="1" x14ac:dyDescent="0.45">
      <c r="A12" s="3" t="s">
        <v>25</v>
      </c>
      <c r="B12" s="1" t="s">
        <v>43</v>
      </c>
      <c r="C12" s="1" t="s">
        <v>60</v>
      </c>
      <c r="D12" s="1">
        <v>66</v>
      </c>
      <c r="E12" s="1">
        <v>78</v>
      </c>
      <c r="F12" s="8">
        <v>73</v>
      </c>
      <c r="G12" s="7">
        <f t="shared" si="0"/>
        <v>75.8</v>
      </c>
    </row>
    <row r="13" spans="1:7" ht="15.3" customHeight="1" x14ac:dyDescent="0.45">
      <c r="A13" s="3" t="s">
        <v>26</v>
      </c>
      <c r="B13" s="1" t="s">
        <v>44</v>
      </c>
      <c r="C13" s="1" t="s">
        <v>61</v>
      </c>
      <c r="D13" s="1">
        <v>70</v>
      </c>
      <c r="E13" s="1">
        <v>72</v>
      </c>
      <c r="F13" s="8">
        <v>79</v>
      </c>
      <c r="G13" s="7">
        <f t="shared" si="0"/>
        <v>73.2</v>
      </c>
    </row>
    <row r="14" spans="1:7" ht="15.3" customHeight="1" x14ac:dyDescent="0.45">
      <c r="A14" s="3" t="s">
        <v>27</v>
      </c>
      <c r="B14" s="1" t="s">
        <v>45</v>
      </c>
      <c r="C14" s="1" t="s">
        <v>62</v>
      </c>
      <c r="D14" s="1">
        <v>85</v>
      </c>
      <c r="E14" s="1">
        <v>52</v>
      </c>
      <c r="F14" s="8">
        <v>54</v>
      </c>
      <c r="G14" s="7">
        <f t="shared" si="0"/>
        <v>55.7</v>
      </c>
    </row>
    <row r="15" spans="1:7" ht="15.3" customHeight="1" x14ac:dyDescent="0.45">
      <c r="A15" s="3" t="s">
        <v>28</v>
      </c>
      <c r="B15" s="1" t="s">
        <v>46</v>
      </c>
      <c r="C15" s="1" t="s">
        <v>63</v>
      </c>
      <c r="D15" s="1">
        <v>72</v>
      </c>
      <c r="E15" s="1">
        <v>84</v>
      </c>
      <c r="F15" s="8">
        <v>85</v>
      </c>
      <c r="G15" s="7">
        <f t="shared" si="0"/>
        <v>83</v>
      </c>
    </row>
    <row r="16" spans="1:7" ht="15.3" customHeight="1" x14ac:dyDescent="0.45">
      <c r="A16" s="3" t="s">
        <v>29</v>
      </c>
      <c r="B16" s="1" t="s">
        <v>47</v>
      </c>
      <c r="C16" s="1" t="s">
        <v>64</v>
      </c>
      <c r="D16" s="1">
        <v>80</v>
      </c>
      <c r="E16" s="1">
        <v>72</v>
      </c>
      <c r="F16" s="8">
        <v>75</v>
      </c>
      <c r="G16" s="7">
        <f t="shared" si="0"/>
        <v>73.400000000000006</v>
      </c>
    </row>
    <row r="17" spans="1:7" ht="15.3" customHeight="1" x14ac:dyDescent="0.45">
      <c r="A17" s="3" t="s">
        <v>30</v>
      </c>
      <c r="B17" s="1" t="s">
        <v>48</v>
      </c>
      <c r="C17" s="1" t="s">
        <v>65</v>
      </c>
      <c r="D17" s="1">
        <v>57</v>
      </c>
      <c r="E17" s="1">
        <v>63</v>
      </c>
      <c r="F17" s="8">
        <v>57</v>
      </c>
      <c r="G17" s="7">
        <f t="shared" si="0"/>
        <v>61.199999999999996</v>
      </c>
    </row>
    <row r="18" spans="1:7" ht="15.3" customHeight="1" x14ac:dyDescent="0.45">
      <c r="A18" s="3" t="s">
        <v>31</v>
      </c>
      <c r="B18" s="1" t="s">
        <v>49</v>
      </c>
      <c r="C18" s="1" t="s">
        <v>66</v>
      </c>
      <c r="D18" s="1">
        <v>67</v>
      </c>
      <c r="E18" s="1">
        <v>50</v>
      </c>
      <c r="F18" s="8">
        <v>48</v>
      </c>
      <c r="G18" s="7">
        <f t="shared" si="0"/>
        <v>51.300000000000004</v>
      </c>
    </row>
    <row r="19" spans="1:7" ht="15.3" customHeight="1" x14ac:dyDescent="0.45">
      <c r="A19" s="3" t="s">
        <v>32</v>
      </c>
      <c r="B19" s="1" t="s">
        <v>50</v>
      </c>
      <c r="C19" s="1" t="s">
        <v>67</v>
      </c>
      <c r="D19" s="1">
        <v>70</v>
      </c>
      <c r="E19" s="1">
        <v>61</v>
      </c>
      <c r="F19" s="8">
        <v>57</v>
      </c>
      <c r="G19" s="7">
        <f t="shared" si="0"/>
        <v>61.099999999999994</v>
      </c>
    </row>
    <row r="20" spans="1:7" ht="15.3" customHeight="1" x14ac:dyDescent="0.45">
      <c r="A20" s="3" t="s">
        <v>33</v>
      </c>
      <c r="B20" s="1" t="s">
        <v>51</v>
      </c>
      <c r="C20" s="1" t="s">
        <v>68</v>
      </c>
      <c r="D20" s="1">
        <v>66</v>
      </c>
      <c r="E20" s="1">
        <v>60</v>
      </c>
      <c r="F20" s="8">
        <v>60</v>
      </c>
      <c r="G20" s="7">
        <f t="shared" si="0"/>
        <v>60.6</v>
      </c>
    </row>
    <row r="25" spans="1:7" x14ac:dyDescent="0.45">
      <c r="A25" s="1" t="s">
        <v>79</v>
      </c>
      <c r="B25" s="1" t="s">
        <v>4</v>
      </c>
      <c r="C25" s="1" t="s">
        <v>72</v>
      </c>
      <c r="D25" s="1">
        <f>COUNTIFS($D$2:$D$20,"&gt;=85")</f>
        <v>1</v>
      </c>
      <c r="E25" s="1">
        <f>COUNTIFS($E$2:$E$20,"&gt;=85")</f>
        <v>0</v>
      </c>
      <c r="F25" s="1">
        <f>COUNTIFS($F$2:$F$20,"&gt;=85")</f>
        <v>1</v>
      </c>
      <c r="G25" s="1">
        <f>COUNTIFS($G$2:$G$20,"&gt;=85")</f>
        <v>0</v>
      </c>
    </row>
    <row r="26" spans="1:7" x14ac:dyDescent="0.45">
      <c r="A26" s="1" t="s">
        <v>79</v>
      </c>
      <c r="B26" s="1" t="s">
        <v>5</v>
      </c>
      <c r="C26" s="1" t="s">
        <v>73</v>
      </c>
      <c r="D26" s="1">
        <f>COUNTIFS($D$2:$D$20,"&gt;=70",$D$2:$D$20,"&lt;85")</f>
        <v>8</v>
      </c>
      <c r="E26" s="1">
        <f>COUNTIFS($E$2:$E$20,"&gt;=70",$E$2:$E$20,"&lt;85")</f>
        <v>8</v>
      </c>
      <c r="F26" s="1">
        <f>COUNTIFS($F$2:$F$20,"&gt;=70",$F$2:$F$20,"&lt;85")</f>
        <v>8</v>
      </c>
      <c r="G26" s="1">
        <f>COUNTIFS($G$2:$G$20,"&gt;=70",$G$2:$G$20,"&lt;85")</f>
        <v>8</v>
      </c>
    </row>
    <row r="27" spans="1:7" x14ac:dyDescent="0.45">
      <c r="A27" s="2" t="s">
        <v>74</v>
      </c>
      <c r="B27" s="1" t="s">
        <v>74</v>
      </c>
      <c r="C27" s="1" t="s">
        <v>6</v>
      </c>
      <c r="D27" s="1">
        <f>COUNTIFS($D$2:$D$20,"&gt;=60",$D$2:$D$20,"&lt;70")</f>
        <v>7</v>
      </c>
      <c r="E27" s="1">
        <f>COUNTIFS($E$2:$E$20,"&gt;=60",$E$2:$E$20,"&lt;70")</f>
        <v>7</v>
      </c>
      <c r="F27" s="1">
        <f>COUNTIFS($F$2:$F$20,"&gt;=60",$F$2:$F$20,"&lt;70")</f>
        <v>4</v>
      </c>
      <c r="G27" s="1">
        <f>COUNTIFS($G$2:$G$20,"&gt;=60",$G$2:$G$20,"&lt;70")</f>
        <v>7</v>
      </c>
    </row>
    <row r="28" spans="1:7" x14ac:dyDescent="0.45">
      <c r="A28" s="1" t="s">
        <v>75</v>
      </c>
      <c r="B28" s="1" t="s">
        <v>75</v>
      </c>
      <c r="C28" s="1" t="s">
        <v>7</v>
      </c>
      <c r="D28" s="1">
        <f>COUNTIFS($D$2:$D$20,"&gt;=50",$D$2:$D$20,"&lt;60")</f>
        <v>3</v>
      </c>
      <c r="E28" s="1">
        <f>COUNTIFS($E$2:$E$20,"&gt;=50",$E$2:$E$20,"&lt;60")</f>
        <v>4</v>
      </c>
      <c r="F28" s="1">
        <f>COUNTIFS($F$2:$F$20,"&gt;=50",$F$2:$F$20,"&lt;60")</f>
        <v>5</v>
      </c>
      <c r="G28" s="1">
        <f>COUNTIFS($G$2:$G$20,"&gt;=50",$G$2:$G$20,"&lt;60")</f>
        <v>4</v>
      </c>
    </row>
    <row r="29" spans="1:7" x14ac:dyDescent="0.45">
      <c r="A29" s="1" t="s">
        <v>76</v>
      </c>
      <c r="B29" s="1" t="s">
        <v>76</v>
      </c>
      <c r="C29" s="1" t="s">
        <v>77</v>
      </c>
      <c r="D29" s="1">
        <f>COUNTIFS($D$2:$D$20,"&gt;=45",$D$2:$D$20,"&lt;50")</f>
        <v>0</v>
      </c>
      <c r="E29" s="1">
        <f>COUNTIFS($E$2:$E$20,"&gt;=45",$E$2:$E$20,"&lt;50")</f>
        <v>0</v>
      </c>
      <c r="F29" s="1">
        <f>COUNTIFS($F$2:$F$20,"&gt;=45",$F$2:$F$20,"&lt;50")</f>
        <v>1</v>
      </c>
      <c r="G29" s="1">
        <f>COUNTIFS($G$2:$G$20,"&gt;=45",$G$2:$G$20,"&lt;50")</f>
        <v>0</v>
      </c>
    </row>
    <row r="30" spans="1:7" x14ac:dyDescent="0.45">
      <c r="A30" s="1" t="s">
        <v>8</v>
      </c>
      <c r="B30" s="1" t="s">
        <v>8</v>
      </c>
      <c r="C30" s="1" t="s">
        <v>78</v>
      </c>
      <c r="D30" s="1">
        <f>COUNTIFS($D$2:$D$20,"&gt;=30",$D$2:$D$20,"&lt;45")</f>
        <v>0</v>
      </c>
      <c r="E30" s="1">
        <f>COUNTIFS($E$2:$E$20,"&gt;=30",$E$2:$E$20,"&lt;45")</f>
        <v>0</v>
      </c>
      <c r="F30" s="1">
        <f>COUNTIFS($F$2:$F$20,"&gt;=30",$F$2:$F$20,"&lt;45")</f>
        <v>0</v>
      </c>
      <c r="G30" s="1">
        <f>COUNTIFS($G$2:$G$20,"&gt;=30",$G$2:$G$20,"&lt;45")</f>
        <v>0</v>
      </c>
    </row>
    <row r="31" spans="1:7" x14ac:dyDescent="0.45">
      <c r="A31" s="1" t="s">
        <v>8</v>
      </c>
      <c r="B31" s="1" t="s">
        <v>8</v>
      </c>
      <c r="C31" s="1" t="s">
        <v>9</v>
      </c>
      <c r="D31" s="1">
        <f>COUNTIFS($D$2:$D$20,"&gt;0",$D$2:$D$20,"&lt;30")</f>
        <v>0</v>
      </c>
      <c r="E31" s="1">
        <f>COUNTIFS($E$2:$E$20,"&gt;0",$E$2:$E$20,"&lt;30")</f>
        <v>0</v>
      </c>
      <c r="F31" s="1">
        <f>COUNTIFS($F$2:$F$20,"&gt;0",$F$2:$F$20,"&lt;30")</f>
        <v>0</v>
      </c>
      <c r="G31" s="1">
        <f>COUNTIFS($G$2:$G$20,"&gt;0",$G$2:$G$20,"&lt;30")</f>
        <v>0</v>
      </c>
    </row>
    <row r="32" spans="1:7" x14ac:dyDescent="0.45">
      <c r="A32" s="1"/>
      <c r="B32" s="1"/>
      <c r="C32" s="1"/>
      <c r="D32" s="1"/>
      <c r="E32" s="1"/>
      <c r="F32" s="1"/>
      <c r="G32" s="1"/>
    </row>
    <row r="33" spans="1:7" x14ac:dyDescent="0.45">
      <c r="A33" s="1" t="s">
        <v>10</v>
      </c>
      <c r="B33" s="1"/>
      <c r="C33" s="2"/>
      <c r="D33" s="1">
        <f>COUNTIF(D2:D20, "0")</f>
        <v>0</v>
      </c>
      <c r="E33" s="1">
        <f>COUNTIF(E2:E20, "0")</f>
        <v>0</v>
      </c>
      <c r="F33" s="1">
        <f>COUNTIF(F2:F20, "0")</f>
        <v>0</v>
      </c>
      <c r="G33" s="1">
        <f>COUNTIF(G2:G20, "0")</f>
        <v>0</v>
      </c>
    </row>
    <row r="34" spans="1:7" x14ac:dyDescent="0.45">
      <c r="A34" s="1"/>
      <c r="B34" s="1"/>
      <c r="C34" s="1"/>
      <c r="D34" s="1">
        <f>SUM(D25:D31)</f>
        <v>19</v>
      </c>
      <c r="E34" s="1">
        <f>SUM(E25:E31)</f>
        <v>19</v>
      </c>
      <c r="F34" s="1">
        <f t="shared" ref="F34:G34" si="1">SUM(F25:F31)</f>
        <v>19</v>
      </c>
      <c r="G34" s="1">
        <f t="shared" si="1"/>
        <v>19</v>
      </c>
    </row>
    <row r="37" spans="1:7" x14ac:dyDescent="0.45">
      <c r="A37" s="1" t="s">
        <v>11</v>
      </c>
      <c r="B37" s="1"/>
      <c r="C37" s="1"/>
      <c r="D37" s="8">
        <f>AVERAGEIF(D2:D20, "&gt;0")</f>
        <v>68.526315789473685</v>
      </c>
      <c r="E37" s="8">
        <f>AVERAGEIF(E2:E20, "&gt;0")</f>
        <v>66.05263157894737</v>
      </c>
      <c r="F37" s="8">
        <f>AVERAGEIF(F2:F20, "&gt;0")</f>
        <v>66.15789473684211</v>
      </c>
      <c r="G37" s="8">
        <f>AVERAGEIF(G2:G20, "&gt;0")</f>
        <v>66.321052631578937</v>
      </c>
    </row>
    <row r="38" spans="1:7" x14ac:dyDescent="0.45">
      <c r="A38" s="1" t="s">
        <v>12</v>
      </c>
      <c r="B38" s="1"/>
      <c r="C38" s="1"/>
      <c r="D38" s="8">
        <f>STDEVA(D2:D20)</f>
        <v>8.3889372989579645</v>
      </c>
      <c r="E38" s="8">
        <f>STDEVA(E2:E20)</f>
        <v>10.185630860353807</v>
      </c>
      <c r="F38" s="8">
        <f>STDEVA(F2:F20)</f>
        <v>10.823139603515857</v>
      </c>
      <c r="G38" s="8">
        <f>STDEVA(G2:G20)</f>
        <v>9.3087073304376471</v>
      </c>
    </row>
  </sheetData>
  <sortState ref="A2:H23">
    <sortCondition ref="A2:A23"/>
    <sortCondition ref="C2:C23"/>
    <sortCondition ref="B2:B23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2018-02-08T08:43:08Z</dcterms:created>
  <dcterms:modified xsi:type="dcterms:W3CDTF">2020-06-08T11:06:47Z</dcterms:modified>
</cp:coreProperties>
</file>