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5.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8.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uowtsd-my.sharepoint.com/personal/2305546_student_uwtsd_ac_uk/Documents/Documents/Year 2/Thermodynamics/"/>
    </mc:Choice>
  </mc:AlternateContent>
  <xr:revisionPtr revIDLastSave="1682" documentId="8_{F35F9350-C6BA-4190-AFDA-16C940DC9EB0}" xr6:coauthVersionLast="47" xr6:coauthVersionMax="47" xr10:uidLastSave="{09B5E44E-232A-4CDC-B5A5-2E95B0A1EF0F}"/>
  <bookViews>
    <workbookView xWindow="-108" yWindow="-108" windowWidth="23256" windowHeight="12456" firstSheet="8" activeTab="9" xr2:uid="{04FEFDA9-F260-47D5-8ABD-AE0A6AE913C9}"/>
  </bookViews>
  <sheets>
    <sheet name="Front page" sheetId="5" r:id="rId1"/>
    <sheet name="1. Component Characterisation" sheetId="4" r:id="rId2"/>
    <sheet name="2. Piston Motion Analysis  " sheetId="2" r:id="rId3"/>
    <sheet name="3. Camshaft and Valve Motion An" sheetId="3" r:id="rId4"/>
    <sheet name="4. Dynamic System Assessment" sheetId="6" r:id="rId5"/>
    <sheet name="1. Flowbench Testing and Data C" sheetId="7" r:id="rId6"/>
    <sheet name="2. Data Analysis and Graphs" sheetId="8" r:id="rId7"/>
    <sheet name="3. Integration with Valve Kinem" sheetId="9" r:id="rId8"/>
    <sheet name="4. Performance Assessment" sheetId="11" r:id="rId9"/>
    <sheet name="5. Flow Potential and Tuning In" sheetId="10" r:id="rId10"/>
    <sheet name="Camshaft data" sheetId="1"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11" l="1"/>
  <c r="C12" i="11"/>
  <c r="C11" i="11"/>
  <c r="L16" i="9"/>
  <c r="G14" i="9"/>
  <c r="P12" i="3"/>
  <c r="P13" i="3"/>
  <c r="P14" i="3"/>
  <c r="P15" i="3"/>
  <c r="P16" i="3"/>
  <c r="P17" i="3"/>
  <c r="P18" i="3"/>
  <c r="P19" i="3"/>
  <c r="P20" i="3"/>
  <c r="P21" i="3"/>
  <c r="P22" i="3"/>
  <c r="P23" i="3"/>
  <c r="P24" i="3"/>
  <c r="P25" i="3"/>
  <c r="P26" i="3"/>
  <c r="P27" i="3"/>
  <c r="P28" i="3"/>
  <c r="P29" i="3"/>
  <c r="P30" i="3"/>
  <c r="P31" i="3"/>
  <c r="P32" i="3"/>
  <c r="P33" i="3"/>
  <c r="P34" i="3"/>
  <c r="P35" i="3"/>
  <c r="P36" i="3"/>
  <c r="P37" i="3"/>
  <c r="P38" i="3"/>
  <c r="P39" i="3"/>
  <c r="P40" i="3"/>
  <c r="P41" i="3"/>
  <c r="P42" i="3"/>
  <c r="P43" i="3"/>
  <c r="P44" i="3"/>
  <c r="P45" i="3"/>
  <c r="P46" i="3"/>
  <c r="P47" i="3"/>
  <c r="P48" i="3"/>
  <c r="P49" i="3"/>
  <c r="P50" i="3"/>
  <c r="P51" i="3"/>
  <c r="P52" i="3"/>
  <c r="P53" i="3"/>
  <c r="P54" i="3"/>
  <c r="P55" i="3"/>
  <c r="P56" i="3"/>
  <c r="P57" i="3"/>
  <c r="P58" i="3"/>
  <c r="P59" i="3"/>
  <c r="P60" i="3"/>
  <c r="P61" i="3"/>
  <c r="P62" i="3"/>
  <c r="P63" i="3"/>
  <c r="P64" i="3"/>
  <c r="P65" i="3"/>
  <c r="P66" i="3"/>
  <c r="P67" i="3"/>
  <c r="P68" i="3"/>
  <c r="P69" i="3"/>
  <c r="P70" i="3"/>
  <c r="P71" i="3"/>
  <c r="P72" i="3"/>
  <c r="P73" i="3"/>
  <c r="P74" i="3"/>
  <c r="P75" i="3"/>
  <c r="P76" i="3"/>
  <c r="P77" i="3"/>
  <c r="P78" i="3"/>
  <c r="P79" i="3"/>
  <c r="P80" i="3"/>
  <c r="P81" i="3"/>
  <c r="P82" i="3"/>
  <c r="P83" i="3"/>
  <c r="P84" i="3"/>
  <c r="P85" i="3"/>
  <c r="P86" i="3"/>
  <c r="P87" i="3"/>
  <c r="P88" i="3"/>
  <c r="P89" i="3"/>
  <c r="P90" i="3"/>
  <c r="P91" i="3"/>
  <c r="P92" i="3"/>
  <c r="P93" i="3"/>
  <c r="P94" i="3"/>
  <c r="P95" i="3"/>
  <c r="P96" i="3"/>
  <c r="P97" i="3"/>
  <c r="P98" i="3"/>
  <c r="P99" i="3"/>
  <c r="P100" i="3"/>
  <c r="P101" i="3"/>
  <c r="P102" i="3"/>
  <c r="P103" i="3"/>
  <c r="P104" i="3"/>
  <c r="P105" i="3"/>
  <c r="P106" i="3"/>
  <c r="P107" i="3"/>
  <c r="P108" i="3"/>
  <c r="P109" i="3"/>
  <c r="P110" i="3"/>
  <c r="P111" i="3"/>
  <c r="P112" i="3"/>
  <c r="P113" i="3"/>
  <c r="P114" i="3"/>
  <c r="P115" i="3"/>
  <c r="P116" i="3"/>
  <c r="P117" i="3"/>
  <c r="P118" i="3"/>
  <c r="P119" i="3"/>
  <c r="P120" i="3"/>
  <c r="P121" i="3"/>
  <c r="P122" i="3"/>
  <c r="P123" i="3"/>
  <c r="P124" i="3"/>
  <c r="P125" i="3"/>
  <c r="P126" i="3"/>
  <c r="P127" i="3"/>
  <c r="P128" i="3"/>
  <c r="P129" i="3"/>
  <c r="P130" i="3"/>
  <c r="P131" i="3"/>
  <c r="P132" i="3"/>
  <c r="P133" i="3"/>
  <c r="P134" i="3"/>
  <c r="P135" i="3"/>
  <c r="P136" i="3"/>
  <c r="P137" i="3"/>
  <c r="P138" i="3"/>
  <c r="P139" i="3"/>
  <c r="P140" i="3"/>
  <c r="P141" i="3"/>
  <c r="P142" i="3"/>
  <c r="P143" i="3"/>
  <c r="P144" i="3"/>
  <c r="P145" i="3"/>
  <c r="P146" i="3"/>
  <c r="P147" i="3"/>
  <c r="P148" i="3"/>
  <c r="P149" i="3"/>
  <c r="P150" i="3"/>
  <c r="P151" i="3"/>
  <c r="P152" i="3"/>
  <c r="P153" i="3"/>
  <c r="P154" i="3"/>
  <c r="P155" i="3"/>
  <c r="P156" i="3"/>
  <c r="P157" i="3"/>
  <c r="P158" i="3"/>
  <c r="P159" i="3"/>
  <c r="P160" i="3"/>
  <c r="P161" i="3"/>
  <c r="P162" i="3"/>
  <c r="P163" i="3"/>
  <c r="P164" i="3"/>
  <c r="P165" i="3"/>
  <c r="P166" i="3"/>
  <c r="P167" i="3"/>
  <c r="P168" i="3"/>
  <c r="P169" i="3"/>
  <c r="P170" i="3"/>
  <c r="P171" i="3"/>
  <c r="P172" i="3"/>
  <c r="P173" i="3"/>
  <c r="P174" i="3"/>
  <c r="P175" i="3"/>
  <c r="P176" i="3"/>
  <c r="P177" i="3"/>
  <c r="P178" i="3"/>
  <c r="P179" i="3"/>
  <c r="P180" i="3"/>
  <c r="P181" i="3"/>
  <c r="P182" i="3"/>
  <c r="P183" i="3"/>
  <c r="P184" i="3"/>
  <c r="P185" i="3"/>
  <c r="P186" i="3"/>
  <c r="P187" i="3"/>
  <c r="P188" i="3"/>
  <c r="P189" i="3"/>
  <c r="P190" i="3"/>
  <c r="P191" i="3"/>
  <c r="P192" i="3"/>
  <c r="P193" i="3"/>
  <c r="P194" i="3"/>
  <c r="P195" i="3"/>
  <c r="P196" i="3"/>
  <c r="P197" i="3"/>
  <c r="P198" i="3"/>
  <c r="P199" i="3"/>
  <c r="P200" i="3"/>
  <c r="P201" i="3"/>
  <c r="P202" i="3"/>
  <c r="P203" i="3"/>
  <c r="P204" i="3"/>
  <c r="P205" i="3"/>
  <c r="P206" i="3"/>
  <c r="P207" i="3"/>
  <c r="P208" i="3"/>
  <c r="P209" i="3"/>
  <c r="P210" i="3"/>
  <c r="P211" i="3"/>
  <c r="P212" i="3"/>
  <c r="P213" i="3"/>
  <c r="P214" i="3"/>
  <c r="P215" i="3"/>
  <c r="P216" i="3"/>
  <c r="P217" i="3"/>
  <c r="P218" i="3"/>
  <c r="P219" i="3"/>
  <c r="P220" i="3"/>
  <c r="P221" i="3"/>
  <c r="P222" i="3"/>
  <c r="P223" i="3"/>
  <c r="P224" i="3"/>
  <c r="P225" i="3"/>
  <c r="P226" i="3"/>
  <c r="P227" i="3"/>
  <c r="P228" i="3"/>
  <c r="P229" i="3"/>
  <c r="P230" i="3"/>
  <c r="P231" i="3"/>
  <c r="P232" i="3"/>
  <c r="P233" i="3"/>
  <c r="P234" i="3"/>
  <c r="P235" i="3"/>
  <c r="P236" i="3"/>
  <c r="P237" i="3"/>
  <c r="P238" i="3"/>
  <c r="P239" i="3"/>
  <c r="P240" i="3"/>
  <c r="P241" i="3"/>
  <c r="P242" i="3"/>
  <c r="P243" i="3"/>
  <c r="P244" i="3"/>
  <c r="P245" i="3"/>
  <c r="P246" i="3"/>
  <c r="P247" i="3"/>
  <c r="P248" i="3"/>
  <c r="P249" i="3"/>
  <c r="P250" i="3"/>
  <c r="P251" i="3"/>
  <c r="P252" i="3"/>
  <c r="P253" i="3"/>
  <c r="P254" i="3"/>
  <c r="P255" i="3"/>
  <c r="P256" i="3"/>
  <c r="P257" i="3"/>
  <c r="P258" i="3"/>
  <c r="P259" i="3"/>
  <c r="P260" i="3"/>
  <c r="P261" i="3"/>
  <c r="P262" i="3"/>
  <c r="P263" i="3"/>
  <c r="P264" i="3"/>
  <c r="P265" i="3"/>
  <c r="P266" i="3"/>
  <c r="P267" i="3"/>
  <c r="P268" i="3"/>
  <c r="P269" i="3"/>
  <c r="P270" i="3"/>
  <c r="P271" i="3"/>
  <c r="P272" i="3"/>
  <c r="P273" i="3"/>
  <c r="P274" i="3"/>
  <c r="P275" i="3"/>
  <c r="P276" i="3"/>
  <c r="P277" i="3"/>
  <c r="P278" i="3"/>
  <c r="P279" i="3"/>
  <c r="P280" i="3"/>
  <c r="P281" i="3"/>
  <c r="P282" i="3"/>
  <c r="P283" i="3"/>
  <c r="P284" i="3"/>
  <c r="P285" i="3"/>
  <c r="P286" i="3"/>
  <c r="P287" i="3"/>
  <c r="P288" i="3"/>
  <c r="P289" i="3"/>
  <c r="P290" i="3"/>
  <c r="P291" i="3"/>
  <c r="P292" i="3"/>
  <c r="P293" i="3"/>
  <c r="P294" i="3"/>
  <c r="P295" i="3"/>
  <c r="P296" i="3"/>
  <c r="P297" i="3"/>
  <c r="P298" i="3"/>
  <c r="P299" i="3"/>
  <c r="P300" i="3"/>
  <c r="P301" i="3"/>
  <c r="P302" i="3"/>
  <c r="P303" i="3"/>
  <c r="P304" i="3"/>
  <c r="P305" i="3"/>
  <c r="P306" i="3"/>
  <c r="P307" i="3"/>
  <c r="P308" i="3"/>
  <c r="P309" i="3"/>
  <c r="P310" i="3"/>
  <c r="P311" i="3"/>
  <c r="P312" i="3"/>
  <c r="P313" i="3"/>
  <c r="P314" i="3"/>
  <c r="P315" i="3"/>
  <c r="P316" i="3"/>
  <c r="P317" i="3"/>
  <c r="P318" i="3"/>
  <c r="P319" i="3"/>
  <c r="P320" i="3"/>
  <c r="P321" i="3"/>
  <c r="P322" i="3"/>
  <c r="P323" i="3"/>
  <c r="P324" i="3"/>
  <c r="P325" i="3"/>
  <c r="P326" i="3"/>
  <c r="P327" i="3"/>
  <c r="P328" i="3"/>
  <c r="P329" i="3"/>
  <c r="P330" i="3"/>
  <c r="P331" i="3"/>
  <c r="P332" i="3"/>
  <c r="P333" i="3"/>
  <c r="P334" i="3"/>
  <c r="P335" i="3"/>
  <c r="P336" i="3"/>
  <c r="P337" i="3"/>
  <c r="P338" i="3"/>
  <c r="P339" i="3"/>
  <c r="P340" i="3"/>
  <c r="P341" i="3"/>
  <c r="P342" i="3"/>
  <c r="P343" i="3"/>
  <c r="P344" i="3"/>
  <c r="P345" i="3"/>
  <c r="P346" i="3"/>
  <c r="P347" i="3"/>
  <c r="P348" i="3"/>
  <c r="P349" i="3"/>
  <c r="P350" i="3"/>
  <c r="P351" i="3"/>
  <c r="P352" i="3"/>
  <c r="P353" i="3"/>
  <c r="P354" i="3"/>
  <c r="P355" i="3"/>
  <c r="P356" i="3"/>
  <c r="P357" i="3"/>
  <c r="P358" i="3"/>
  <c r="P359" i="3"/>
  <c r="P360" i="3"/>
  <c r="P361" i="3"/>
  <c r="P362" i="3"/>
  <c r="P363" i="3"/>
  <c r="P364" i="3"/>
  <c r="P365" i="3"/>
  <c r="P366" i="3"/>
  <c r="P367" i="3"/>
  <c r="P368" i="3"/>
  <c r="P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4" i="3"/>
  <c r="O75" i="3"/>
  <c r="O76" i="3"/>
  <c r="O77" i="3"/>
  <c r="O78" i="3"/>
  <c r="O79" i="3"/>
  <c r="O80" i="3"/>
  <c r="O81" i="3"/>
  <c r="O82" i="3"/>
  <c r="O83" i="3"/>
  <c r="O84" i="3"/>
  <c r="O85" i="3"/>
  <c r="O86" i="3"/>
  <c r="O87" i="3"/>
  <c r="O88" i="3"/>
  <c r="O89" i="3"/>
  <c r="O90" i="3"/>
  <c r="O91" i="3"/>
  <c r="O92" i="3"/>
  <c r="O93" i="3"/>
  <c r="O94" i="3"/>
  <c r="O95" i="3"/>
  <c r="O96" i="3"/>
  <c r="O97" i="3"/>
  <c r="O98" i="3"/>
  <c r="O99" i="3"/>
  <c r="O100" i="3"/>
  <c r="O101" i="3"/>
  <c r="O102" i="3"/>
  <c r="O103" i="3"/>
  <c r="O104" i="3"/>
  <c r="O105" i="3"/>
  <c r="O106" i="3"/>
  <c r="O107" i="3"/>
  <c r="O108" i="3"/>
  <c r="O109" i="3"/>
  <c r="O110" i="3"/>
  <c r="O111" i="3"/>
  <c r="O112" i="3"/>
  <c r="O113" i="3"/>
  <c r="O114" i="3"/>
  <c r="O115" i="3"/>
  <c r="O116" i="3"/>
  <c r="O117" i="3"/>
  <c r="O118" i="3"/>
  <c r="O119" i="3"/>
  <c r="O120" i="3"/>
  <c r="O121" i="3"/>
  <c r="O122" i="3"/>
  <c r="O123" i="3"/>
  <c r="O124" i="3"/>
  <c r="O125" i="3"/>
  <c r="O126" i="3"/>
  <c r="O127" i="3"/>
  <c r="O128" i="3"/>
  <c r="O129" i="3"/>
  <c r="O130" i="3"/>
  <c r="O131" i="3"/>
  <c r="O132" i="3"/>
  <c r="O133" i="3"/>
  <c r="O134" i="3"/>
  <c r="O135" i="3"/>
  <c r="O136" i="3"/>
  <c r="O137" i="3"/>
  <c r="O138" i="3"/>
  <c r="O139" i="3"/>
  <c r="O140" i="3"/>
  <c r="O141" i="3"/>
  <c r="O142" i="3"/>
  <c r="O143" i="3"/>
  <c r="O144" i="3"/>
  <c r="O145" i="3"/>
  <c r="O146" i="3"/>
  <c r="O147" i="3"/>
  <c r="O148" i="3"/>
  <c r="O149" i="3"/>
  <c r="O150" i="3"/>
  <c r="O151" i="3"/>
  <c r="O152" i="3"/>
  <c r="O153" i="3"/>
  <c r="O154" i="3"/>
  <c r="O155" i="3"/>
  <c r="O156" i="3"/>
  <c r="O157" i="3"/>
  <c r="O158" i="3"/>
  <c r="O159" i="3"/>
  <c r="O160" i="3"/>
  <c r="O161" i="3"/>
  <c r="O162" i="3"/>
  <c r="O163" i="3"/>
  <c r="O164" i="3"/>
  <c r="O165" i="3"/>
  <c r="O166" i="3"/>
  <c r="O167" i="3"/>
  <c r="O168" i="3"/>
  <c r="O169" i="3"/>
  <c r="O170" i="3"/>
  <c r="O171" i="3"/>
  <c r="O172" i="3"/>
  <c r="O173" i="3"/>
  <c r="O174" i="3"/>
  <c r="O175" i="3"/>
  <c r="O176" i="3"/>
  <c r="O177" i="3"/>
  <c r="O178" i="3"/>
  <c r="O179" i="3"/>
  <c r="O180" i="3"/>
  <c r="O181" i="3"/>
  <c r="O182" i="3"/>
  <c r="O183" i="3"/>
  <c r="O184" i="3"/>
  <c r="O185" i="3"/>
  <c r="O186" i="3"/>
  <c r="O187" i="3"/>
  <c r="O188" i="3"/>
  <c r="O189" i="3"/>
  <c r="O190" i="3"/>
  <c r="O191" i="3"/>
  <c r="O192" i="3"/>
  <c r="O193" i="3"/>
  <c r="O194" i="3"/>
  <c r="O195" i="3"/>
  <c r="O196" i="3"/>
  <c r="O197" i="3"/>
  <c r="O198" i="3"/>
  <c r="O199" i="3"/>
  <c r="O200" i="3"/>
  <c r="O201" i="3"/>
  <c r="O202" i="3"/>
  <c r="O203" i="3"/>
  <c r="O204" i="3"/>
  <c r="O205" i="3"/>
  <c r="O206" i="3"/>
  <c r="O207" i="3"/>
  <c r="O208" i="3"/>
  <c r="O209" i="3"/>
  <c r="O210" i="3"/>
  <c r="O211" i="3"/>
  <c r="O212" i="3"/>
  <c r="O213" i="3"/>
  <c r="O214" i="3"/>
  <c r="O215" i="3"/>
  <c r="O216" i="3"/>
  <c r="O217" i="3"/>
  <c r="O218" i="3"/>
  <c r="O219" i="3"/>
  <c r="O220" i="3"/>
  <c r="O221" i="3"/>
  <c r="O222" i="3"/>
  <c r="O223" i="3"/>
  <c r="O224" i="3"/>
  <c r="O225" i="3"/>
  <c r="O226" i="3"/>
  <c r="O227" i="3"/>
  <c r="O228" i="3"/>
  <c r="O229" i="3"/>
  <c r="O230" i="3"/>
  <c r="O231" i="3"/>
  <c r="O232" i="3"/>
  <c r="O233" i="3"/>
  <c r="O234" i="3"/>
  <c r="O235" i="3"/>
  <c r="O236" i="3"/>
  <c r="O237" i="3"/>
  <c r="O238" i="3"/>
  <c r="O239" i="3"/>
  <c r="O240" i="3"/>
  <c r="O241" i="3"/>
  <c r="O242" i="3"/>
  <c r="O243" i="3"/>
  <c r="O244" i="3"/>
  <c r="O245" i="3"/>
  <c r="O246" i="3"/>
  <c r="O247" i="3"/>
  <c r="O248" i="3"/>
  <c r="O249" i="3"/>
  <c r="O250" i="3"/>
  <c r="O251" i="3"/>
  <c r="O252" i="3"/>
  <c r="O253" i="3"/>
  <c r="O254" i="3"/>
  <c r="O255" i="3"/>
  <c r="O256" i="3"/>
  <c r="O257" i="3"/>
  <c r="O258" i="3"/>
  <c r="O259" i="3"/>
  <c r="O260" i="3"/>
  <c r="O261" i="3"/>
  <c r="O262" i="3"/>
  <c r="O263" i="3"/>
  <c r="O264" i="3"/>
  <c r="O265" i="3"/>
  <c r="O266" i="3"/>
  <c r="O267" i="3"/>
  <c r="O268" i="3"/>
  <c r="O269" i="3"/>
  <c r="O270" i="3"/>
  <c r="O271" i="3"/>
  <c r="O272" i="3"/>
  <c r="O273" i="3"/>
  <c r="O274" i="3"/>
  <c r="O275" i="3"/>
  <c r="O276" i="3"/>
  <c r="O277" i="3"/>
  <c r="O278" i="3"/>
  <c r="O279" i="3"/>
  <c r="O280" i="3"/>
  <c r="O281" i="3"/>
  <c r="O282" i="3"/>
  <c r="O283" i="3"/>
  <c r="O284" i="3"/>
  <c r="O285" i="3"/>
  <c r="O286" i="3"/>
  <c r="O287" i="3"/>
  <c r="O288" i="3"/>
  <c r="O289" i="3"/>
  <c r="O290" i="3"/>
  <c r="O291" i="3"/>
  <c r="O292" i="3"/>
  <c r="O293" i="3"/>
  <c r="O294" i="3"/>
  <c r="O295" i="3"/>
  <c r="O296" i="3"/>
  <c r="O297" i="3"/>
  <c r="O298" i="3"/>
  <c r="O299" i="3"/>
  <c r="O300" i="3"/>
  <c r="O301" i="3"/>
  <c r="O302" i="3"/>
  <c r="O303" i="3"/>
  <c r="O304" i="3"/>
  <c r="O305" i="3"/>
  <c r="O306" i="3"/>
  <c r="O307" i="3"/>
  <c r="O308" i="3"/>
  <c r="O309" i="3"/>
  <c r="O310" i="3"/>
  <c r="O311" i="3"/>
  <c r="O312" i="3"/>
  <c r="O313" i="3"/>
  <c r="O314" i="3"/>
  <c r="O315" i="3"/>
  <c r="O316" i="3"/>
  <c r="O317" i="3"/>
  <c r="O318" i="3"/>
  <c r="O319" i="3"/>
  <c r="O320" i="3"/>
  <c r="O321" i="3"/>
  <c r="O322" i="3"/>
  <c r="O323" i="3"/>
  <c r="O324" i="3"/>
  <c r="O325" i="3"/>
  <c r="O326" i="3"/>
  <c r="O327" i="3"/>
  <c r="O328" i="3"/>
  <c r="O329" i="3"/>
  <c r="O330" i="3"/>
  <c r="O331" i="3"/>
  <c r="O332" i="3"/>
  <c r="O333" i="3"/>
  <c r="O334" i="3"/>
  <c r="O335" i="3"/>
  <c r="O336" i="3"/>
  <c r="O337" i="3"/>
  <c r="O338" i="3"/>
  <c r="O339" i="3"/>
  <c r="O340" i="3"/>
  <c r="O341" i="3"/>
  <c r="O342" i="3"/>
  <c r="O343" i="3"/>
  <c r="O344" i="3"/>
  <c r="O345" i="3"/>
  <c r="O346" i="3"/>
  <c r="O347" i="3"/>
  <c r="O348" i="3"/>
  <c r="O349" i="3"/>
  <c r="O350" i="3"/>
  <c r="O351" i="3"/>
  <c r="O352" i="3"/>
  <c r="O353" i="3"/>
  <c r="O354" i="3"/>
  <c r="O355" i="3"/>
  <c r="O356" i="3"/>
  <c r="O357" i="3"/>
  <c r="O358" i="3"/>
  <c r="O359" i="3"/>
  <c r="O360" i="3"/>
  <c r="O361" i="3"/>
  <c r="O362" i="3"/>
  <c r="O363" i="3"/>
  <c r="O364" i="3"/>
  <c r="O365" i="3"/>
  <c r="O366" i="3"/>
  <c r="O367" i="3"/>
  <c r="O368" i="3"/>
  <c r="O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N41" i="3"/>
  <c r="N42" i="3"/>
  <c r="N43" i="3"/>
  <c r="N44" i="3"/>
  <c r="N45" i="3"/>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N90" i="3"/>
  <c r="N91" i="3"/>
  <c r="N92" i="3"/>
  <c r="N93" i="3"/>
  <c r="N94" i="3"/>
  <c r="N95" i="3"/>
  <c r="N96" i="3"/>
  <c r="N97" i="3"/>
  <c r="N98" i="3"/>
  <c r="N99" i="3"/>
  <c r="N100" i="3"/>
  <c r="N101" i="3"/>
  <c r="N102" i="3"/>
  <c r="N103" i="3"/>
  <c r="N104" i="3"/>
  <c r="N105" i="3"/>
  <c r="N106" i="3"/>
  <c r="N107" i="3"/>
  <c r="N108" i="3"/>
  <c r="N109" i="3"/>
  <c r="N110" i="3"/>
  <c r="N111" i="3"/>
  <c r="N112" i="3"/>
  <c r="N113" i="3"/>
  <c r="N114" i="3"/>
  <c r="N115" i="3"/>
  <c r="N116" i="3"/>
  <c r="N117" i="3"/>
  <c r="N118" i="3"/>
  <c r="N119" i="3"/>
  <c r="N120" i="3"/>
  <c r="N121" i="3"/>
  <c r="N122" i="3"/>
  <c r="N123" i="3"/>
  <c r="N124" i="3"/>
  <c r="N125" i="3"/>
  <c r="N126" i="3"/>
  <c r="N127" i="3"/>
  <c r="N128" i="3"/>
  <c r="N129" i="3"/>
  <c r="N130" i="3"/>
  <c r="N131" i="3"/>
  <c r="N132" i="3"/>
  <c r="N133" i="3"/>
  <c r="N134" i="3"/>
  <c r="N135" i="3"/>
  <c r="N136" i="3"/>
  <c r="N137" i="3"/>
  <c r="N138" i="3"/>
  <c r="N139" i="3"/>
  <c r="N140" i="3"/>
  <c r="N141" i="3"/>
  <c r="N142" i="3"/>
  <c r="N143" i="3"/>
  <c r="N144" i="3"/>
  <c r="N145" i="3"/>
  <c r="N146" i="3"/>
  <c r="N147" i="3"/>
  <c r="N148" i="3"/>
  <c r="N149" i="3"/>
  <c r="N150" i="3"/>
  <c r="N151" i="3"/>
  <c r="N152" i="3"/>
  <c r="N153" i="3"/>
  <c r="N154" i="3"/>
  <c r="N155" i="3"/>
  <c r="N156" i="3"/>
  <c r="N157" i="3"/>
  <c r="N158" i="3"/>
  <c r="N159" i="3"/>
  <c r="N160" i="3"/>
  <c r="N161" i="3"/>
  <c r="N162" i="3"/>
  <c r="N163" i="3"/>
  <c r="N164" i="3"/>
  <c r="N165" i="3"/>
  <c r="N166" i="3"/>
  <c r="N167" i="3"/>
  <c r="N168" i="3"/>
  <c r="N169" i="3"/>
  <c r="N170" i="3"/>
  <c r="N171" i="3"/>
  <c r="N172" i="3"/>
  <c r="N173" i="3"/>
  <c r="N174" i="3"/>
  <c r="N175" i="3"/>
  <c r="N176" i="3"/>
  <c r="N177" i="3"/>
  <c r="N178" i="3"/>
  <c r="N179" i="3"/>
  <c r="N180" i="3"/>
  <c r="N181" i="3"/>
  <c r="N182" i="3"/>
  <c r="N183" i="3"/>
  <c r="N184" i="3"/>
  <c r="N185" i="3"/>
  <c r="N186" i="3"/>
  <c r="N187" i="3"/>
  <c r="N188" i="3"/>
  <c r="N189" i="3"/>
  <c r="N190" i="3"/>
  <c r="N191" i="3"/>
  <c r="N192" i="3"/>
  <c r="N193" i="3"/>
  <c r="N194" i="3"/>
  <c r="N195" i="3"/>
  <c r="N196" i="3"/>
  <c r="N197" i="3"/>
  <c r="N198" i="3"/>
  <c r="N199" i="3"/>
  <c r="N200" i="3"/>
  <c r="N201" i="3"/>
  <c r="N202" i="3"/>
  <c r="N203" i="3"/>
  <c r="N204" i="3"/>
  <c r="N205" i="3"/>
  <c r="N206" i="3"/>
  <c r="N207" i="3"/>
  <c r="N208" i="3"/>
  <c r="N209" i="3"/>
  <c r="N210" i="3"/>
  <c r="N211" i="3"/>
  <c r="N212" i="3"/>
  <c r="N213" i="3"/>
  <c r="N214" i="3"/>
  <c r="N215" i="3"/>
  <c r="N216" i="3"/>
  <c r="N217" i="3"/>
  <c r="N218" i="3"/>
  <c r="N219" i="3"/>
  <c r="N220" i="3"/>
  <c r="N221" i="3"/>
  <c r="N222" i="3"/>
  <c r="N223" i="3"/>
  <c r="N224" i="3"/>
  <c r="N225" i="3"/>
  <c r="N226" i="3"/>
  <c r="N227" i="3"/>
  <c r="N228" i="3"/>
  <c r="N229" i="3"/>
  <c r="N230" i="3"/>
  <c r="N231" i="3"/>
  <c r="N232" i="3"/>
  <c r="N233" i="3"/>
  <c r="N234" i="3"/>
  <c r="N235" i="3"/>
  <c r="N236" i="3"/>
  <c r="N237" i="3"/>
  <c r="N238" i="3"/>
  <c r="N239" i="3"/>
  <c r="N240" i="3"/>
  <c r="N241" i="3"/>
  <c r="N242" i="3"/>
  <c r="N243" i="3"/>
  <c r="N244" i="3"/>
  <c r="N245" i="3"/>
  <c r="N246" i="3"/>
  <c r="N247" i="3"/>
  <c r="N248" i="3"/>
  <c r="N249" i="3"/>
  <c r="N250" i="3"/>
  <c r="N251" i="3"/>
  <c r="N252" i="3"/>
  <c r="N253" i="3"/>
  <c r="N254" i="3"/>
  <c r="N255" i="3"/>
  <c r="N256" i="3"/>
  <c r="N257" i="3"/>
  <c r="N258" i="3"/>
  <c r="N259" i="3"/>
  <c r="N260" i="3"/>
  <c r="N261" i="3"/>
  <c r="N262" i="3"/>
  <c r="N263" i="3"/>
  <c r="N264" i="3"/>
  <c r="N265" i="3"/>
  <c r="N266" i="3"/>
  <c r="N267" i="3"/>
  <c r="N268" i="3"/>
  <c r="N269" i="3"/>
  <c r="N270" i="3"/>
  <c r="N271" i="3"/>
  <c r="N272" i="3"/>
  <c r="N273" i="3"/>
  <c r="N274" i="3"/>
  <c r="N275" i="3"/>
  <c r="N276" i="3"/>
  <c r="N277" i="3"/>
  <c r="N278" i="3"/>
  <c r="N279" i="3"/>
  <c r="N280" i="3"/>
  <c r="N281" i="3"/>
  <c r="N282" i="3"/>
  <c r="N283" i="3"/>
  <c r="N284" i="3"/>
  <c r="N285" i="3"/>
  <c r="N286" i="3"/>
  <c r="N287" i="3"/>
  <c r="N288" i="3"/>
  <c r="N289" i="3"/>
  <c r="N290" i="3"/>
  <c r="N291" i="3"/>
  <c r="N292" i="3"/>
  <c r="N293" i="3"/>
  <c r="N294" i="3"/>
  <c r="N295" i="3"/>
  <c r="N296" i="3"/>
  <c r="N297" i="3"/>
  <c r="N298" i="3"/>
  <c r="N299" i="3"/>
  <c r="N300" i="3"/>
  <c r="N301" i="3"/>
  <c r="N302" i="3"/>
  <c r="N303" i="3"/>
  <c r="N304" i="3"/>
  <c r="N305" i="3"/>
  <c r="N306" i="3"/>
  <c r="N307" i="3"/>
  <c r="N308" i="3"/>
  <c r="N309" i="3"/>
  <c r="N310" i="3"/>
  <c r="N311" i="3"/>
  <c r="N312" i="3"/>
  <c r="N313" i="3"/>
  <c r="N314" i="3"/>
  <c r="N315" i="3"/>
  <c r="N316" i="3"/>
  <c r="N317" i="3"/>
  <c r="N318" i="3"/>
  <c r="N319" i="3"/>
  <c r="N320" i="3"/>
  <c r="N321" i="3"/>
  <c r="N322" i="3"/>
  <c r="N323" i="3"/>
  <c r="N324" i="3"/>
  <c r="N325" i="3"/>
  <c r="N326" i="3"/>
  <c r="N327" i="3"/>
  <c r="N328" i="3"/>
  <c r="N329" i="3"/>
  <c r="N330" i="3"/>
  <c r="N331" i="3"/>
  <c r="N332" i="3"/>
  <c r="N333" i="3"/>
  <c r="N334" i="3"/>
  <c r="N335" i="3"/>
  <c r="N336" i="3"/>
  <c r="N337" i="3"/>
  <c r="N338" i="3"/>
  <c r="N339" i="3"/>
  <c r="N340" i="3"/>
  <c r="N341" i="3"/>
  <c r="N342" i="3"/>
  <c r="N343" i="3"/>
  <c r="N344" i="3"/>
  <c r="N345" i="3"/>
  <c r="N346" i="3"/>
  <c r="N347" i="3"/>
  <c r="N348" i="3"/>
  <c r="N349" i="3"/>
  <c r="N350" i="3"/>
  <c r="N351" i="3"/>
  <c r="N352" i="3"/>
  <c r="N353" i="3"/>
  <c r="N354" i="3"/>
  <c r="N355" i="3"/>
  <c r="N356" i="3"/>
  <c r="N357" i="3"/>
  <c r="N358" i="3"/>
  <c r="N359" i="3"/>
  <c r="N360" i="3"/>
  <c r="N361" i="3"/>
  <c r="N362" i="3"/>
  <c r="N363" i="3"/>
  <c r="N364" i="3"/>
  <c r="N365" i="3"/>
  <c r="N366" i="3"/>
  <c r="N367" i="3"/>
  <c r="N368" i="3"/>
  <c r="N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M132" i="3"/>
  <c r="M133" i="3"/>
  <c r="M134" i="3"/>
  <c r="M135" i="3"/>
  <c r="M136" i="3"/>
  <c r="M137" i="3"/>
  <c r="M138" i="3"/>
  <c r="M139" i="3"/>
  <c r="M140" i="3"/>
  <c r="M141" i="3"/>
  <c r="M142" i="3"/>
  <c r="M143" i="3"/>
  <c r="M144" i="3"/>
  <c r="M145" i="3"/>
  <c r="M146" i="3"/>
  <c r="M147" i="3"/>
  <c r="M148" i="3"/>
  <c r="M149" i="3"/>
  <c r="M150" i="3"/>
  <c r="M151" i="3"/>
  <c r="M152" i="3"/>
  <c r="M153" i="3"/>
  <c r="M154" i="3"/>
  <c r="M155" i="3"/>
  <c r="M156" i="3"/>
  <c r="M157" i="3"/>
  <c r="M158" i="3"/>
  <c r="M159" i="3"/>
  <c r="M160" i="3"/>
  <c r="M161" i="3"/>
  <c r="M162" i="3"/>
  <c r="M163" i="3"/>
  <c r="M164" i="3"/>
  <c r="M165" i="3"/>
  <c r="M166" i="3"/>
  <c r="M167" i="3"/>
  <c r="M168" i="3"/>
  <c r="M169" i="3"/>
  <c r="M170" i="3"/>
  <c r="M171" i="3"/>
  <c r="M172" i="3"/>
  <c r="M173" i="3"/>
  <c r="M174" i="3"/>
  <c r="M175" i="3"/>
  <c r="M176" i="3"/>
  <c r="M177" i="3"/>
  <c r="M178" i="3"/>
  <c r="M179" i="3"/>
  <c r="M180" i="3"/>
  <c r="M181" i="3"/>
  <c r="M182" i="3"/>
  <c r="M183" i="3"/>
  <c r="M184" i="3"/>
  <c r="M185" i="3"/>
  <c r="M186" i="3"/>
  <c r="M187" i="3"/>
  <c r="M188" i="3"/>
  <c r="M189" i="3"/>
  <c r="M190" i="3"/>
  <c r="M191" i="3"/>
  <c r="M192" i="3"/>
  <c r="M193" i="3"/>
  <c r="M194" i="3"/>
  <c r="M195" i="3"/>
  <c r="M196" i="3"/>
  <c r="M197" i="3"/>
  <c r="M198" i="3"/>
  <c r="M199" i="3"/>
  <c r="M200" i="3"/>
  <c r="M201" i="3"/>
  <c r="M202" i="3"/>
  <c r="M203" i="3"/>
  <c r="M204" i="3"/>
  <c r="M205" i="3"/>
  <c r="M206" i="3"/>
  <c r="M207" i="3"/>
  <c r="M208" i="3"/>
  <c r="M209" i="3"/>
  <c r="M210" i="3"/>
  <c r="M211" i="3"/>
  <c r="M212" i="3"/>
  <c r="M213" i="3"/>
  <c r="M214" i="3"/>
  <c r="M215" i="3"/>
  <c r="M216" i="3"/>
  <c r="M217" i="3"/>
  <c r="M218" i="3"/>
  <c r="M219" i="3"/>
  <c r="M220" i="3"/>
  <c r="M221" i="3"/>
  <c r="M222" i="3"/>
  <c r="M223" i="3"/>
  <c r="M224" i="3"/>
  <c r="M225" i="3"/>
  <c r="M226" i="3"/>
  <c r="M227" i="3"/>
  <c r="M228" i="3"/>
  <c r="M229" i="3"/>
  <c r="M230" i="3"/>
  <c r="M231" i="3"/>
  <c r="M232" i="3"/>
  <c r="M233" i="3"/>
  <c r="M234" i="3"/>
  <c r="M235" i="3"/>
  <c r="M236" i="3"/>
  <c r="M237" i="3"/>
  <c r="M238" i="3"/>
  <c r="M239" i="3"/>
  <c r="M240" i="3"/>
  <c r="M241" i="3"/>
  <c r="M242" i="3"/>
  <c r="M243" i="3"/>
  <c r="M244" i="3"/>
  <c r="M245" i="3"/>
  <c r="M246" i="3"/>
  <c r="M247" i="3"/>
  <c r="M248" i="3"/>
  <c r="M249" i="3"/>
  <c r="M250" i="3"/>
  <c r="M251" i="3"/>
  <c r="M252" i="3"/>
  <c r="M253" i="3"/>
  <c r="M254" i="3"/>
  <c r="M255" i="3"/>
  <c r="M256" i="3"/>
  <c r="M257" i="3"/>
  <c r="M258" i="3"/>
  <c r="M259" i="3"/>
  <c r="M260" i="3"/>
  <c r="M261" i="3"/>
  <c r="M262" i="3"/>
  <c r="M263" i="3"/>
  <c r="M264" i="3"/>
  <c r="M265" i="3"/>
  <c r="M266" i="3"/>
  <c r="M267" i="3"/>
  <c r="M268" i="3"/>
  <c r="M269" i="3"/>
  <c r="M270" i="3"/>
  <c r="M271" i="3"/>
  <c r="M272" i="3"/>
  <c r="M273" i="3"/>
  <c r="M274" i="3"/>
  <c r="M275" i="3"/>
  <c r="M276" i="3"/>
  <c r="M277" i="3"/>
  <c r="M278" i="3"/>
  <c r="M279" i="3"/>
  <c r="M280" i="3"/>
  <c r="M281" i="3"/>
  <c r="M282" i="3"/>
  <c r="M283" i="3"/>
  <c r="M284" i="3"/>
  <c r="M285" i="3"/>
  <c r="M286" i="3"/>
  <c r="M287" i="3"/>
  <c r="M288" i="3"/>
  <c r="M289" i="3"/>
  <c r="M290" i="3"/>
  <c r="M291" i="3"/>
  <c r="M292" i="3"/>
  <c r="M293" i="3"/>
  <c r="M294" i="3"/>
  <c r="M295" i="3"/>
  <c r="M296" i="3"/>
  <c r="M297" i="3"/>
  <c r="M298" i="3"/>
  <c r="M299" i="3"/>
  <c r="M300" i="3"/>
  <c r="M301" i="3"/>
  <c r="M302" i="3"/>
  <c r="M303" i="3"/>
  <c r="M304" i="3"/>
  <c r="M305" i="3"/>
  <c r="M306" i="3"/>
  <c r="M307" i="3"/>
  <c r="M308" i="3"/>
  <c r="M309" i="3"/>
  <c r="M310" i="3"/>
  <c r="M311" i="3"/>
  <c r="M312" i="3"/>
  <c r="M313" i="3"/>
  <c r="M314" i="3"/>
  <c r="M315" i="3"/>
  <c r="M316" i="3"/>
  <c r="M317" i="3"/>
  <c r="M318" i="3"/>
  <c r="M319" i="3"/>
  <c r="M320" i="3"/>
  <c r="M321" i="3"/>
  <c r="M322" i="3"/>
  <c r="M323" i="3"/>
  <c r="M324" i="3"/>
  <c r="M325" i="3"/>
  <c r="M326" i="3"/>
  <c r="M327" i="3"/>
  <c r="M328" i="3"/>
  <c r="M329" i="3"/>
  <c r="M330" i="3"/>
  <c r="M331" i="3"/>
  <c r="M332" i="3"/>
  <c r="M333" i="3"/>
  <c r="M334" i="3"/>
  <c r="M335" i="3"/>
  <c r="M336" i="3"/>
  <c r="M337" i="3"/>
  <c r="M338" i="3"/>
  <c r="M339" i="3"/>
  <c r="M340" i="3"/>
  <c r="M341" i="3"/>
  <c r="M342" i="3"/>
  <c r="M343" i="3"/>
  <c r="M344" i="3"/>
  <c r="M345" i="3"/>
  <c r="M346" i="3"/>
  <c r="M347" i="3"/>
  <c r="M348" i="3"/>
  <c r="M349" i="3"/>
  <c r="M350" i="3"/>
  <c r="M351" i="3"/>
  <c r="M352" i="3"/>
  <c r="M353" i="3"/>
  <c r="M354" i="3"/>
  <c r="M355" i="3"/>
  <c r="M356" i="3"/>
  <c r="M357" i="3"/>
  <c r="M358" i="3"/>
  <c r="M359" i="3"/>
  <c r="M360" i="3"/>
  <c r="M361" i="3"/>
  <c r="M362" i="3"/>
  <c r="M363" i="3"/>
  <c r="M364" i="3"/>
  <c r="M365" i="3"/>
  <c r="M366" i="3"/>
  <c r="M367" i="3"/>
  <c r="M368" i="3"/>
  <c r="M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64" i="3"/>
  <c r="L165" i="3"/>
  <c r="L166" i="3"/>
  <c r="L167" i="3"/>
  <c r="L168" i="3"/>
  <c r="L169" i="3"/>
  <c r="L170" i="3"/>
  <c r="L171" i="3"/>
  <c r="L172" i="3"/>
  <c r="L173" i="3"/>
  <c r="L174" i="3"/>
  <c r="L175" i="3"/>
  <c r="L176" i="3"/>
  <c r="L177"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240" i="3"/>
  <c r="L241" i="3"/>
  <c r="L242" i="3"/>
  <c r="L243" i="3"/>
  <c r="L244" i="3"/>
  <c r="L245" i="3"/>
  <c r="L246" i="3"/>
  <c r="L247" i="3"/>
  <c r="L248" i="3"/>
  <c r="L249" i="3"/>
  <c r="L250" i="3"/>
  <c r="L251" i="3"/>
  <c r="L252" i="3"/>
  <c r="L253" i="3"/>
  <c r="L254"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1" i="3"/>
  <c r="L342" i="3"/>
  <c r="L343" i="3"/>
  <c r="L344" i="3"/>
  <c r="L345" i="3"/>
  <c r="L346" i="3"/>
  <c r="L347" i="3"/>
  <c r="L348" i="3"/>
  <c r="L349" i="3"/>
  <c r="L350" i="3"/>
  <c r="L351" i="3"/>
  <c r="L352" i="3"/>
  <c r="L353" i="3"/>
  <c r="L354" i="3"/>
  <c r="L355" i="3"/>
  <c r="L356" i="3"/>
  <c r="L357" i="3"/>
  <c r="L358" i="3"/>
  <c r="L359" i="3"/>
  <c r="L360" i="3"/>
  <c r="L361" i="3"/>
  <c r="L362" i="3"/>
  <c r="L363" i="3"/>
  <c r="L364" i="3"/>
  <c r="L365" i="3"/>
  <c r="L366" i="3"/>
  <c r="L367" i="3"/>
  <c r="L368" i="3"/>
  <c r="L11"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13" i="3"/>
  <c r="K12" i="3"/>
  <c r="K11" i="3"/>
  <c r="H7" i="1" a="1"/>
  <c r="H7" i="1" s="1"/>
  <c r="D7" i="1" a="1"/>
  <c r="D7" i="1" s="1"/>
  <c r="H7" i="9" l="1"/>
  <c r="G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G8" i="9"/>
  <c r="G9" i="9"/>
  <c r="G10" i="9"/>
  <c r="G11" i="9"/>
  <c r="G12" i="9"/>
  <c r="G13"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206" i="9"/>
  <c r="G207" i="9"/>
  <c r="G208" i="9"/>
  <c r="G209" i="9"/>
  <c r="G210" i="9"/>
  <c r="G211" i="9"/>
  <c r="G212" i="9"/>
  <c r="G213" i="9"/>
  <c r="G214" i="9"/>
  <c r="G215" i="9"/>
  <c r="G216" i="9"/>
  <c r="G217" i="9"/>
  <c r="G218" i="9"/>
  <c r="G219" i="9"/>
  <c r="G220" i="9"/>
  <c r="G221" i="9"/>
  <c r="G222" i="9"/>
  <c r="G223" i="9"/>
  <c r="G224" i="9"/>
  <c r="G225" i="9"/>
  <c r="G226" i="9"/>
  <c r="G227" i="9"/>
  <c r="G228" i="9"/>
  <c r="G229" i="9"/>
  <c r="G230" i="9"/>
  <c r="G231" i="9"/>
  <c r="G232" i="9"/>
  <c r="G233" i="9"/>
  <c r="G234" i="9"/>
  <c r="G235" i="9"/>
  <c r="G236" i="9"/>
  <c r="G237" i="9"/>
  <c r="G238" i="9"/>
  <c r="G239" i="9"/>
  <c r="G240" i="9"/>
  <c r="G241" i="9"/>
  <c r="G242" i="9"/>
  <c r="G243" i="9"/>
  <c r="G244" i="9"/>
  <c r="G245" i="9"/>
  <c r="G246" i="9"/>
  <c r="G247" i="9"/>
  <c r="G248" i="9"/>
  <c r="G249" i="9"/>
  <c r="G250" i="9"/>
  <c r="G251" i="9"/>
  <c r="G252" i="9"/>
  <c r="G253" i="9"/>
  <c r="G254" i="9"/>
  <c r="G255" i="9"/>
  <c r="G256" i="9"/>
  <c r="G257" i="9"/>
  <c r="G258" i="9"/>
  <c r="G259" i="9"/>
  <c r="G260" i="9"/>
  <c r="G261" i="9"/>
  <c r="G262" i="9"/>
  <c r="G263" i="9"/>
  <c r="G264" i="9"/>
  <c r="G265" i="9"/>
  <c r="G266" i="9"/>
  <c r="G267" i="9"/>
  <c r="G268" i="9"/>
  <c r="G269" i="9"/>
  <c r="G270" i="9"/>
  <c r="G271" i="9"/>
  <c r="G272" i="9"/>
  <c r="G273" i="9"/>
  <c r="G274" i="9"/>
  <c r="G275" i="9"/>
  <c r="G276" i="9"/>
  <c r="G277" i="9"/>
  <c r="G278" i="9"/>
  <c r="G279" i="9"/>
  <c r="G280" i="9"/>
  <c r="G281" i="9"/>
  <c r="G282" i="9"/>
  <c r="G283" i="9"/>
  <c r="G284" i="9"/>
  <c r="G285" i="9"/>
  <c r="G286" i="9"/>
  <c r="G287" i="9"/>
  <c r="G288" i="9"/>
  <c r="G289" i="9"/>
  <c r="G290" i="9"/>
  <c r="G291" i="9"/>
  <c r="G292" i="9"/>
  <c r="G293" i="9"/>
  <c r="G294" i="9"/>
  <c r="G295" i="9"/>
  <c r="G296" i="9"/>
  <c r="G297" i="9"/>
  <c r="G298" i="9"/>
  <c r="G299" i="9"/>
  <c r="G300" i="9"/>
  <c r="G301" i="9"/>
  <c r="G302" i="9"/>
  <c r="G303" i="9"/>
  <c r="G304" i="9"/>
  <c r="G305" i="9"/>
  <c r="G306" i="9"/>
  <c r="G307" i="9"/>
  <c r="G308" i="9"/>
  <c r="G309" i="9"/>
  <c r="G310" i="9"/>
  <c r="G311" i="9"/>
  <c r="G312" i="9"/>
  <c r="G313" i="9"/>
  <c r="G314" i="9"/>
  <c r="G315" i="9"/>
  <c r="G316" i="9"/>
  <c r="G317" i="9"/>
  <c r="G318" i="9"/>
  <c r="G319" i="9"/>
  <c r="G320" i="9"/>
  <c r="G321" i="9"/>
  <c r="G322" i="9"/>
  <c r="G323" i="9"/>
  <c r="G324" i="9"/>
  <c r="G325" i="9"/>
  <c r="G326" i="9"/>
  <c r="G327" i="9"/>
  <c r="G328" i="9"/>
  <c r="G329" i="9"/>
  <c r="G330" i="9"/>
  <c r="G331" i="9"/>
  <c r="G332" i="9"/>
  <c r="G333" i="9"/>
  <c r="G334" i="9"/>
  <c r="G335" i="9"/>
  <c r="G336" i="9"/>
  <c r="G337" i="9"/>
  <c r="G338" i="9"/>
  <c r="G339" i="9"/>
  <c r="G340" i="9"/>
  <c r="G341" i="9"/>
  <c r="G342" i="9"/>
  <c r="G343" i="9"/>
  <c r="G344" i="9"/>
  <c r="G345" i="9"/>
  <c r="G346" i="9"/>
  <c r="G347" i="9"/>
  <c r="G348" i="9"/>
  <c r="G349" i="9"/>
  <c r="G350" i="9"/>
  <c r="G351" i="9"/>
  <c r="G352" i="9"/>
  <c r="G353" i="9"/>
  <c r="G354" i="9"/>
  <c r="G355" i="9"/>
  <c r="G356" i="9"/>
  <c r="G357" i="9"/>
  <c r="G358" i="9"/>
  <c r="G359" i="9"/>
  <c r="G360" i="9"/>
  <c r="G361" i="9"/>
  <c r="G362" i="9"/>
  <c r="G363" i="9"/>
  <c r="G364" i="9"/>
  <c r="G365" i="9"/>
  <c r="G366"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77" i="9"/>
  <c r="F78" i="9"/>
  <c r="F79" i="9"/>
  <c r="F80" i="9"/>
  <c r="F81" i="9"/>
  <c r="F82" i="9"/>
  <c r="F83" i="9"/>
  <c r="F84" i="9"/>
  <c r="F85" i="9"/>
  <c r="F86" i="9"/>
  <c r="F87" i="9"/>
  <c r="F88" i="9"/>
  <c r="F89" i="9"/>
  <c r="F90" i="9"/>
  <c r="F91" i="9"/>
  <c r="F92" i="9"/>
  <c r="F93" i="9"/>
  <c r="F94" i="9"/>
  <c r="F95" i="9"/>
  <c r="F96" i="9"/>
  <c r="F97" i="9"/>
  <c r="F98" i="9"/>
  <c r="F99" i="9"/>
  <c r="F100" i="9"/>
  <c r="F101" i="9"/>
  <c r="F102" i="9"/>
  <c r="F103" i="9"/>
  <c r="F104" i="9"/>
  <c r="F105" i="9"/>
  <c r="F106" i="9"/>
  <c r="F107" i="9"/>
  <c r="F108" i="9"/>
  <c r="F109" i="9"/>
  <c r="F110" i="9"/>
  <c r="F111" i="9"/>
  <c r="F112" i="9"/>
  <c r="F113" i="9"/>
  <c r="F114" i="9"/>
  <c r="F115" i="9"/>
  <c r="F116" i="9"/>
  <c r="F117" i="9"/>
  <c r="F118" i="9"/>
  <c r="F119" i="9"/>
  <c r="F120" i="9"/>
  <c r="F121" i="9"/>
  <c r="F122" i="9"/>
  <c r="F123" i="9"/>
  <c r="F124" i="9"/>
  <c r="F125" i="9"/>
  <c r="F126" i="9"/>
  <c r="F127" i="9"/>
  <c r="F128" i="9"/>
  <c r="F129" i="9"/>
  <c r="F130" i="9"/>
  <c r="F131" i="9"/>
  <c r="F132" i="9"/>
  <c r="F133" i="9"/>
  <c r="F134" i="9"/>
  <c r="F135" i="9"/>
  <c r="F136" i="9"/>
  <c r="F137" i="9"/>
  <c r="F138" i="9"/>
  <c r="F139" i="9"/>
  <c r="F140" i="9"/>
  <c r="F141" i="9"/>
  <c r="F142" i="9"/>
  <c r="F143" i="9"/>
  <c r="F144" i="9"/>
  <c r="F145" i="9"/>
  <c r="F146" i="9"/>
  <c r="F147" i="9"/>
  <c r="F148" i="9"/>
  <c r="F149" i="9"/>
  <c r="F150" i="9"/>
  <c r="F151" i="9"/>
  <c r="F152" i="9"/>
  <c r="F153" i="9"/>
  <c r="F154" i="9"/>
  <c r="F155" i="9"/>
  <c r="F156" i="9"/>
  <c r="F157" i="9"/>
  <c r="F158" i="9"/>
  <c r="F159" i="9"/>
  <c r="F160" i="9"/>
  <c r="F161" i="9"/>
  <c r="F162" i="9"/>
  <c r="F163" i="9"/>
  <c r="F164" i="9"/>
  <c r="F165" i="9"/>
  <c r="F166" i="9"/>
  <c r="F167" i="9"/>
  <c r="F168" i="9"/>
  <c r="F169" i="9"/>
  <c r="F170" i="9"/>
  <c r="F171" i="9"/>
  <c r="F172" i="9"/>
  <c r="F173" i="9"/>
  <c r="F174" i="9"/>
  <c r="F175" i="9"/>
  <c r="F176" i="9"/>
  <c r="F177" i="9"/>
  <c r="F178" i="9"/>
  <c r="F179" i="9"/>
  <c r="F180" i="9"/>
  <c r="F181" i="9"/>
  <c r="F182" i="9"/>
  <c r="F183" i="9"/>
  <c r="F184" i="9"/>
  <c r="F185" i="9"/>
  <c r="F186" i="9"/>
  <c r="F187" i="9"/>
  <c r="F188" i="9"/>
  <c r="F189" i="9"/>
  <c r="F190" i="9"/>
  <c r="F191" i="9"/>
  <c r="F192" i="9"/>
  <c r="F193" i="9"/>
  <c r="F194" i="9"/>
  <c r="F195" i="9"/>
  <c r="F196" i="9"/>
  <c r="F197" i="9"/>
  <c r="F198" i="9"/>
  <c r="F199" i="9"/>
  <c r="F200" i="9"/>
  <c r="F201" i="9"/>
  <c r="F202" i="9"/>
  <c r="F203" i="9"/>
  <c r="F204" i="9"/>
  <c r="F205" i="9"/>
  <c r="F206" i="9"/>
  <c r="F207" i="9"/>
  <c r="F208" i="9"/>
  <c r="F209" i="9"/>
  <c r="F210" i="9"/>
  <c r="F211" i="9"/>
  <c r="F212" i="9"/>
  <c r="F213" i="9"/>
  <c r="F214" i="9"/>
  <c r="F215" i="9"/>
  <c r="F216" i="9"/>
  <c r="F217" i="9"/>
  <c r="F218" i="9"/>
  <c r="F219" i="9"/>
  <c r="F220" i="9"/>
  <c r="F221" i="9"/>
  <c r="F222" i="9"/>
  <c r="F223" i="9"/>
  <c r="F224" i="9"/>
  <c r="F225" i="9"/>
  <c r="F226" i="9"/>
  <c r="F227" i="9"/>
  <c r="F228" i="9"/>
  <c r="F229" i="9"/>
  <c r="F230" i="9"/>
  <c r="F231" i="9"/>
  <c r="F232" i="9"/>
  <c r="F233" i="9"/>
  <c r="F234" i="9"/>
  <c r="F235" i="9"/>
  <c r="F236" i="9"/>
  <c r="F237" i="9"/>
  <c r="F238" i="9"/>
  <c r="F239" i="9"/>
  <c r="F240" i="9"/>
  <c r="F241" i="9"/>
  <c r="F242" i="9"/>
  <c r="F243" i="9"/>
  <c r="F244" i="9"/>
  <c r="F245" i="9"/>
  <c r="F246" i="9"/>
  <c r="F247" i="9"/>
  <c r="F248" i="9"/>
  <c r="F249" i="9"/>
  <c r="F250" i="9"/>
  <c r="F251" i="9"/>
  <c r="F252" i="9"/>
  <c r="F253" i="9"/>
  <c r="F254" i="9"/>
  <c r="F255" i="9"/>
  <c r="F256" i="9"/>
  <c r="F257" i="9"/>
  <c r="F258" i="9"/>
  <c r="F259" i="9"/>
  <c r="F260" i="9"/>
  <c r="F261" i="9"/>
  <c r="F262" i="9"/>
  <c r="F263" i="9"/>
  <c r="F264" i="9"/>
  <c r="F265" i="9"/>
  <c r="F266" i="9"/>
  <c r="F267" i="9"/>
  <c r="F268" i="9"/>
  <c r="F269" i="9"/>
  <c r="F270" i="9"/>
  <c r="F271" i="9"/>
  <c r="F272" i="9"/>
  <c r="F273" i="9"/>
  <c r="F274" i="9"/>
  <c r="F275" i="9"/>
  <c r="F276" i="9"/>
  <c r="F277" i="9"/>
  <c r="F278" i="9"/>
  <c r="F279" i="9"/>
  <c r="F280" i="9"/>
  <c r="F281" i="9"/>
  <c r="F282" i="9"/>
  <c r="F283" i="9"/>
  <c r="F284" i="9"/>
  <c r="F285" i="9"/>
  <c r="F286" i="9"/>
  <c r="F287" i="9"/>
  <c r="F288" i="9"/>
  <c r="F289" i="9"/>
  <c r="F290" i="9"/>
  <c r="F291" i="9"/>
  <c r="F292" i="9"/>
  <c r="F293" i="9"/>
  <c r="F294" i="9"/>
  <c r="F295" i="9"/>
  <c r="F296" i="9"/>
  <c r="F297" i="9"/>
  <c r="F298" i="9"/>
  <c r="F299" i="9"/>
  <c r="F300" i="9"/>
  <c r="F301" i="9"/>
  <c r="F302" i="9"/>
  <c r="F303" i="9"/>
  <c r="F304" i="9"/>
  <c r="F305" i="9"/>
  <c r="F306" i="9"/>
  <c r="F307" i="9"/>
  <c r="F308" i="9"/>
  <c r="F309" i="9"/>
  <c r="F310" i="9"/>
  <c r="F311" i="9"/>
  <c r="F312" i="9"/>
  <c r="F313" i="9"/>
  <c r="F314" i="9"/>
  <c r="F315" i="9"/>
  <c r="F316" i="9"/>
  <c r="F317" i="9"/>
  <c r="F318" i="9"/>
  <c r="F319" i="9"/>
  <c r="F320" i="9"/>
  <c r="F321" i="9"/>
  <c r="F322" i="9"/>
  <c r="F323" i="9"/>
  <c r="F324" i="9"/>
  <c r="F325" i="9"/>
  <c r="F326" i="9"/>
  <c r="F327" i="9"/>
  <c r="F328" i="9"/>
  <c r="F329" i="9"/>
  <c r="F330" i="9"/>
  <c r="F331" i="9"/>
  <c r="F332" i="9"/>
  <c r="F333" i="9"/>
  <c r="F334" i="9"/>
  <c r="F335" i="9"/>
  <c r="F336" i="9"/>
  <c r="F337" i="9"/>
  <c r="F338" i="9"/>
  <c r="F339" i="9"/>
  <c r="F340" i="9"/>
  <c r="F341" i="9"/>
  <c r="F342" i="9"/>
  <c r="F343" i="9"/>
  <c r="F344" i="9"/>
  <c r="F345" i="9"/>
  <c r="F346" i="9"/>
  <c r="F347" i="9"/>
  <c r="F348" i="9"/>
  <c r="F349" i="9"/>
  <c r="F350" i="9"/>
  <c r="F351" i="9"/>
  <c r="F352" i="9"/>
  <c r="F353" i="9"/>
  <c r="F354" i="9"/>
  <c r="F355" i="9"/>
  <c r="F356" i="9"/>
  <c r="F357" i="9"/>
  <c r="F358" i="9"/>
  <c r="F359" i="9"/>
  <c r="F360" i="9"/>
  <c r="F361" i="9"/>
  <c r="F362" i="9"/>
  <c r="F363" i="9"/>
  <c r="F364" i="9"/>
  <c r="F365" i="9"/>
  <c r="F366" i="9"/>
  <c r="F8" i="9"/>
  <c r="F9" i="9"/>
  <c r="F10" i="9"/>
  <c r="F7" i="9"/>
  <c r="D128" i="8"/>
  <c r="D127" i="8"/>
  <c r="E54" i="8"/>
  <c r="F54" i="8"/>
  <c r="G54" i="8"/>
  <c r="H54" i="8"/>
  <c r="I54" i="8"/>
  <c r="J54" i="8"/>
  <c r="K54" i="8"/>
  <c r="D54" i="8"/>
  <c r="E40" i="8"/>
  <c r="F40" i="8"/>
  <c r="G40" i="8"/>
  <c r="H40" i="8"/>
  <c r="I40" i="8"/>
  <c r="J40" i="8"/>
  <c r="K40" i="8"/>
  <c r="D40" i="8"/>
  <c r="J19" i="8"/>
  <c r="J18" i="8"/>
  <c r="K49" i="8"/>
  <c r="K50" i="8" s="1"/>
  <c r="K52" i="8" s="1"/>
  <c r="J49" i="8"/>
  <c r="J50" i="8" s="1"/>
  <c r="J52" i="8" s="1"/>
  <c r="I49" i="8"/>
  <c r="I50" i="8" s="1"/>
  <c r="I52" i="8" s="1"/>
  <c r="H49" i="8"/>
  <c r="H50" i="8" s="1"/>
  <c r="H52" i="8" s="1"/>
  <c r="G49" i="8"/>
  <c r="G50" i="8" s="1"/>
  <c r="G52" i="8" s="1"/>
  <c r="F49" i="8"/>
  <c r="F50" i="8" s="1"/>
  <c r="F52" i="8" s="1"/>
  <c r="E49" i="8"/>
  <c r="E50" i="8" s="1"/>
  <c r="E52" i="8" s="1"/>
  <c r="D49" i="8"/>
  <c r="D50" i="8" s="1"/>
  <c r="D52" i="8" s="1"/>
  <c r="K35" i="8"/>
  <c r="K36" i="8" s="1"/>
  <c r="K38" i="8" s="1"/>
  <c r="J35" i="8"/>
  <c r="J36" i="8" s="1"/>
  <c r="J38" i="8" s="1"/>
  <c r="I35" i="8"/>
  <c r="I36" i="8" s="1"/>
  <c r="I38" i="8" s="1"/>
  <c r="H35" i="8"/>
  <c r="H36" i="8" s="1"/>
  <c r="H38" i="8" s="1"/>
  <c r="G35" i="8"/>
  <c r="G36" i="8" s="1"/>
  <c r="G38" i="8" s="1"/>
  <c r="F35" i="8"/>
  <c r="F36" i="8" s="1"/>
  <c r="F38" i="8" s="1"/>
  <c r="E35" i="8"/>
  <c r="E36" i="8" s="1"/>
  <c r="E38" i="8" s="1"/>
  <c r="D35" i="8"/>
  <c r="D36" i="8" s="1"/>
  <c r="D38" i="8" s="1"/>
  <c r="I9" i="3"/>
  <c r="H9" i="3"/>
  <c r="K10" i="6"/>
  <c r="K26" i="6"/>
  <c r="K42" i="6"/>
  <c r="K58" i="6"/>
  <c r="K74" i="6"/>
  <c r="K90" i="6"/>
  <c r="K106" i="6"/>
  <c r="K122" i="6"/>
  <c r="K138" i="6"/>
  <c r="K154" i="6"/>
  <c r="K170" i="6"/>
  <c r="K186" i="6"/>
  <c r="K202" i="6"/>
  <c r="K218" i="6"/>
  <c r="K234" i="6"/>
  <c r="K250" i="6"/>
  <c r="K266" i="6"/>
  <c r="K282" i="6"/>
  <c r="K298" i="6"/>
  <c r="K314" i="6"/>
  <c r="K330" i="6"/>
  <c r="K346" i="6"/>
  <c r="K356" i="6"/>
  <c r="K364" i="6"/>
  <c r="P9" i="6"/>
  <c r="K14" i="6" s="1"/>
  <c r="M9" i="2"/>
  <c r="D7" i="2"/>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8" i="6"/>
  <c r="H10"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T13" i="3"/>
  <c r="T11" i="3"/>
  <c r="T9" i="3"/>
  <c r="I57" i="2"/>
  <c r="M11" i="2"/>
  <c r="D38" i="2"/>
  <c r="K355" i="6" l="1"/>
  <c r="K329" i="6"/>
  <c r="K297" i="6"/>
  <c r="K265" i="6"/>
  <c r="K233" i="6"/>
  <c r="K201" i="6"/>
  <c r="K169" i="6"/>
  <c r="K137" i="6"/>
  <c r="K105" i="6"/>
  <c r="K73" i="6"/>
  <c r="K41" i="6"/>
  <c r="K25" i="6"/>
  <c r="K8" i="6"/>
  <c r="K360" i="6"/>
  <c r="K352" i="6"/>
  <c r="K338" i="6"/>
  <c r="K322" i="6"/>
  <c r="K306" i="6"/>
  <c r="K290" i="6"/>
  <c r="K274" i="6"/>
  <c r="K258" i="6"/>
  <c r="K242" i="6"/>
  <c r="K226" i="6"/>
  <c r="K210" i="6"/>
  <c r="K194" i="6"/>
  <c r="K178" i="6"/>
  <c r="K162" i="6"/>
  <c r="K146" i="6"/>
  <c r="K130" i="6"/>
  <c r="K114" i="6"/>
  <c r="K98" i="6"/>
  <c r="K82" i="6"/>
  <c r="K66" i="6"/>
  <c r="K50" i="6"/>
  <c r="K34" i="6"/>
  <c r="K18" i="6"/>
  <c r="K363" i="6"/>
  <c r="K345" i="6"/>
  <c r="K313" i="6"/>
  <c r="K281" i="6"/>
  <c r="K249" i="6"/>
  <c r="K217" i="6"/>
  <c r="K185" i="6"/>
  <c r="K153" i="6"/>
  <c r="K121" i="6"/>
  <c r="K89" i="6"/>
  <c r="K57" i="6"/>
  <c r="K9" i="6"/>
  <c r="K367" i="6"/>
  <c r="K359" i="6"/>
  <c r="K351" i="6"/>
  <c r="K337" i="6"/>
  <c r="K321" i="6"/>
  <c r="K305" i="6"/>
  <c r="K289" i="6"/>
  <c r="K273" i="6"/>
  <c r="K257" i="6"/>
  <c r="K241" i="6"/>
  <c r="K225" i="6"/>
  <c r="K209" i="6"/>
  <c r="K193" i="6"/>
  <c r="K177" i="6"/>
  <c r="K161" i="6"/>
  <c r="K145" i="6"/>
  <c r="K129" i="6"/>
  <c r="K113" i="6"/>
  <c r="K97" i="6"/>
  <c r="K81" i="6"/>
  <c r="K65" i="6"/>
  <c r="K49" i="6"/>
  <c r="K33" i="6"/>
  <c r="K17" i="6"/>
  <c r="K366" i="6"/>
  <c r="K362" i="6"/>
  <c r="K358" i="6"/>
  <c r="K354" i="6"/>
  <c r="K350" i="6"/>
  <c r="K342" i="6"/>
  <c r="K334" i="6"/>
  <c r="K326" i="6"/>
  <c r="K318" i="6"/>
  <c r="K310" i="6"/>
  <c r="K302" i="6"/>
  <c r="K294" i="6"/>
  <c r="K286" i="6"/>
  <c r="K278" i="6"/>
  <c r="K270" i="6"/>
  <c r="K262" i="6"/>
  <c r="K254" i="6"/>
  <c r="K246" i="6"/>
  <c r="K238" i="6"/>
  <c r="K230" i="6"/>
  <c r="K222" i="6"/>
  <c r="K214" i="6"/>
  <c r="K206" i="6"/>
  <c r="K198" i="6"/>
  <c r="K190" i="6"/>
  <c r="K182" i="6"/>
  <c r="K174" i="6"/>
  <c r="K166" i="6"/>
  <c r="K158" i="6"/>
  <c r="K150" i="6"/>
  <c r="K142" i="6"/>
  <c r="K134" i="6"/>
  <c r="K126" i="6"/>
  <c r="K118" i="6"/>
  <c r="K110" i="6"/>
  <c r="K102" i="6"/>
  <c r="K94" i="6"/>
  <c r="K86" i="6"/>
  <c r="K78" i="6"/>
  <c r="K70" i="6"/>
  <c r="K62" i="6"/>
  <c r="K54" i="6"/>
  <c r="K46" i="6"/>
  <c r="K38" i="6"/>
  <c r="K30" i="6"/>
  <c r="K22" i="6"/>
  <c r="K11" i="6"/>
  <c r="K15" i="6"/>
  <c r="K19" i="6"/>
  <c r="K23" i="6"/>
  <c r="K27" i="6"/>
  <c r="K31" i="6"/>
  <c r="K35" i="6"/>
  <c r="K39" i="6"/>
  <c r="K43" i="6"/>
  <c r="K47" i="6"/>
  <c r="K51" i="6"/>
  <c r="K55" i="6"/>
  <c r="K59" i="6"/>
  <c r="K63" i="6"/>
  <c r="K67" i="6"/>
  <c r="K71" i="6"/>
  <c r="K75" i="6"/>
  <c r="K79" i="6"/>
  <c r="K83" i="6"/>
  <c r="K87" i="6"/>
  <c r="K91" i="6"/>
  <c r="K95" i="6"/>
  <c r="K99" i="6"/>
  <c r="K103" i="6"/>
  <c r="K107" i="6"/>
  <c r="K111" i="6"/>
  <c r="K115" i="6"/>
  <c r="K119" i="6"/>
  <c r="K123" i="6"/>
  <c r="K127" i="6"/>
  <c r="K131" i="6"/>
  <c r="K135" i="6"/>
  <c r="K139" i="6"/>
  <c r="K143" i="6"/>
  <c r="K147" i="6"/>
  <c r="K151" i="6"/>
  <c r="K155" i="6"/>
  <c r="K159" i="6"/>
  <c r="K163" i="6"/>
  <c r="K167" i="6"/>
  <c r="K171" i="6"/>
  <c r="K175" i="6"/>
  <c r="K179" i="6"/>
  <c r="K183" i="6"/>
  <c r="K187" i="6"/>
  <c r="K191" i="6"/>
  <c r="K195" i="6"/>
  <c r="K199" i="6"/>
  <c r="K203" i="6"/>
  <c r="K207" i="6"/>
  <c r="K211" i="6"/>
  <c r="K215" i="6"/>
  <c r="K219" i="6"/>
  <c r="K223" i="6"/>
  <c r="K227" i="6"/>
  <c r="K231" i="6"/>
  <c r="K235" i="6"/>
  <c r="K239" i="6"/>
  <c r="K243" i="6"/>
  <c r="K247" i="6"/>
  <c r="K251" i="6"/>
  <c r="K255" i="6"/>
  <c r="K259" i="6"/>
  <c r="K263" i="6"/>
  <c r="K267" i="6"/>
  <c r="K271" i="6"/>
  <c r="K275" i="6"/>
  <c r="K279" i="6"/>
  <c r="K283" i="6"/>
  <c r="K287" i="6"/>
  <c r="K291" i="6"/>
  <c r="K295" i="6"/>
  <c r="K299" i="6"/>
  <c r="K303" i="6"/>
  <c r="K307" i="6"/>
  <c r="K311" i="6"/>
  <c r="K315" i="6"/>
  <c r="K319" i="6"/>
  <c r="K323" i="6"/>
  <c r="K327" i="6"/>
  <c r="K331" i="6"/>
  <c r="K335" i="6"/>
  <c r="K339" i="6"/>
  <c r="K343" i="6"/>
  <c r="K347" i="6"/>
  <c r="K12" i="6"/>
  <c r="K16" i="6"/>
  <c r="K20" i="6"/>
  <c r="K24" i="6"/>
  <c r="K28" i="6"/>
  <c r="K32" i="6"/>
  <c r="K36" i="6"/>
  <c r="K40" i="6"/>
  <c r="K44" i="6"/>
  <c r="K48" i="6"/>
  <c r="K52" i="6"/>
  <c r="K56" i="6"/>
  <c r="K60" i="6"/>
  <c r="K64" i="6"/>
  <c r="K68" i="6"/>
  <c r="K72" i="6"/>
  <c r="K76" i="6"/>
  <c r="K80" i="6"/>
  <c r="K84" i="6"/>
  <c r="K88" i="6"/>
  <c r="K92" i="6"/>
  <c r="K96" i="6"/>
  <c r="K100" i="6"/>
  <c r="K104" i="6"/>
  <c r="K108" i="6"/>
  <c r="K112" i="6"/>
  <c r="K116" i="6"/>
  <c r="K120" i="6"/>
  <c r="K124" i="6"/>
  <c r="K128" i="6"/>
  <c r="K132" i="6"/>
  <c r="K136" i="6"/>
  <c r="K140" i="6"/>
  <c r="K144" i="6"/>
  <c r="K148" i="6"/>
  <c r="K152" i="6"/>
  <c r="K156" i="6"/>
  <c r="K160" i="6"/>
  <c r="K164" i="6"/>
  <c r="K168" i="6"/>
  <c r="K172" i="6"/>
  <c r="K176" i="6"/>
  <c r="K180" i="6"/>
  <c r="K184" i="6"/>
  <c r="K188" i="6"/>
  <c r="K192" i="6"/>
  <c r="K196" i="6"/>
  <c r="K200" i="6"/>
  <c r="K204" i="6"/>
  <c r="K208" i="6"/>
  <c r="K212" i="6"/>
  <c r="K216" i="6"/>
  <c r="K220" i="6"/>
  <c r="K224" i="6"/>
  <c r="K228" i="6"/>
  <c r="K232" i="6"/>
  <c r="K236" i="6"/>
  <c r="K240" i="6"/>
  <c r="K244" i="6"/>
  <c r="K248" i="6"/>
  <c r="K252" i="6"/>
  <c r="K256" i="6"/>
  <c r="K260" i="6"/>
  <c r="K264" i="6"/>
  <c r="K268" i="6"/>
  <c r="K272" i="6"/>
  <c r="K276" i="6"/>
  <c r="K280" i="6"/>
  <c r="K284" i="6"/>
  <c r="K288" i="6"/>
  <c r="K292" i="6"/>
  <c r="K296" i="6"/>
  <c r="K300" i="6"/>
  <c r="K304" i="6"/>
  <c r="K308" i="6"/>
  <c r="K312" i="6"/>
  <c r="K316" i="6"/>
  <c r="K320" i="6"/>
  <c r="K324" i="6"/>
  <c r="K328" i="6"/>
  <c r="K332" i="6"/>
  <c r="K336" i="6"/>
  <c r="K340" i="6"/>
  <c r="K344" i="6"/>
  <c r="K348" i="6"/>
  <c r="K365" i="6"/>
  <c r="K361" i="6"/>
  <c r="K357" i="6"/>
  <c r="K353" i="6"/>
  <c r="K349" i="6"/>
  <c r="K341" i="6"/>
  <c r="K333" i="6"/>
  <c r="K325" i="6"/>
  <c r="K317" i="6"/>
  <c r="K309" i="6"/>
  <c r="K301" i="6"/>
  <c r="K293" i="6"/>
  <c r="K285" i="6"/>
  <c r="K277" i="6"/>
  <c r="K269" i="6"/>
  <c r="K261" i="6"/>
  <c r="K253" i="6"/>
  <c r="K245" i="6"/>
  <c r="K237" i="6"/>
  <c r="K229" i="6"/>
  <c r="K221" i="6"/>
  <c r="K213" i="6"/>
  <c r="K205" i="6"/>
  <c r="K197" i="6"/>
  <c r="K189" i="6"/>
  <c r="K181" i="6"/>
  <c r="K173" i="6"/>
  <c r="K165" i="6"/>
  <c r="K157" i="6"/>
  <c r="K149" i="6"/>
  <c r="K141" i="6"/>
  <c r="K133" i="6"/>
  <c r="K125" i="6"/>
  <c r="K117" i="6"/>
  <c r="K109" i="6"/>
  <c r="K101" i="6"/>
  <c r="K93" i="6"/>
  <c r="K85" i="6"/>
  <c r="K77" i="6"/>
  <c r="K69" i="6"/>
  <c r="K61" i="6"/>
  <c r="K53" i="6"/>
  <c r="K45" i="6"/>
  <c r="K37" i="6"/>
  <c r="K29" i="6"/>
  <c r="K21" i="6"/>
  <c r="K13" i="6"/>
  <c r="D39" i="8"/>
  <c r="D53" i="8"/>
  <c r="E53" i="8"/>
  <c r="I53" i="8"/>
  <c r="F53" i="8"/>
  <c r="J53" i="8"/>
  <c r="G53" i="8"/>
  <c r="K53" i="8"/>
  <c r="H53" i="8"/>
  <c r="E39" i="8"/>
  <c r="I39" i="8"/>
  <c r="H39" i="8"/>
  <c r="F39" i="8"/>
  <c r="J39" i="8"/>
  <c r="G39" i="8"/>
  <c r="K39" i="8"/>
  <c r="E11" i="2"/>
  <c r="E12" i="2"/>
  <c r="E16" i="2"/>
  <c r="E20" i="2"/>
  <c r="E24" i="2"/>
  <c r="E28" i="2"/>
  <c r="E32" i="2"/>
  <c r="E36" i="2"/>
  <c r="E40" i="2"/>
  <c r="E44" i="2"/>
  <c r="E48" i="2"/>
  <c r="E52" i="2"/>
  <c r="E56" i="2"/>
  <c r="E60" i="2"/>
  <c r="E64" i="2"/>
  <c r="E68" i="2"/>
  <c r="E72" i="2"/>
  <c r="E76" i="2"/>
  <c r="E80" i="2"/>
  <c r="E84" i="2"/>
  <c r="E88" i="2"/>
  <c r="E92" i="2"/>
  <c r="E96" i="2"/>
  <c r="E100" i="2"/>
  <c r="E104" i="2"/>
  <c r="E108" i="2"/>
  <c r="E112" i="2"/>
  <c r="E116" i="2"/>
  <c r="E120" i="2"/>
  <c r="E124" i="2"/>
  <c r="E128" i="2"/>
  <c r="E132" i="2"/>
  <c r="E136" i="2"/>
  <c r="E140" i="2"/>
  <c r="E144" i="2"/>
  <c r="E148" i="2"/>
  <c r="E152" i="2"/>
  <c r="E156" i="2"/>
  <c r="E160" i="2"/>
  <c r="E164" i="2"/>
  <c r="E168" i="2"/>
  <c r="E172" i="2"/>
  <c r="E176" i="2"/>
  <c r="E180" i="2"/>
  <c r="E184" i="2"/>
  <c r="E188" i="2"/>
  <c r="E192" i="2"/>
  <c r="E196" i="2"/>
  <c r="E200" i="2"/>
  <c r="E204" i="2"/>
  <c r="E208" i="2"/>
  <c r="E212" i="2"/>
  <c r="E216" i="2"/>
  <c r="E220" i="2"/>
  <c r="E224" i="2"/>
  <c r="E228" i="2"/>
  <c r="E232" i="2"/>
  <c r="E236" i="2"/>
  <c r="E240" i="2"/>
  <c r="E244" i="2"/>
  <c r="E248" i="2"/>
  <c r="E252" i="2"/>
  <c r="E256" i="2"/>
  <c r="E260" i="2"/>
  <c r="E264" i="2"/>
  <c r="E268" i="2"/>
  <c r="E272" i="2"/>
  <c r="E276" i="2"/>
  <c r="E280" i="2"/>
  <c r="E284" i="2"/>
  <c r="E288" i="2"/>
  <c r="E292" i="2"/>
  <c r="E296" i="2"/>
  <c r="E300" i="2"/>
  <c r="E304" i="2"/>
  <c r="E308" i="2"/>
  <c r="E312" i="2"/>
  <c r="E316" i="2"/>
  <c r="E320" i="2"/>
  <c r="E324" i="2"/>
  <c r="E328" i="2"/>
  <c r="E332" i="2"/>
  <c r="E336" i="2"/>
  <c r="E340" i="2"/>
  <c r="E344" i="2"/>
  <c r="E348" i="2"/>
  <c r="E13" i="2"/>
  <c r="E18" i="2"/>
  <c r="E23" i="2"/>
  <c r="E29" i="2"/>
  <c r="E34" i="2"/>
  <c r="E39" i="2"/>
  <c r="E45" i="2"/>
  <c r="E50" i="2"/>
  <c r="E55" i="2"/>
  <c r="E61" i="2"/>
  <c r="E66" i="2"/>
  <c r="E71" i="2"/>
  <c r="E77" i="2"/>
  <c r="E82" i="2"/>
  <c r="E87" i="2"/>
  <c r="E93" i="2"/>
  <c r="E98" i="2"/>
  <c r="E103" i="2"/>
  <c r="E109" i="2"/>
  <c r="E114" i="2"/>
  <c r="E119" i="2"/>
  <c r="E125" i="2"/>
  <c r="E130" i="2"/>
  <c r="E135" i="2"/>
  <c r="E141" i="2"/>
  <c r="E146" i="2"/>
  <c r="E151" i="2"/>
  <c r="E157" i="2"/>
  <c r="E162" i="2"/>
  <c r="E167" i="2"/>
  <c r="E173" i="2"/>
  <c r="E178" i="2"/>
  <c r="E183" i="2"/>
  <c r="E189" i="2"/>
  <c r="E194" i="2"/>
  <c r="E199" i="2"/>
  <c r="E205" i="2"/>
  <c r="E210" i="2"/>
  <c r="E215" i="2"/>
  <c r="E221" i="2"/>
  <c r="E226" i="2"/>
  <c r="E231" i="2"/>
  <c r="E237" i="2"/>
  <c r="E242" i="2"/>
  <c r="E247" i="2"/>
  <c r="E253" i="2"/>
  <c r="E258" i="2"/>
  <c r="E263" i="2"/>
  <c r="E269" i="2"/>
  <c r="E274" i="2"/>
  <c r="E279" i="2"/>
  <c r="E285" i="2"/>
  <c r="E290" i="2"/>
  <c r="E295" i="2"/>
  <c r="E301" i="2"/>
  <c r="E306" i="2"/>
  <c r="E311" i="2"/>
  <c r="E317" i="2"/>
  <c r="E322" i="2"/>
  <c r="E327" i="2"/>
  <c r="E333" i="2"/>
  <c r="E338" i="2"/>
  <c r="E343" i="2"/>
  <c r="E349" i="2"/>
  <c r="E353" i="2"/>
  <c r="E357" i="2"/>
  <c r="E361" i="2"/>
  <c r="E365" i="2"/>
  <c r="E14" i="2"/>
  <c r="E19" i="2"/>
  <c r="E25" i="2"/>
  <c r="E30" i="2"/>
  <c r="E35" i="2"/>
  <c r="E41" i="2"/>
  <c r="E46" i="2"/>
  <c r="E51" i="2"/>
  <c r="E57" i="2"/>
  <c r="E62" i="2"/>
  <c r="E67" i="2"/>
  <c r="E73" i="2"/>
  <c r="E78" i="2"/>
  <c r="E83" i="2"/>
  <c r="E89" i="2"/>
  <c r="E94" i="2"/>
  <c r="E99" i="2"/>
  <c r="E105" i="2"/>
  <c r="E110" i="2"/>
  <c r="E115" i="2"/>
  <c r="E121" i="2"/>
  <c r="E126" i="2"/>
  <c r="E131" i="2"/>
  <c r="E137" i="2"/>
  <c r="E142" i="2"/>
  <c r="E147" i="2"/>
  <c r="E153" i="2"/>
  <c r="E158" i="2"/>
  <c r="E163" i="2"/>
  <c r="E169" i="2"/>
  <c r="E174" i="2"/>
  <c r="E179" i="2"/>
  <c r="E185" i="2"/>
  <c r="E190" i="2"/>
  <c r="E195" i="2"/>
  <c r="E201" i="2"/>
  <c r="E206" i="2"/>
  <c r="E211" i="2"/>
  <c r="E217" i="2"/>
  <c r="E222" i="2"/>
  <c r="E227" i="2"/>
  <c r="E233" i="2"/>
  <c r="E238" i="2"/>
  <c r="E243" i="2"/>
  <c r="E249" i="2"/>
  <c r="E254" i="2"/>
  <c r="E259" i="2"/>
  <c r="E265" i="2"/>
  <c r="E15" i="2"/>
  <c r="E21" i="2"/>
  <c r="E26" i="2"/>
  <c r="E31" i="2"/>
  <c r="E37" i="2"/>
  <c r="E42" i="2"/>
  <c r="E47" i="2"/>
  <c r="E53" i="2"/>
  <c r="E58" i="2"/>
  <c r="E63" i="2"/>
  <c r="E69" i="2"/>
  <c r="E74" i="2"/>
  <c r="E79" i="2"/>
  <c r="E85" i="2"/>
  <c r="E90" i="2"/>
  <c r="E95" i="2"/>
  <c r="E101" i="2"/>
  <c r="E106" i="2"/>
  <c r="E111" i="2"/>
  <c r="E117" i="2"/>
  <c r="E122" i="2"/>
  <c r="E127" i="2"/>
  <c r="E133" i="2"/>
  <c r="E138" i="2"/>
  <c r="E143" i="2"/>
  <c r="E149" i="2"/>
  <c r="E154" i="2"/>
  <c r="E159" i="2"/>
  <c r="E165" i="2"/>
  <c r="E170" i="2"/>
  <c r="E175" i="2"/>
  <c r="E181" i="2"/>
  <c r="E186" i="2"/>
  <c r="E191" i="2"/>
  <c r="E197" i="2"/>
  <c r="E202" i="2"/>
  <c r="E207" i="2"/>
  <c r="E213" i="2"/>
  <c r="E218" i="2"/>
  <c r="E223" i="2"/>
  <c r="E229" i="2"/>
  <c r="E234" i="2"/>
  <c r="E239" i="2"/>
  <c r="E245" i="2"/>
  <c r="E250" i="2"/>
  <c r="E255" i="2"/>
  <c r="E261" i="2"/>
  <c r="E266" i="2"/>
  <c r="E271" i="2"/>
  <c r="E277" i="2"/>
  <c r="E282" i="2"/>
  <c r="E287" i="2"/>
  <c r="E293" i="2"/>
  <c r="E298" i="2"/>
  <c r="E303" i="2"/>
  <c r="E309" i="2"/>
  <c r="E314" i="2"/>
  <c r="E319" i="2"/>
  <c r="E325" i="2"/>
  <c r="E330" i="2"/>
  <c r="E335" i="2"/>
  <c r="E341" i="2"/>
  <c r="E346" i="2"/>
  <c r="E351" i="2"/>
  <c r="E355" i="2"/>
  <c r="E359" i="2"/>
  <c r="E363" i="2"/>
  <c r="E17" i="2"/>
  <c r="E38" i="2"/>
  <c r="E59" i="2"/>
  <c r="E81" i="2"/>
  <c r="E102" i="2"/>
  <c r="E123" i="2"/>
  <c r="E145" i="2"/>
  <c r="E166" i="2"/>
  <c r="E187" i="2"/>
  <c r="E209" i="2"/>
  <c r="E230" i="2"/>
  <c r="E251" i="2"/>
  <c r="E270" i="2"/>
  <c r="E281" i="2"/>
  <c r="E291" i="2"/>
  <c r="E302" i="2"/>
  <c r="E313" i="2"/>
  <c r="E323" i="2"/>
  <c r="E334" i="2"/>
  <c r="E345" i="2"/>
  <c r="E354" i="2"/>
  <c r="E362" i="2"/>
  <c r="E22" i="2"/>
  <c r="E43" i="2"/>
  <c r="E65" i="2"/>
  <c r="E86" i="2"/>
  <c r="E107" i="2"/>
  <c r="E129" i="2"/>
  <c r="E150" i="2"/>
  <c r="E171" i="2"/>
  <c r="E193" i="2"/>
  <c r="E214" i="2"/>
  <c r="E235" i="2"/>
  <c r="E257" i="2"/>
  <c r="E273" i="2"/>
  <c r="E283" i="2"/>
  <c r="E294" i="2"/>
  <c r="E305" i="2"/>
  <c r="E315" i="2"/>
  <c r="E326" i="2"/>
  <c r="E337" i="2"/>
  <c r="E347" i="2"/>
  <c r="E356" i="2"/>
  <c r="E364" i="2"/>
  <c r="E27" i="2"/>
  <c r="E49" i="2"/>
  <c r="E70" i="2"/>
  <c r="E91" i="2"/>
  <c r="E113" i="2"/>
  <c r="E134" i="2"/>
  <c r="E155" i="2"/>
  <c r="E177" i="2"/>
  <c r="E198" i="2"/>
  <c r="E219" i="2"/>
  <c r="E241" i="2"/>
  <c r="E262" i="2"/>
  <c r="E275" i="2"/>
  <c r="E286" i="2"/>
  <c r="E297" i="2"/>
  <c r="E307" i="2"/>
  <c r="E318" i="2"/>
  <c r="E329" i="2"/>
  <c r="E339" i="2"/>
  <c r="E350" i="2"/>
  <c r="E358" i="2"/>
  <c r="E366" i="2"/>
  <c r="E33" i="2"/>
  <c r="E54" i="2"/>
  <c r="E75" i="2"/>
  <c r="E97" i="2"/>
  <c r="E118" i="2"/>
  <c r="E139" i="2"/>
  <c r="E161" i="2"/>
  <c r="E182" i="2"/>
  <c r="E203" i="2"/>
  <c r="E225" i="2"/>
  <c r="E246" i="2"/>
  <c r="E267" i="2"/>
  <c r="E278" i="2"/>
  <c r="E289" i="2"/>
  <c r="E299" i="2"/>
  <c r="E310" i="2"/>
  <c r="E321" i="2"/>
  <c r="E331" i="2"/>
  <c r="E342" i="2"/>
  <c r="E352" i="2"/>
  <c r="E360" i="2"/>
  <c r="D355" i="2"/>
  <c r="D347" i="2"/>
  <c r="D339" i="2"/>
  <c r="D331" i="2"/>
  <c r="D319" i="2"/>
  <c r="D311" i="2"/>
  <c r="D303" i="2"/>
  <c r="D295" i="2"/>
  <c r="D276" i="2"/>
  <c r="D260" i="2"/>
  <c r="D244" i="2"/>
  <c r="D228" i="2"/>
  <c r="D204" i="2"/>
  <c r="D188" i="2"/>
  <c r="D172" i="2"/>
  <c r="D156" i="2"/>
  <c r="D140" i="2"/>
  <c r="D116" i="2"/>
  <c r="D108" i="2"/>
  <c r="D92" i="2"/>
  <c r="D84" i="2"/>
  <c r="D76" i="2"/>
  <c r="D65" i="2"/>
  <c r="D54" i="2"/>
  <c r="D366" i="2"/>
  <c r="D362" i="2"/>
  <c r="D358" i="2"/>
  <c r="D354" i="2"/>
  <c r="D350" i="2"/>
  <c r="D346" i="2"/>
  <c r="D342" i="2"/>
  <c r="D338" i="2"/>
  <c r="D334" i="2"/>
  <c r="D330" i="2"/>
  <c r="D326" i="2"/>
  <c r="D322" i="2"/>
  <c r="D318" i="2"/>
  <c r="D314" i="2"/>
  <c r="D310" i="2"/>
  <c r="D306" i="2"/>
  <c r="D302" i="2"/>
  <c r="D298" i="2"/>
  <c r="D294" i="2"/>
  <c r="D290" i="2"/>
  <c r="D286" i="2"/>
  <c r="D281" i="2"/>
  <c r="D275" i="2"/>
  <c r="D267" i="2"/>
  <c r="D259" i="2"/>
  <c r="D251" i="2"/>
  <c r="D243" i="2"/>
  <c r="D235" i="2"/>
  <c r="D227" i="2"/>
  <c r="D219" i="2"/>
  <c r="D211" i="2"/>
  <c r="D203" i="2"/>
  <c r="D195" i="2"/>
  <c r="D187" i="2"/>
  <c r="D179" i="2"/>
  <c r="D171" i="2"/>
  <c r="D163" i="2"/>
  <c r="D155" i="2"/>
  <c r="D147" i="2"/>
  <c r="D139" i="2"/>
  <c r="D131" i="2"/>
  <c r="D123" i="2"/>
  <c r="D115" i="2"/>
  <c r="D107" i="2"/>
  <c r="D99" i="2"/>
  <c r="D91" i="2"/>
  <c r="D83" i="2"/>
  <c r="D74" i="2"/>
  <c r="D64" i="2"/>
  <c r="D53" i="2"/>
  <c r="D42" i="2"/>
  <c r="D364" i="2"/>
  <c r="D348" i="2"/>
  <c r="D336" i="2"/>
  <c r="D324" i="2"/>
  <c r="D312" i="2"/>
  <c r="D292" i="2"/>
  <c r="D223" i="2"/>
  <c r="D359" i="2"/>
  <c r="D351" i="2"/>
  <c r="D335" i="2"/>
  <c r="D323" i="2"/>
  <c r="D315" i="2"/>
  <c r="D307" i="2"/>
  <c r="D299" i="2"/>
  <c r="D287" i="2"/>
  <c r="D283" i="2"/>
  <c r="D268" i="2"/>
  <c r="D252" i="2"/>
  <c r="D236" i="2"/>
  <c r="D212" i="2"/>
  <c r="D196" i="2"/>
  <c r="D180" i="2"/>
  <c r="D164" i="2"/>
  <c r="D148" i="2"/>
  <c r="D132" i="2"/>
  <c r="D100" i="2"/>
  <c r="D365" i="2"/>
  <c r="D361" i="2"/>
  <c r="D357" i="2"/>
  <c r="D353" i="2"/>
  <c r="D349" i="2"/>
  <c r="D345" i="2"/>
  <c r="D341" i="2"/>
  <c r="D337" i="2"/>
  <c r="D333" i="2"/>
  <c r="D329" i="2"/>
  <c r="D325" i="2"/>
  <c r="D321" i="2"/>
  <c r="D317" i="2"/>
  <c r="D313" i="2"/>
  <c r="D309" i="2"/>
  <c r="D305" i="2"/>
  <c r="D301" i="2"/>
  <c r="D297" i="2"/>
  <c r="D293" i="2"/>
  <c r="D289" i="2"/>
  <c r="D285" i="2"/>
  <c r="D280" i="2"/>
  <c r="D272" i="2"/>
  <c r="D264" i="2"/>
  <c r="D256" i="2"/>
  <c r="D248" i="2"/>
  <c r="D240" i="2"/>
  <c r="D232" i="2"/>
  <c r="D224" i="2"/>
  <c r="D216" i="2"/>
  <c r="D208" i="2"/>
  <c r="D200" i="2"/>
  <c r="D192" i="2"/>
  <c r="D184" i="2"/>
  <c r="D176" i="2"/>
  <c r="D168" i="2"/>
  <c r="D160" i="2"/>
  <c r="D152" i="2"/>
  <c r="D144" i="2"/>
  <c r="D136" i="2"/>
  <c r="D128" i="2"/>
  <c r="D120" i="2"/>
  <c r="D112" i="2"/>
  <c r="D104" i="2"/>
  <c r="D96" i="2"/>
  <c r="D88" i="2"/>
  <c r="D80" i="2"/>
  <c r="D70" i="2"/>
  <c r="D60" i="2"/>
  <c r="D49" i="2"/>
  <c r="M10" i="2"/>
  <c r="D11" i="2"/>
  <c r="D15" i="2"/>
  <c r="D19" i="2"/>
  <c r="D23" i="2"/>
  <c r="D27" i="2"/>
  <c r="D31" i="2"/>
  <c r="D35" i="2"/>
  <c r="D39" i="2"/>
  <c r="D43" i="2"/>
  <c r="D47" i="2"/>
  <c r="D51" i="2"/>
  <c r="D55" i="2"/>
  <c r="D59" i="2"/>
  <c r="D63" i="2"/>
  <c r="D67" i="2"/>
  <c r="D71" i="2"/>
  <c r="D75" i="2"/>
  <c r="D10" i="2"/>
  <c r="D16" i="2"/>
  <c r="D21" i="2"/>
  <c r="D26" i="2"/>
  <c r="D32" i="2"/>
  <c r="D12" i="2"/>
  <c r="D17" i="2"/>
  <c r="D22" i="2"/>
  <c r="D28" i="2"/>
  <c r="D33" i="2"/>
  <c r="D13" i="2"/>
  <c r="D18" i="2"/>
  <c r="D24" i="2"/>
  <c r="D29" i="2"/>
  <c r="D34" i="2"/>
  <c r="D40" i="2"/>
  <c r="D45" i="2"/>
  <c r="D50" i="2"/>
  <c r="D56" i="2"/>
  <c r="D61" i="2"/>
  <c r="D66" i="2"/>
  <c r="D72" i="2"/>
  <c r="D77" i="2"/>
  <c r="D81" i="2"/>
  <c r="D85" i="2"/>
  <c r="D89" i="2"/>
  <c r="D93" i="2"/>
  <c r="D97" i="2"/>
  <c r="D101" i="2"/>
  <c r="D105" i="2"/>
  <c r="D109" i="2"/>
  <c r="D113" i="2"/>
  <c r="D117" i="2"/>
  <c r="D121" i="2"/>
  <c r="D125" i="2"/>
  <c r="D129" i="2"/>
  <c r="D133" i="2"/>
  <c r="D137" i="2"/>
  <c r="D141" i="2"/>
  <c r="D145" i="2"/>
  <c r="D149" i="2"/>
  <c r="D153" i="2"/>
  <c r="D157" i="2"/>
  <c r="D161" i="2"/>
  <c r="D165" i="2"/>
  <c r="D169" i="2"/>
  <c r="D173" i="2"/>
  <c r="D177" i="2"/>
  <c r="D181" i="2"/>
  <c r="D185" i="2"/>
  <c r="D189" i="2"/>
  <c r="D193" i="2"/>
  <c r="D197" i="2"/>
  <c r="D201" i="2"/>
  <c r="D205" i="2"/>
  <c r="D209" i="2"/>
  <c r="D213" i="2"/>
  <c r="D217" i="2"/>
  <c r="D221" i="2"/>
  <c r="D225" i="2"/>
  <c r="D229" i="2"/>
  <c r="D233" i="2"/>
  <c r="D237" i="2"/>
  <c r="D241" i="2"/>
  <c r="D245" i="2"/>
  <c r="D249" i="2"/>
  <c r="D253" i="2"/>
  <c r="D257" i="2"/>
  <c r="D261" i="2"/>
  <c r="D265" i="2"/>
  <c r="D269" i="2"/>
  <c r="D273" i="2"/>
  <c r="D277" i="2"/>
  <c r="D14" i="2"/>
  <c r="D20" i="2"/>
  <c r="D25" i="2"/>
  <c r="D30" i="2"/>
  <c r="D36" i="2"/>
  <c r="D41" i="2"/>
  <c r="D46" i="2"/>
  <c r="D52" i="2"/>
  <c r="D57" i="2"/>
  <c r="D62" i="2"/>
  <c r="D68" i="2"/>
  <c r="D73" i="2"/>
  <c r="D78" i="2"/>
  <c r="D82" i="2"/>
  <c r="D86" i="2"/>
  <c r="D90" i="2"/>
  <c r="D94" i="2"/>
  <c r="D98" i="2"/>
  <c r="D102" i="2"/>
  <c r="D106" i="2"/>
  <c r="D110" i="2"/>
  <c r="D114" i="2"/>
  <c r="D118" i="2"/>
  <c r="D122" i="2"/>
  <c r="D126" i="2"/>
  <c r="D130" i="2"/>
  <c r="D134" i="2"/>
  <c r="D138" i="2"/>
  <c r="D142" i="2"/>
  <c r="D146" i="2"/>
  <c r="D150" i="2"/>
  <c r="D154" i="2"/>
  <c r="D158" i="2"/>
  <c r="D162" i="2"/>
  <c r="D166" i="2"/>
  <c r="D170" i="2"/>
  <c r="D174" i="2"/>
  <c r="D178" i="2"/>
  <c r="D182" i="2"/>
  <c r="D186" i="2"/>
  <c r="D190" i="2"/>
  <c r="D194" i="2"/>
  <c r="D198" i="2"/>
  <c r="D202" i="2"/>
  <c r="D206" i="2"/>
  <c r="D210" i="2"/>
  <c r="D214" i="2"/>
  <c r="D218" i="2"/>
  <c r="D222" i="2"/>
  <c r="D226" i="2"/>
  <c r="D230" i="2"/>
  <c r="D234" i="2"/>
  <c r="D238" i="2"/>
  <c r="D242" i="2"/>
  <c r="D246" i="2"/>
  <c r="D250" i="2"/>
  <c r="D254" i="2"/>
  <c r="D258" i="2"/>
  <c r="D262" i="2"/>
  <c r="D266" i="2"/>
  <c r="D270" i="2"/>
  <c r="D274" i="2"/>
  <c r="D278" i="2"/>
  <c r="D282" i="2"/>
  <c r="D356" i="2"/>
  <c r="D344" i="2"/>
  <c r="D332" i="2"/>
  <c r="D320" i="2"/>
  <c r="D308" i="2"/>
  <c r="D300" i="2"/>
  <c r="D288" i="2"/>
  <c r="D279" i="2"/>
  <c r="D263" i="2"/>
  <c r="D255" i="2"/>
  <c r="D247" i="2"/>
  <c r="D231" i="2"/>
  <c r="D215" i="2"/>
  <c r="D207" i="2"/>
  <c r="D199" i="2"/>
  <c r="D191" i="2"/>
  <c r="D183" i="2"/>
  <c r="D175" i="2"/>
  <c r="D167" i="2"/>
  <c r="D159" i="2"/>
  <c r="D151" i="2"/>
  <c r="D143" i="2"/>
  <c r="D135" i="2"/>
  <c r="D127" i="2"/>
  <c r="D119" i="2"/>
  <c r="D111" i="2"/>
  <c r="D103" i="2"/>
  <c r="D95" i="2"/>
  <c r="D87" i="2"/>
  <c r="D79" i="2"/>
  <c r="D69" i="2"/>
  <c r="D58" i="2"/>
  <c r="D48" i="2"/>
  <c r="D37" i="2"/>
  <c r="D360" i="2"/>
  <c r="D352" i="2"/>
  <c r="D340" i="2"/>
  <c r="D328" i="2"/>
  <c r="D316" i="2"/>
  <c r="D304" i="2"/>
  <c r="D296" i="2"/>
  <c r="D284" i="2"/>
  <c r="D271" i="2"/>
  <c r="D239" i="2"/>
  <c r="D363" i="2"/>
  <c r="D343" i="2"/>
  <c r="D327" i="2"/>
  <c r="D291" i="2"/>
  <c r="D220" i="2"/>
  <c r="D124" i="2"/>
  <c r="D44" i="2"/>
  <c r="D8" i="2"/>
  <c r="D9" i="2"/>
  <c r="E7" i="2"/>
  <c r="E8" i="2"/>
  <c r="E9" i="2"/>
  <c r="E10" i="2"/>
  <c r="I58" i="2" l="1" a="1"/>
  <c r="I58" i="2" s="1"/>
  <c r="D364" i="9"/>
  <c r="D356" i="9"/>
  <c r="D347" i="9"/>
  <c r="D342" i="9"/>
  <c r="D331" i="9"/>
  <c r="D319" i="9"/>
  <c r="D287" i="9"/>
  <c r="D245" i="9"/>
  <c r="D202" i="9"/>
  <c r="D159" i="9"/>
  <c r="D117" i="9"/>
  <c r="D53" i="9"/>
  <c r="D10" i="9"/>
  <c r="D7" i="9"/>
  <c r="D363" i="9"/>
  <c r="D359" i="9"/>
  <c r="D355" i="9"/>
  <c r="D351" i="9"/>
  <c r="D346" i="9"/>
  <c r="D341" i="9"/>
  <c r="D335" i="9"/>
  <c r="D330" i="9"/>
  <c r="D325" i="9"/>
  <c r="D318" i="9"/>
  <c r="D303" i="9"/>
  <c r="D282" i="9"/>
  <c r="D261" i="9"/>
  <c r="D239" i="9"/>
  <c r="D218" i="9"/>
  <c r="D197" i="9"/>
  <c r="D175" i="9"/>
  <c r="D154" i="9"/>
  <c r="D133" i="9"/>
  <c r="D111" i="9"/>
  <c r="D90" i="9"/>
  <c r="D69" i="9"/>
  <c r="D47" i="9"/>
  <c r="D26" i="9"/>
  <c r="D366" i="9"/>
  <c r="D362" i="9"/>
  <c r="D358" i="9"/>
  <c r="D354" i="9"/>
  <c r="D350" i="9"/>
  <c r="D345" i="9"/>
  <c r="D339" i="9"/>
  <c r="D334" i="9"/>
  <c r="D329" i="9"/>
  <c r="D323" i="9"/>
  <c r="D317" i="9"/>
  <c r="D298" i="9"/>
  <c r="D277" i="9"/>
  <c r="D255" i="9"/>
  <c r="D234" i="9"/>
  <c r="D213" i="9"/>
  <c r="D191" i="9"/>
  <c r="D170" i="9"/>
  <c r="D149" i="9"/>
  <c r="D127" i="9"/>
  <c r="D106" i="9"/>
  <c r="D85" i="9"/>
  <c r="D63" i="9"/>
  <c r="D42" i="9"/>
  <c r="D21" i="9"/>
  <c r="D360" i="9"/>
  <c r="D352" i="9"/>
  <c r="D337" i="9"/>
  <c r="D326" i="9"/>
  <c r="D309" i="9"/>
  <c r="D266" i="9"/>
  <c r="D223" i="9"/>
  <c r="D181" i="9"/>
  <c r="D138" i="9"/>
  <c r="D95" i="9"/>
  <c r="D74" i="9"/>
  <c r="D31" i="9"/>
  <c r="D365" i="9"/>
  <c r="D361" i="9"/>
  <c r="D357" i="9"/>
  <c r="D353" i="9"/>
  <c r="D349" i="9"/>
  <c r="D343" i="9"/>
  <c r="D338" i="9"/>
  <c r="D333" i="9"/>
  <c r="D327" i="9"/>
  <c r="D322" i="9"/>
  <c r="D314" i="9"/>
  <c r="D293" i="9"/>
  <c r="D271" i="9"/>
  <c r="D250" i="9"/>
  <c r="D229" i="9"/>
  <c r="D207" i="9"/>
  <c r="D186" i="9"/>
  <c r="D165" i="9"/>
  <c r="D143" i="9"/>
  <c r="D122" i="9"/>
  <c r="D101" i="9"/>
  <c r="D79" i="9"/>
  <c r="D58" i="9"/>
  <c r="D37" i="9"/>
  <c r="D15" i="9"/>
  <c r="D313" i="9"/>
  <c r="D307" i="9"/>
  <c r="D302" i="9"/>
  <c r="D297" i="9"/>
  <c r="D291" i="9"/>
  <c r="D286" i="9"/>
  <c r="D281" i="9"/>
  <c r="D275" i="9"/>
  <c r="D270" i="9"/>
  <c r="D265" i="9"/>
  <c r="D259" i="9"/>
  <c r="D254" i="9"/>
  <c r="D249" i="9"/>
  <c r="D243" i="9"/>
  <c r="D238" i="9"/>
  <c r="D233" i="9"/>
  <c r="D227" i="9"/>
  <c r="D222" i="9"/>
  <c r="D217" i="9"/>
  <c r="D211" i="9"/>
  <c r="D206" i="9"/>
  <c r="D201" i="9"/>
  <c r="D195" i="9"/>
  <c r="D190" i="9"/>
  <c r="D185" i="9"/>
  <c r="D179" i="9"/>
  <c r="D174" i="9"/>
  <c r="D169" i="9"/>
  <c r="D163" i="9"/>
  <c r="D158" i="9"/>
  <c r="D153" i="9"/>
  <c r="D147" i="9"/>
  <c r="D142" i="9"/>
  <c r="D137" i="9"/>
  <c r="D131" i="9"/>
  <c r="D126" i="9"/>
  <c r="D121" i="9"/>
  <c r="D115" i="9"/>
  <c r="D110" i="9"/>
  <c r="D105" i="9"/>
  <c r="D99" i="9"/>
  <c r="D94" i="9"/>
  <c r="D89" i="9"/>
  <c r="D83" i="9"/>
  <c r="D78" i="9"/>
  <c r="D73" i="9"/>
  <c r="D67" i="9"/>
  <c r="D62" i="9"/>
  <c r="D57" i="9"/>
  <c r="D51" i="9"/>
  <c r="D46" i="9"/>
  <c r="D41" i="9"/>
  <c r="D35" i="9"/>
  <c r="D30" i="9"/>
  <c r="D25" i="9"/>
  <c r="D19" i="9"/>
  <c r="D9" i="9"/>
  <c r="D311" i="9"/>
  <c r="D306" i="9"/>
  <c r="D301" i="9"/>
  <c r="D295" i="9"/>
  <c r="D290" i="9"/>
  <c r="D285" i="9"/>
  <c r="D279" i="9"/>
  <c r="D274" i="9"/>
  <c r="D269" i="9"/>
  <c r="D263" i="9"/>
  <c r="D258" i="9"/>
  <c r="D253" i="9"/>
  <c r="D247" i="9"/>
  <c r="D242" i="9"/>
  <c r="D237" i="9"/>
  <c r="D231" i="9"/>
  <c r="D226" i="9"/>
  <c r="D221" i="9"/>
  <c r="D215" i="9"/>
  <c r="D210" i="9"/>
  <c r="D205" i="9"/>
  <c r="D199" i="9"/>
  <c r="D194" i="9"/>
  <c r="D189" i="9"/>
  <c r="D183" i="9"/>
  <c r="D178" i="9"/>
  <c r="D173" i="9"/>
  <c r="D167" i="9"/>
  <c r="D162" i="9"/>
  <c r="D157" i="9"/>
  <c r="D151" i="9"/>
  <c r="D146" i="9"/>
  <c r="D141" i="9"/>
  <c r="D135" i="9"/>
  <c r="D130" i="9"/>
  <c r="D125" i="9"/>
  <c r="D119" i="9"/>
  <c r="D114" i="9"/>
  <c r="D109" i="9"/>
  <c r="D103" i="9"/>
  <c r="D98" i="9"/>
  <c r="D93" i="9"/>
  <c r="D87" i="9"/>
  <c r="D82" i="9"/>
  <c r="D77" i="9"/>
  <c r="D71" i="9"/>
  <c r="D66" i="9"/>
  <c r="D61" i="9"/>
  <c r="D55" i="9"/>
  <c r="D50" i="9"/>
  <c r="D45" i="9"/>
  <c r="D39" i="9"/>
  <c r="D34" i="9"/>
  <c r="D29" i="9"/>
  <c r="D23" i="9"/>
  <c r="D18" i="9"/>
  <c r="D13" i="9"/>
  <c r="D321" i="9"/>
  <c r="D315" i="9"/>
  <c r="D310" i="9"/>
  <c r="D305" i="9"/>
  <c r="D299" i="9"/>
  <c r="D294" i="9"/>
  <c r="D289" i="9"/>
  <c r="D283" i="9"/>
  <c r="D278" i="9"/>
  <c r="D273" i="9"/>
  <c r="D267" i="9"/>
  <c r="D262" i="9"/>
  <c r="D257" i="9"/>
  <c r="D251" i="9"/>
  <c r="D246" i="9"/>
  <c r="D241" i="9"/>
  <c r="D235" i="9"/>
  <c r="D230" i="9"/>
  <c r="D225" i="9"/>
  <c r="D219" i="9"/>
  <c r="D214" i="9"/>
  <c r="D209" i="9"/>
  <c r="D203" i="9"/>
  <c r="D198" i="9"/>
  <c r="D193" i="9"/>
  <c r="D187" i="9"/>
  <c r="D182" i="9"/>
  <c r="D177" i="9"/>
  <c r="D171" i="9"/>
  <c r="D166" i="9"/>
  <c r="D161" i="9"/>
  <c r="D155" i="9"/>
  <c r="D150" i="9"/>
  <c r="D145" i="9"/>
  <c r="D139" i="9"/>
  <c r="D134" i="9"/>
  <c r="D129" i="9"/>
  <c r="D123" i="9"/>
  <c r="D118" i="9"/>
  <c r="D113" i="9"/>
  <c r="D107" i="9"/>
  <c r="D102" i="9"/>
  <c r="D97" i="9"/>
  <c r="D91" i="9"/>
  <c r="D86" i="9"/>
  <c r="D81" i="9"/>
  <c r="D75" i="9"/>
  <c r="D70" i="9"/>
  <c r="D65" i="9"/>
  <c r="D59" i="9"/>
  <c r="D54" i="9"/>
  <c r="D49" i="9"/>
  <c r="D43" i="9"/>
  <c r="D38" i="9"/>
  <c r="D33" i="9"/>
  <c r="D27" i="9"/>
  <c r="D22" i="9"/>
  <c r="D17" i="9"/>
  <c r="D11" i="9"/>
  <c r="D348" i="9"/>
  <c r="D344" i="9"/>
  <c r="D340" i="9"/>
  <c r="D336" i="9"/>
  <c r="D332" i="9"/>
  <c r="D328" i="9"/>
  <c r="D324" i="9"/>
  <c r="D320" i="9"/>
  <c r="D316" i="9"/>
  <c r="D312" i="9"/>
  <c r="D308" i="9"/>
  <c r="D304" i="9"/>
  <c r="D300" i="9"/>
  <c r="D296" i="9"/>
  <c r="D292" i="9"/>
  <c r="D288" i="9"/>
  <c r="D284" i="9"/>
  <c r="D280" i="9"/>
  <c r="D276" i="9"/>
  <c r="D272" i="9"/>
  <c r="D268" i="9"/>
  <c r="D264" i="9"/>
  <c r="D260" i="9"/>
  <c r="D256" i="9"/>
  <c r="D252" i="9"/>
  <c r="D248" i="9"/>
  <c r="D244" i="9"/>
  <c r="D240" i="9"/>
  <c r="D236" i="9"/>
  <c r="D232" i="9"/>
  <c r="D228" i="9"/>
  <c r="D224" i="9"/>
  <c r="D220" i="9"/>
  <c r="D216" i="9"/>
  <c r="D212" i="9"/>
  <c r="D208" i="9"/>
  <c r="D204" i="9"/>
  <c r="D200" i="9"/>
  <c r="D196" i="9"/>
  <c r="D192" i="9"/>
  <c r="D188" i="9"/>
  <c r="D184" i="9"/>
  <c r="D180" i="9"/>
  <c r="D176" i="9"/>
  <c r="D172" i="9"/>
  <c r="D168" i="9"/>
  <c r="D164" i="9"/>
  <c r="D160" i="9"/>
  <c r="D156" i="9"/>
  <c r="D152" i="9"/>
  <c r="D148" i="9"/>
  <c r="D144" i="9"/>
  <c r="D140" i="9"/>
  <c r="D136" i="9"/>
  <c r="D132" i="9"/>
  <c r="D128" i="9"/>
  <c r="D124" i="9"/>
  <c r="D120" i="9"/>
  <c r="D116" i="9"/>
  <c r="D112" i="9"/>
  <c r="D108" i="9"/>
  <c r="D104" i="9"/>
  <c r="D100" i="9"/>
  <c r="D96" i="9"/>
  <c r="D92" i="9"/>
  <c r="D88" i="9"/>
  <c r="D84" i="9"/>
  <c r="D80" i="9"/>
  <c r="D76" i="9"/>
  <c r="D72" i="9"/>
  <c r="D68" i="9"/>
  <c r="D64" i="9"/>
  <c r="D60" i="9"/>
  <c r="D56" i="9"/>
  <c r="D52" i="9"/>
  <c r="D48" i="9"/>
  <c r="D44" i="9"/>
  <c r="D40" i="9"/>
  <c r="D36" i="9"/>
  <c r="D32" i="9"/>
  <c r="D28" i="9"/>
  <c r="D24" i="9"/>
  <c r="D20" i="9"/>
  <c r="D16" i="9"/>
  <c r="D12" i="9"/>
  <c r="D8" i="9"/>
  <c r="E327" i="9"/>
  <c r="E203" i="9"/>
  <c r="E118" i="9"/>
  <c r="E365" i="9"/>
  <c r="E343" i="9"/>
  <c r="E322" i="9"/>
  <c r="E267" i="9"/>
  <c r="E182" i="9"/>
  <c r="E97" i="9"/>
  <c r="E11" i="9"/>
  <c r="E359" i="9"/>
  <c r="E338" i="9"/>
  <c r="E314" i="9"/>
  <c r="E246" i="9"/>
  <c r="E161" i="9"/>
  <c r="E75" i="9"/>
  <c r="E349" i="9"/>
  <c r="E287" i="9"/>
  <c r="E33" i="9"/>
  <c r="E354" i="9"/>
  <c r="E333" i="9"/>
  <c r="E303" i="9"/>
  <c r="E225" i="9"/>
  <c r="E139" i="9"/>
  <c r="E54" i="9"/>
  <c r="E363" i="9"/>
  <c r="E358" i="9"/>
  <c r="E353" i="9"/>
  <c r="E347" i="9"/>
  <c r="E342" i="9"/>
  <c r="E337" i="9"/>
  <c r="E331" i="9"/>
  <c r="E326" i="9"/>
  <c r="E319" i="9"/>
  <c r="E311" i="9"/>
  <c r="E299" i="9"/>
  <c r="E283" i="9"/>
  <c r="E262" i="9"/>
  <c r="E241" i="9"/>
  <c r="E219" i="9"/>
  <c r="E198" i="9"/>
  <c r="E177" i="9"/>
  <c r="E155" i="9"/>
  <c r="E134" i="9"/>
  <c r="E113" i="9"/>
  <c r="E91" i="9"/>
  <c r="E70" i="9"/>
  <c r="E49" i="9"/>
  <c r="E27" i="9"/>
  <c r="E7" i="9"/>
  <c r="E362" i="9"/>
  <c r="E357" i="9"/>
  <c r="E351" i="9"/>
  <c r="E346" i="9"/>
  <c r="E341" i="9"/>
  <c r="E335" i="9"/>
  <c r="E330" i="9"/>
  <c r="E325" i="9"/>
  <c r="E318" i="9"/>
  <c r="E310" i="9"/>
  <c r="E295" i="9"/>
  <c r="E278" i="9"/>
  <c r="E257" i="9"/>
  <c r="E235" i="9"/>
  <c r="E214" i="9"/>
  <c r="E193" i="9"/>
  <c r="E171" i="9"/>
  <c r="E150" i="9"/>
  <c r="E129" i="9"/>
  <c r="E107" i="9"/>
  <c r="E86" i="9"/>
  <c r="E65" i="9"/>
  <c r="E43" i="9"/>
  <c r="E22" i="9"/>
  <c r="E366" i="9"/>
  <c r="E361" i="9"/>
  <c r="E355" i="9"/>
  <c r="E350" i="9"/>
  <c r="E345" i="9"/>
  <c r="E339" i="9"/>
  <c r="E334" i="9"/>
  <c r="E329" i="9"/>
  <c r="E323" i="9"/>
  <c r="E315" i="9"/>
  <c r="E307" i="9"/>
  <c r="E291" i="9"/>
  <c r="E273" i="9"/>
  <c r="E251" i="9"/>
  <c r="E230" i="9"/>
  <c r="E209" i="9"/>
  <c r="E187" i="9"/>
  <c r="E166" i="9"/>
  <c r="E145" i="9"/>
  <c r="E123" i="9"/>
  <c r="E102" i="9"/>
  <c r="E81" i="9"/>
  <c r="E59" i="9"/>
  <c r="E38" i="9"/>
  <c r="E17" i="9"/>
  <c r="E306" i="9"/>
  <c r="E302" i="9"/>
  <c r="E298" i="9"/>
  <c r="E294" i="9"/>
  <c r="E290" i="9"/>
  <c r="E286" i="9"/>
  <c r="E282" i="9"/>
  <c r="E277" i="9"/>
  <c r="E271" i="9"/>
  <c r="E266" i="9"/>
  <c r="E261" i="9"/>
  <c r="E255" i="9"/>
  <c r="E250" i="9"/>
  <c r="E245" i="9"/>
  <c r="E239" i="9"/>
  <c r="E234" i="9"/>
  <c r="E229" i="9"/>
  <c r="E223" i="9"/>
  <c r="E218" i="9"/>
  <c r="E213" i="9"/>
  <c r="E207" i="9"/>
  <c r="E202" i="9"/>
  <c r="E197" i="9"/>
  <c r="E191" i="9"/>
  <c r="E186" i="9"/>
  <c r="E181" i="9"/>
  <c r="E175" i="9"/>
  <c r="E170" i="9"/>
  <c r="E165" i="9"/>
  <c r="E159" i="9"/>
  <c r="E154" i="9"/>
  <c r="E149" i="9"/>
  <c r="E143" i="9"/>
  <c r="E138" i="9"/>
  <c r="E133" i="9"/>
  <c r="E127" i="9"/>
  <c r="E122" i="9"/>
  <c r="E117" i="9"/>
  <c r="E111" i="9"/>
  <c r="E106" i="9"/>
  <c r="E101" i="9"/>
  <c r="E95" i="9"/>
  <c r="E90" i="9"/>
  <c r="E85" i="9"/>
  <c r="E79" i="9"/>
  <c r="E74" i="9"/>
  <c r="E69" i="9"/>
  <c r="E63" i="9"/>
  <c r="E58" i="9"/>
  <c r="E53" i="9"/>
  <c r="E47" i="9"/>
  <c r="E42" i="9"/>
  <c r="E37" i="9"/>
  <c r="E31" i="9"/>
  <c r="E26" i="9"/>
  <c r="E21" i="9"/>
  <c r="E15" i="9"/>
  <c r="E10" i="9"/>
  <c r="E321" i="9"/>
  <c r="E317" i="9"/>
  <c r="E313" i="9"/>
  <c r="E309" i="9"/>
  <c r="E305" i="9"/>
  <c r="E301" i="9"/>
  <c r="E297" i="9"/>
  <c r="E293" i="9"/>
  <c r="E289" i="9"/>
  <c r="E285" i="9"/>
  <c r="E281" i="9"/>
  <c r="E275" i="9"/>
  <c r="E270" i="9"/>
  <c r="E265" i="9"/>
  <c r="E259" i="9"/>
  <c r="E254" i="9"/>
  <c r="E249" i="9"/>
  <c r="E243" i="9"/>
  <c r="E238" i="9"/>
  <c r="E233" i="9"/>
  <c r="E227" i="9"/>
  <c r="E222" i="9"/>
  <c r="E217" i="9"/>
  <c r="E211" i="9"/>
  <c r="E206" i="9"/>
  <c r="E201" i="9"/>
  <c r="E195" i="9"/>
  <c r="E190" i="9"/>
  <c r="E185" i="9"/>
  <c r="E179" i="9"/>
  <c r="E174" i="9"/>
  <c r="E169" i="9"/>
  <c r="E163" i="9"/>
  <c r="E158" i="9"/>
  <c r="E153" i="9"/>
  <c r="E147" i="9"/>
  <c r="E142" i="9"/>
  <c r="E137" i="9"/>
  <c r="E131" i="9"/>
  <c r="E126" i="9"/>
  <c r="E121" i="9"/>
  <c r="E115" i="9"/>
  <c r="E110" i="9"/>
  <c r="E105" i="9"/>
  <c r="E99" i="9"/>
  <c r="E94" i="9"/>
  <c r="E89" i="9"/>
  <c r="E83" i="9"/>
  <c r="E78" i="9"/>
  <c r="E73" i="9"/>
  <c r="E67" i="9"/>
  <c r="E62" i="9"/>
  <c r="E57" i="9"/>
  <c r="E51" i="9"/>
  <c r="E46" i="9"/>
  <c r="E41" i="9"/>
  <c r="E35" i="9"/>
  <c r="E30" i="9"/>
  <c r="E25" i="9"/>
  <c r="E19" i="9"/>
  <c r="E14" i="9"/>
  <c r="E9" i="9"/>
  <c r="E364" i="9"/>
  <c r="E360" i="9"/>
  <c r="E356" i="9"/>
  <c r="E352" i="9"/>
  <c r="E348" i="9"/>
  <c r="E344" i="9"/>
  <c r="E340" i="9"/>
  <c r="E336" i="9"/>
  <c r="E332" i="9"/>
  <c r="E328" i="9"/>
  <c r="E324" i="9"/>
  <c r="E320" i="9"/>
  <c r="E316" i="9"/>
  <c r="E312" i="9"/>
  <c r="E308" i="9"/>
  <c r="E304" i="9"/>
  <c r="E300" i="9"/>
  <c r="E296" i="9"/>
  <c r="E292" i="9"/>
  <c r="E288" i="9"/>
  <c r="E284" i="9"/>
  <c r="E279" i="9"/>
  <c r="E274" i="9"/>
  <c r="E269" i="9"/>
  <c r="E263" i="9"/>
  <c r="E258" i="9"/>
  <c r="E253" i="9"/>
  <c r="E247" i="9"/>
  <c r="E242" i="9"/>
  <c r="E237" i="9"/>
  <c r="E231" i="9"/>
  <c r="E226" i="9"/>
  <c r="E221" i="9"/>
  <c r="E215" i="9"/>
  <c r="E210" i="9"/>
  <c r="E205" i="9"/>
  <c r="E199" i="9"/>
  <c r="E194" i="9"/>
  <c r="E189" i="9"/>
  <c r="E183" i="9"/>
  <c r="E178" i="9"/>
  <c r="E173" i="9"/>
  <c r="E167" i="9"/>
  <c r="E162" i="9"/>
  <c r="E157" i="9"/>
  <c r="E151" i="9"/>
  <c r="E146" i="9"/>
  <c r="E141" i="9"/>
  <c r="E135" i="9"/>
  <c r="E130" i="9"/>
  <c r="E125" i="9"/>
  <c r="E119" i="9"/>
  <c r="E114" i="9"/>
  <c r="E109" i="9"/>
  <c r="E103" i="9"/>
  <c r="E98" i="9"/>
  <c r="E93" i="9"/>
  <c r="E87" i="9"/>
  <c r="E82" i="9"/>
  <c r="E77" i="9"/>
  <c r="E71" i="9"/>
  <c r="E66" i="9"/>
  <c r="E61" i="9"/>
  <c r="E55" i="9"/>
  <c r="E50" i="9"/>
  <c r="E45" i="9"/>
  <c r="E39" i="9"/>
  <c r="E34" i="9"/>
  <c r="E29" i="9"/>
  <c r="E23" i="9"/>
  <c r="E18" i="9"/>
  <c r="E13" i="9"/>
  <c r="E280" i="9"/>
  <c r="E276" i="9"/>
  <c r="E272" i="9"/>
  <c r="E268" i="9"/>
  <c r="E264" i="9"/>
  <c r="E260" i="9"/>
  <c r="E256" i="9"/>
  <c r="E252" i="9"/>
  <c r="E248" i="9"/>
  <c r="E244" i="9"/>
  <c r="E240" i="9"/>
  <c r="E236" i="9"/>
  <c r="E232" i="9"/>
  <c r="E228" i="9"/>
  <c r="E224" i="9"/>
  <c r="E220" i="9"/>
  <c r="E216" i="9"/>
  <c r="E212" i="9"/>
  <c r="E208" i="9"/>
  <c r="E204" i="9"/>
  <c r="E200" i="9"/>
  <c r="E196" i="9"/>
  <c r="E192" i="9"/>
  <c r="E188" i="9"/>
  <c r="E184" i="9"/>
  <c r="E180" i="9"/>
  <c r="E176" i="9"/>
  <c r="E172" i="9"/>
  <c r="E168" i="9"/>
  <c r="E164" i="9"/>
  <c r="E160" i="9"/>
  <c r="E156" i="9"/>
  <c r="E152" i="9"/>
  <c r="E148" i="9"/>
  <c r="E144" i="9"/>
  <c r="E140" i="9"/>
  <c r="E136" i="9"/>
  <c r="E132" i="9"/>
  <c r="E128" i="9"/>
  <c r="E124" i="9"/>
  <c r="E120" i="9"/>
  <c r="E116" i="9"/>
  <c r="E112" i="9"/>
  <c r="E108" i="9"/>
  <c r="E104" i="9"/>
  <c r="E100" i="9"/>
  <c r="E96" i="9"/>
  <c r="E92" i="9"/>
  <c r="E88" i="9"/>
  <c r="E84" i="9"/>
  <c r="E80" i="9"/>
  <c r="E76" i="9"/>
  <c r="E72" i="9"/>
  <c r="E68" i="9"/>
  <c r="E64" i="9"/>
  <c r="E60" i="9"/>
  <c r="E56" i="9"/>
  <c r="E52" i="9"/>
  <c r="E48" i="9"/>
  <c r="E44" i="9"/>
  <c r="E40" i="9"/>
  <c r="E36" i="9"/>
  <c r="E32" i="9"/>
  <c r="E28" i="9"/>
  <c r="E24" i="9"/>
  <c r="E20" i="9"/>
  <c r="E16" i="9"/>
  <c r="E12" i="9"/>
  <c r="E8" i="9"/>
  <c r="D1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tc={D20A6A7C-B862-4A5B-BE29-681CB0C80469}</author>
  </authors>
  <commentList>
    <comment ref="J17" authorId="0" shapeId="0" xr:uid="{D20A6A7C-B862-4A5B-BE29-681CB0C80469}">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<sst xmlns="http://schemas.openxmlformats.org/spreadsheetml/2006/main" count="335" uniqueCount="183">
  <si>
    <t>Degree</t>
  </si>
  <si>
    <t>Start at BDC (CW)</t>
  </si>
  <si>
    <t>Exsaust</t>
  </si>
  <si>
    <t>Inlet</t>
  </si>
  <si>
    <t>Cam Shaft</t>
  </si>
  <si>
    <t>(mm)</t>
  </si>
  <si>
    <t>Rise</t>
  </si>
  <si>
    <t>Part</t>
  </si>
  <si>
    <t>Valves</t>
  </si>
  <si>
    <t>Valve springs</t>
  </si>
  <si>
    <t>Retainers</t>
  </si>
  <si>
    <t>Buckets/followers</t>
  </si>
  <si>
    <t>(g)</t>
  </si>
  <si>
    <t>Weight</t>
  </si>
  <si>
    <t>Bore</t>
  </si>
  <si>
    <t>Stroke</t>
  </si>
  <si>
    <t>Piston Velocity</t>
  </si>
  <si>
    <t>UWTSD</t>
  </si>
  <si>
    <t>WISA</t>
  </si>
  <si>
    <t>Luke Davies</t>
  </si>
  <si>
    <t>Engine performance  analysis</t>
  </si>
  <si>
    <t>Thermodynamics and combustion  ACHA 5011</t>
  </si>
  <si>
    <t>2. Piston motion analysis</t>
  </si>
  <si>
    <t>mm</t>
  </si>
  <si>
    <t>value</t>
  </si>
  <si>
    <t>Units</t>
  </si>
  <si>
    <t>Value</t>
  </si>
  <si>
    <t>Data</t>
  </si>
  <si>
    <t>Con rod length</t>
  </si>
  <si>
    <t>Engine speed</t>
  </si>
  <si>
    <t>Crank radius r= s/2</t>
  </si>
  <si>
    <t>Rod ratio</t>
  </si>
  <si>
    <t>Angular speed ω=2πN/60</t>
  </si>
  <si>
    <t>m</t>
  </si>
  <si>
    <t>RPM</t>
  </si>
  <si>
    <t>rad/s</t>
  </si>
  <si>
    <t>Crank angle</t>
  </si>
  <si>
    <t>piston displacement from TDC</t>
  </si>
  <si>
    <t>Degrees</t>
  </si>
  <si>
    <t>m/s</t>
  </si>
  <si>
    <t>Mean piston speed</t>
  </si>
  <si>
    <t>Peak piston speed</t>
  </si>
  <si>
    <t>3. Camshaft and Valve Motion Analysis</t>
  </si>
  <si>
    <t>Cam angle</t>
  </si>
  <si>
    <t>(Deg)</t>
  </si>
  <si>
    <t>1. Component Characterisation</t>
  </si>
  <si>
    <t>Crank step</t>
  </si>
  <si>
    <t>Radians</t>
  </si>
  <si>
    <t>Cam  step</t>
  </si>
  <si>
    <t>Cam step</t>
  </si>
  <si>
    <t>ωcam=ω/2</t>
  </si>
  <si>
    <t>(m/s)</t>
  </si>
  <si>
    <t>Exhaust</t>
  </si>
  <si>
    <t>Piston velocity</t>
  </si>
  <si>
    <t xml:space="preserve">Inlet phase </t>
  </si>
  <si>
    <t>Exhaust phase</t>
  </si>
  <si>
    <t>Inlet crank angle with phasing</t>
  </si>
  <si>
    <t>exhuast Crank angle phasing</t>
  </si>
  <si>
    <t>Inlet valve velocity</t>
  </si>
  <si>
    <t>Inlet valve lift</t>
  </si>
  <si>
    <t>Inlet valve accleration</t>
  </si>
  <si>
    <t>Inlet valve jerk</t>
  </si>
  <si>
    <r>
      <t>(m/s</t>
    </r>
    <r>
      <rPr>
        <sz val="11"/>
        <color theme="1"/>
        <rFont val="Aptos Narrow"/>
        <family val="2"/>
      </rPr>
      <t>²</t>
    </r>
    <r>
      <rPr>
        <sz val="11"/>
        <color theme="1"/>
        <rFont val="Aptos Narrow"/>
        <family val="2"/>
        <scheme val="minor"/>
      </rPr>
      <t>)</t>
    </r>
  </si>
  <si>
    <r>
      <t>(m/s</t>
    </r>
    <r>
      <rPr>
        <sz val="11"/>
        <color theme="1"/>
        <rFont val="Aptos Narrow"/>
        <family val="2"/>
      </rPr>
      <t>³</t>
    </r>
    <r>
      <rPr>
        <sz val="11"/>
        <color theme="1"/>
        <rFont val="Aptos Narrow"/>
        <family val="2"/>
        <scheme val="minor"/>
      </rPr>
      <t>)</t>
    </r>
  </si>
  <si>
    <t>Exhaust valve velocity</t>
  </si>
  <si>
    <t xml:space="preserve">Exhaust valve acceleration </t>
  </si>
  <si>
    <t>(m/s²)</t>
  </si>
  <si>
    <t>Exhaust valve jerk</t>
  </si>
  <si>
    <t>(m/s³)</t>
  </si>
  <si>
    <t>4. Dynamic System Assessment</t>
  </si>
  <si>
    <t>SuperFlow SF-110 Test Data</t>
  </si>
  <si>
    <t>Test Description:</t>
  </si>
  <si>
    <t>Test Number</t>
  </si>
  <si>
    <t>Head Description:</t>
  </si>
  <si>
    <t>2 Litre Duratec</t>
  </si>
  <si>
    <t>Serial Number</t>
  </si>
  <si>
    <t>Intake Valve:</t>
  </si>
  <si>
    <t>Valve Seat Angle</t>
  </si>
  <si>
    <t>Intake Port:</t>
  </si>
  <si>
    <t>Port Volume</t>
  </si>
  <si>
    <t>cc</t>
  </si>
  <si>
    <t>Radiused Inlet:</t>
  </si>
  <si>
    <t>Port Length</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</si>
  <si>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</si>
  <si>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</si>
  <si>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</si>
  <si>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</si>
  <si>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</si>
  <si>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</si>
  <si>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</si>
  <si>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</si>
  <si>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</si>
  <si>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</si>
  <si>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</si>
  <si>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</si>
  <si>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</si>
  <si>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</si>
  <si>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</si>
  <si>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</si>
  <si>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</si>
  <si>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</si>
  <si>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</si>
  <si>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</si>
  <si>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</si>
  <si>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10..5</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</si>
  <si>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</si>
  <si>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</si>
  <si>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</si>
  <si>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</si>
  <si>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</si>
  <si>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</si>
  <si>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</si>
  <si>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</si>
  <si>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</si>
  <si>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</si>
  <si>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</si>
  <si>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</si>
  <si>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</si>
  <si>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</si>
  <si>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</si>
  <si>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</si>
  <si>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</si>
  <si>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</si>
  <si>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</si>
  <si>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</si>
  <si>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</si>
  <si>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</si>
  <si>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</si>
  <si>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</si>
  <si>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</si>
  <si>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</si>
  <si>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r>
      <t>Air density (Kg/m</t>
    </r>
    <r>
      <rPr>
        <sz val="11"/>
        <color theme="1"/>
        <rFont val="Aptos Narrow"/>
        <family val="2"/>
      </rPr>
      <t>³</t>
    </r>
    <r>
      <rPr>
        <i/>
        <sz val="11"/>
        <color theme="1"/>
        <rFont val="Aptos Narrow"/>
        <family val="2"/>
      </rPr>
      <t>)</t>
    </r>
  </si>
  <si>
    <t>3. Integration with Valve Kinematics</t>
  </si>
  <si>
    <t>5. Flow Potential and Tuning Insight</t>
  </si>
  <si>
    <t>Potential flow @25" H20(l/s/sqcm)</t>
  </si>
  <si>
    <t xml:space="preserve">lift equal to 1/4 of intake valve diameter </t>
  </si>
  <si>
    <t xml:space="preserve">lift equal to 1/4 of exhaust valve diameter </t>
  </si>
  <si>
    <t>intake dashed line x</t>
  </si>
  <si>
    <t>Intake dashed line y</t>
  </si>
  <si>
    <t>Exhaust dasked line x</t>
  </si>
  <si>
    <t>Exhausted dashed line y</t>
  </si>
  <si>
    <t>Flow Cf inlet</t>
  </si>
  <si>
    <t>Flow cf exhuast</t>
  </si>
  <si>
    <t>Bench inlet lift</t>
  </si>
  <si>
    <t xml:space="preserve"> bench inlet Cf</t>
  </si>
  <si>
    <t>Bench exhuast lift</t>
  </si>
  <si>
    <t>bench exhaust Cf</t>
  </si>
  <si>
    <r>
      <t>Flow coefficient</t>
    </r>
    <r>
      <rPr>
        <sz val="11"/>
        <color theme="1"/>
        <rFont val="Aptos Narrow"/>
        <family val="2"/>
        <scheme val="minor"/>
      </rPr>
      <t xml:space="preserve"> Cf</t>
    </r>
  </si>
  <si>
    <t>Flow coefficient Cf</t>
  </si>
  <si>
    <t>4. Performance Assessment</t>
  </si>
  <si>
    <t xml:space="preserve">Measurement </t>
  </si>
  <si>
    <t>{sbdmotorsport2025}</t>
  </si>
  <si>
    <t>Inlet cam lift</t>
  </si>
  <si>
    <t>Exhaust cam lift</t>
  </si>
  <si>
    <t>valve lift</t>
  </si>
  <si>
    <t>corrected valave lift</t>
  </si>
  <si>
    <t>Valvle lift</t>
  </si>
  <si>
    <t>corrected Valve lift</t>
  </si>
  <si>
    <t>Exhaust cam  lift</t>
  </si>
  <si>
    <t>Exhuast vavle lift</t>
  </si>
  <si>
    <t>1. Flowbench Testing and Data Collection</t>
  </si>
  <si>
    <t>sqcm</t>
  </si>
  <si>
    <t>number of valves</t>
  </si>
  <si>
    <t>number of cylinders</t>
  </si>
  <si>
    <r>
      <t>m</t>
    </r>
    <r>
      <rPr>
        <sz val="11"/>
        <color theme="1"/>
        <rFont val="Aptos Narrow"/>
        <family val="2"/>
      </rPr>
      <t>³</t>
    </r>
  </si>
  <si>
    <t>Engine displacement</t>
  </si>
  <si>
    <t>Volumetic effiency</t>
  </si>
  <si>
    <t>air density</t>
  </si>
  <si>
    <t>bench pressure</t>
  </si>
  <si>
    <t>H20</t>
  </si>
  <si>
    <r>
      <t>Kg/m</t>
    </r>
    <r>
      <rPr>
        <sz val="11"/>
        <color theme="1"/>
        <rFont val="Aptos Narrow"/>
        <family val="2"/>
      </rPr>
      <t>³</t>
    </r>
  </si>
  <si>
    <t>units</t>
  </si>
  <si>
    <t>Average cf</t>
  </si>
  <si>
    <t>Average Cf</t>
  </si>
  <si>
    <t>Inlet Effective area per cylinder</t>
  </si>
  <si>
    <t>sqm</t>
  </si>
  <si>
    <t>H20/m/s</t>
  </si>
  <si>
    <t>max power rpm</t>
  </si>
  <si>
    <t>Bench jet velocity</t>
  </si>
  <si>
    <t>Compression ratio</t>
  </si>
  <si>
    <t>10.8: 1</t>
  </si>
  <si>
    <t>(raceline,2025)</t>
  </si>
  <si>
    <t>(fordauthority,2025)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</si>
</sst>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0" formatCode="[$-F800]dddd\,\ mmmm\ dd\,\ yyyy"/>
  </numFmts>
  <fonts count="17" x14ac:knownFonts="1">
    <font>
      <sz val="11"/>
      <color theme="1"/>
      <name val="Aptos Narrow"/>
      <family val="2"/>
      <scheme val="minor"/>
    </font>
    <font>
      <sz val="11"/>
      <color theme="1"/>
      <name val="Aptos Narrow"/>
      <family val="2"/>
      <scheme val="minor"/>
    </font>
    <font>
      <sz val="11"/>
      <color theme="0"/>
      <name val="Aptos Narrow"/>
      <family val="2"/>
      <scheme val="minor"/>
    </font>
    <font>
      <sz val="11"/>
      <color theme="1"/>
      <name val="Calibri"/>
      <family val="2"/>
    </font>
    <font>
      <sz val="48"/>
      <color theme="1"/>
      <name val="Calibri"/>
      <family val="2"/>
    </font>
    <font>
      <sz val="28"/>
      <color theme="1"/>
      <name val="Calibri"/>
      <family val="2"/>
    </font>
    <font>
      <sz val="11"/>
      <color theme="1"/>
      <name val="Calibri Light"/>
      <family val="2"/>
    </font>
    <font>
      <sz val="16"/>
      <color theme="3" tint="0.249977111117893"/>
      <name val="Calibri Light"/>
      <family val="2"/>
    </font>
    <font>
      <sz val="11"/>
      <color theme="1"/>
      <name val="Aptos Narrow"/>
      <family val="2"/>
    </font>
    <font>
      <i/>
      <sz val="8"/>
      <color theme="1"/>
      <name val="Aptos Narrow"/>
      <family val="2"/>
      <scheme val="minor"/>
    </font>
    <font>
      <i/>
      <sz val="11"/>
      <color theme="1"/>
      <name val="Aptos Narrow"/>
      <family val="2"/>
      <scheme val="minor"/>
    </font>
    <font>
      <b/>
      <i/>
      <sz val="11"/>
      <color theme="1"/>
      <name val="Aptos Narrow"/>
      <family val="2"/>
      <scheme val="minor"/>
    </font>
    <font>
      <sz val="9"/>
      <color indexed="81"/>
      <name val="Tahoma"/>
      <family val="2"/>
    </font>
    <font>
      <i/>
      <sz val="11"/>
      <color theme="1"/>
      <name val="Aptos Narrow"/>
      <family val="2"/>
    </font>
    <font>
      <sz val="11"/>
      <color theme="0" tint="-4.9989318521683403E-2"/>
      <name val="Aptos Narrow"/>
      <family val="2"/>
      <scheme val="minor"/>
    </font>
    <font>
      <sz val="16"/>
      <color theme="4"/>
      <name val="Calibri Light"/>
      <family val="2"/>
    </font>
    <font>
      <sz val="16"/>
      <color theme="4"/>
      <name val="Aptos Narrow"/>
      <family val="2"/>
      <scheme val="minor"/>
    </font>
  </fonts>
  <fills count="9">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0"/>
        <bgColor indexed="64"/>
      </patternFill>
    </fill>
    <fill>
      <patternFill patternType="solid">
        <fgColor theme="1" tint="4.9989318521683403E-2"/>
        <bgColor indexed="64"/>
      </patternFill>
    </fill>
    <fill>
      <patternFill patternType="solid">
        <fgColor theme="1"/>
        <bgColor indexed="64"/>
      </patternFill>
    </fill>
    <fill>
      <patternFill patternType="solid">
        <fgColor theme="0" tint="-0.249977111117893"/>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174">
    <xf numFmtId="0" fontId="0" fillId="0" borderId="0" xfId="0"/>
    <xf numFmtId="0" fontId="0" fillId="0" borderId="0" xfId="0" applyAlignment="1">
      <alignment horizontal="center"/>
    </xf>
    <xf numFmtId="0" fontId="0" fillId="2" borderId="0" xfId="0" applyFill="1"/>
    <xf numFmtId="0" fontId="0" fillId="0" borderId="1" xfId="0" applyBorder="1" applyAlignment="1">
      <alignment horizontal="center"/>
    </xf>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4" fontId="0" fillId="0" borderId="0" xfId="0" applyNumberFormat="1"/>
    <xf numFmtId="14" fontId="3" fillId="0" borderId="0" xfId="0" applyNumberFormat="1" applyFont="1" applyAlignment="1">
      <alignment horizontal="center" vertical="center"/>
    </xf>
    <xf numFmtId="14" fontId="0" fillId="0" borderId="0" xfId="0" applyNumberFormat="1" applyFill="1" applyBorder="1"/>
    <xf numFmtId="14" fontId="4" fillId="0" borderId="0" xfId="0" applyNumberFormat="1" applyFont="1" applyAlignment="1">
      <alignment horizontal="center" vertical="center"/>
    </xf>
    <xf numFmtId="14" fontId="5" fillId="0" borderId="0" xfId="0" applyNumberFormat="1" applyFont="1" applyAlignment="1">
      <alignment horizontal="center" vertical="center"/>
    </xf>
    <xf numFmtId="0" fontId="7" fillId="0" borderId="0" xfId="0" applyFont="1"/>
    <xf numFmtId="0" fontId="0" fillId="0" borderId="1" xfId="0" applyBorder="1"/>
    <xf numFmtId="0" fontId="0" fillId="0" borderId="0" xfId="0" applyAlignment="1">
      <alignment horizontal="right"/>
    </xf>
    <xf numFmtId="0" fontId="0" fillId="3" borderId="1" xfId="0" applyFill="1" applyBorder="1" applyAlignment="1">
      <alignment horizontal="center"/>
    </xf>
    <xf numFmtId="0" fontId="0" fillId="0" borderId="1" xfId="0" applyBorder="1" applyAlignment="1">
      <alignment horizontal="center" vertical="center"/>
    </xf>
    <xf numFmtId="2" fontId="0" fillId="0" borderId="0" xfId="0" applyNumberFormat="1"/>
    <xf numFmtId="2" fontId="0" fillId="0" borderId="1" xfId="0" applyNumberFormat="1" applyBorder="1" applyAlignment="1">
      <alignment horizontal="center"/>
    </xf>
    <xf numFmtId="0" fontId="0" fillId="4" borderId="1" xfId="0" applyFill="1" applyBorder="1"/>
    <xf numFmtId="2" fontId="0" fillId="4" borderId="1" xfId="0" applyNumberFormat="1" applyFill="1" applyBorder="1"/>
    <xf numFmtId="0" fontId="6" fillId="0" borderId="0" xfId="0" applyFont="1"/>
    <xf numFmtId="0" fontId="0" fillId="0" borderId="9" xfId="0" applyBorder="1" applyAlignment="1">
      <alignment horizontal="center" vertical="center"/>
    </xf>
    <xf numFmtId="2" fontId="0" fillId="0" borderId="9" xfId="0" applyNumberFormat="1" applyBorder="1" applyAlignment="1">
      <alignment horizontal="center"/>
    </xf>
    <xf numFmtId="0" fontId="0" fillId="0" borderId="9" xfId="0" applyBorder="1"/>
    <xf numFmtId="0" fontId="0" fillId="3" borderId="0" xfId="0" applyFill="1" applyBorder="1"/>
    <xf numFmtId="0" fontId="0" fillId="3" borderId="0" xfId="0" applyFill="1" applyBorder="1" applyAlignment="1">
      <alignment horizontal="center"/>
    </xf>
    <xf numFmtId="0" fontId="0" fillId="3" borderId="3" xfId="0" applyFill="1" applyBorder="1"/>
    <xf numFmtId="0" fontId="0" fillId="3" borderId="6" xfId="0" applyFill="1" applyBorder="1" applyAlignment="1">
      <alignment horizontal="center"/>
    </xf>
    <xf numFmtId="0" fontId="0" fillId="3" borderId="7" xfId="0" applyFill="1" applyBorder="1" applyAlignment="1">
      <alignment horizontal="center"/>
    </xf>
    <xf numFmtId="0" fontId="0" fillId="3" borderId="12" xfId="0" applyFill="1" applyBorder="1"/>
    <xf numFmtId="0" fontId="0" fillId="3" borderId="9" xfId="0" applyFill="1" applyBorder="1" applyAlignment="1">
      <alignment horizontal="center"/>
    </xf>
    <xf numFmtId="2" fontId="0" fillId="3" borderId="12" xfId="0" applyNumberFormat="1" applyFill="1" applyBorder="1"/>
    <xf numFmtId="2" fontId="0" fillId="3" borderId="9" xfId="0" applyNumberFormat="1" applyFill="1" applyBorder="1" applyAlignment="1">
      <alignment horizontal="center"/>
    </xf>
    <xf numFmtId="0" fontId="0" fillId="0" borderId="10" xfId="0" applyBorder="1"/>
    <xf numFmtId="0" fontId="0" fillId="0" borderId="12" xfId="0" applyBorder="1"/>
    <xf numFmtId="2" fontId="0" fillId="0" borderId="0" xfId="0" applyNumberFormat="1" applyBorder="1"/>
    <xf numFmtId="0" fontId="0" fillId="0" borderId="0" xfId="0" applyBorder="1"/>
    <xf numFmtId="0" fontId="0" fillId="0" borderId="0" xfId="0" applyBorder="1" applyAlignment="1">
      <alignment horizontal="center"/>
    </xf>
    <xf numFmtId="0" fontId="0" fillId="3" borderId="12" xfId="0" applyFill="1" applyBorder="1" applyAlignment="1">
      <alignment horizontal="center"/>
    </xf>
    <xf numFmtId="2" fontId="0" fillId="3" borderId="12" xfId="0" applyNumberFormat="1" applyFill="1" applyBorder="1" applyAlignment="1">
      <alignment horizontal="center"/>
    </xf>
    <xf numFmtId="0" fontId="0" fillId="3" borderId="3" xfId="0" applyFill="1" applyBorder="1" applyAlignment="1">
      <alignment horizontal="center"/>
    </xf>
    <xf numFmtId="2" fontId="0" fillId="0" borderId="1" xfId="0" applyNumberFormat="1" applyBorder="1"/>
    <xf numFmtId="0" fontId="0" fillId="0" borderId="1" xfId="0" applyFill="1" applyBorder="1" applyAlignment="1">
      <alignment horizontal="center"/>
    </xf>
    <xf numFmtId="14" fontId="0" fillId="0" borderId="1" xfId="0" applyNumberFormat="1" applyBorder="1" applyAlignment="1">
      <alignment horizontal="center"/>
    </xf>
    <xf numFmtId="0" fontId="0" fillId="3" borderId="2"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0" fillId="0" borderId="0" xfId="0" applyBorder="1" applyAlignment="1">
      <alignment horizontal="center" vertical="center"/>
    </xf>
    <xf numFmtId="0" fontId="0" fillId="0" borderId="0" xfId="0" applyFill="1" applyBorder="1" applyAlignment="1">
      <alignment horizontal="center"/>
    </xf>
    <xf numFmtId="14" fontId="0" fillId="0" borderId="0" xfId="0" applyNumberFormat="1" applyBorder="1" applyAlignment="1">
      <alignment horizontal="center"/>
    </xf>
    <xf numFmtId="14" fontId="0" fillId="0" borderId="0" xfId="0" applyNumberFormat="1" applyBorder="1"/>
    <xf numFmtId="0" fontId="0" fillId="5" borderId="0" xfId="0" applyFill="1" applyBorder="1" applyAlignment="1">
      <alignment horizontal="center"/>
    </xf>
    <xf numFmtId="0" fontId="0" fillId="5" borderId="0" xfId="0" applyFill="1"/>
    <xf numFmtId="0" fontId="0" fillId="6" borderId="14" xfId="0" applyFill="1" applyBorder="1"/>
    <xf numFmtId="0" fontId="0" fillId="7" borderId="15" xfId="0" applyFill="1" applyBorder="1"/>
    <xf numFmtId="0" fontId="2" fillId="7" borderId="15" xfId="0" applyFont="1" applyFill="1" applyBorder="1"/>
    <xf numFmtId="0" fontId="0" fillId="6" borderId="15" xfId="0" applyFill="1" applyBorder="1"/>
    <xf numFmtId="0" fontId="2" fillId="6" borderId="15" xfId="0" applyFont="1" applyFill="1" applyBorder="1" applyAlignment="1">
      <alignment horizontal="center"/>
    </xf>
    <xf numFmtId="0" fontId="0" fillId="6" borderId="16" xfId="0" applyFill="1" applyBorder="1"/>
    <xf numFmtId="0" fontId="9" fillId="5" borderId="0" xfId="0" applyFont="1" applyFill="1" applyAlignment="1">
      <alignment horizontal="right"/>
    </xf>
    <xf numFmtId="170" fontId="9" fillId="5" borderId="0" xfId="0" applyNumberFormat="1" applyFont="1" applyFill="1"/>
    <xf numFmtId="0" fontId="0" fillId="8" borderId="17" xfId="0" applyFill="1" applyBorder="1"/>
    <xf numFmtId="0" fontId="10" fillId="8" borderId="18" xfId="0" applyFont="1" applyFill="1" applyBorder="1" applyAlignment="1">
      <alignment horizontal="right"/>
    </xf>
    <xf numFmtId="0" fontId="0" fillId="5" borderId="19"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10" fillId="8" borderId="17" xfId="0" applyFont="1" applyFill="1" applyBorder="1" applyAlignment="1">
      <alignment horizontal="right"/>
    </xf>
    <xf numFmtId="0" fontId="10" fillId="8" borderId="22" xfId="0" applyFont="1" applyFill="1" applyBorder="1" applyAlignment="1">
      <alignment horizontal="right"/>
    </xf>
    <xf numFmtId="0" fontId="0" fillId="0" borderId="19" xfId="0" applyBorder="1"/>
    <xf numFmtId="0" fontId="0" fillId="0" borderId="20" xfId="0" applyBorder="1"/>
    <xf numFmtId="0" fontId="0" fillId="0" borderId="21" xfId="0" applyBorder="1"/>
    <xf numFmtId="0" fontId="0" fillId="8" borderId="23" xfId="0" applyFill="1" applyBorder="1"/>
    <xf numFmtId="0" fontId="10" fillId="8" borderId="0" xfId="0" applyFont="1" applyFill="1" applyAlignment="1">
      <alignment horizontal="right"/>
    </xf>
    <xf numFmtId="0" fontId="0" fillId="5" borderId="24" xfId="0" applyFill="1" applyBorder="1" applyAlignment="1">
      <alignment horizontal="center"/>
    </xf>
    <xf numFmtId="0" fontId="0" fillId="5" borderId="25" xfId="0" applyFill="1" applyBorder="1" applyAlignment="1">
      <alignment horizontal="center"/>
    </xf>
    <xf numFmtId="0" fontId="0" fillId="5" borderId="26" xfId="0" applyFill="1" applyBorder="1" applyAlignment="1">
      <alignment horizontal="center"/>
    </xf>
    <xf numFmtId="0" fontId="10" fillId="8" borderId="23" xfId="0" applyFont="1" applyFill="1" applyBorder="1" applyAlignment="1">
      <alignment horizontal="right"/>
    </xf>
    <xf numFmtId="0" fontId="10" fillId="8" borderId="27" xfId="0" applyFont="1" applyFill="1" applyBorder="1" applyAlignment="1">
      <alignment horizontal="right"/>
    </xf>
    <xf numFmtId="0" fontId="0" fillId="0" borderId="24" xfId="0" applyBorder="1"/>
    <xf numFmtId="0" fontId="0" fillId="0" borderId="25" xfId="0" applyBorder="1"/>
    <xf numFmtId="0" fontId="0" fillId="0" borderId="26" xfId="0" applyBorder="1"/>
    <xf numFmtId="0" fontId="0" fillId="0" borderId="28" xfId="0" applyBorder="1"/>
    <xf numFmtId="0" fontId="0" fillId="8" borderId="2" xfId="0" applyFill="1" applyBorder="1"/>
    <xf numFmtId="0" fontId="0" fillId="5" borderId="29" xfId="0" applyFill="1" applyBorder="1"/>
    <xf numFmtId="0" fontId="0" fillId="8" borderId="4" xfId="0" applyFill="1" applyBorder="1"/>
    <xf numFmtId="0" fontId="0" fillId="5" borderId="27" xfId="0" applyFill="1" applyBorder="1"/>
    <xf numFmtId="0" fontId="0" fillId="0" borderId="30" xfId="0" applyBorder="1"/>
    <xf numFmtId="0" fontId="0" fillId="8" borderId="6" xfId="0" applyFill="1" applyBorder="1"/>
    <xf numFmtId="0" fontId="0" fillId="5" borderId="31" xfId="0" applyFill="1" applyBorder="1"/>
    <xf numFmtId="0" fontId="0" fillId="8" borderId="32" xfId="0" applyFill="1" applyBorder="1"/>
    <xf numFmtId="0" fontId="10" fillId="8" borderId="33" xfId="0" applyFont="1" applyFill="1" applyBorder="1" applyAlignment="1">
      <alignment horizontal="right"/>
    </xf>
    <xf numFmtId="0" fontId="0" fillId="6" borderId="17" xfId="0" applyFill="1" applyBorder="1"/>
    <xf numFmtId="0" fontId="0" fillId="6" borderId="18" xfId="0" applyFill="1" applyBorder="1"/>
    <xf numFmtId="0" fontId="2" fillId="6" borderId="18" xfId="0" applyFont="1" applyFill="1" applyBorder="1"/>
    <xf numFmtId="0" fontId="2" fillId="6" borderId="18" xfId="0" applyFont="1" applyFill="1" applyBorder="1" applyAlignment="1">
      <alignment horizontal="center"/>
    </xf>
    <xf numFmtId="0" fontId="0" fillId="6" borderId="22" xfId="0" applyFill="1" applyBorder="1"/>
    <xf numFmtId="0" fontId="0" fillId="5" borderId="23" xfId="0" applyFill="1" applyBorder="1"/>
    <xf numFmtId="0" fontId="10" fillId="5" borderId="0" xfId="0" applyFont="1" applyFill="1"/>
    <xf numFmtId="0" fontId="10" fillId="8" borderId="0" xfId="0" applyFont="1" applyFill="1"/>
    <xf numFmtId="0" fontId="10" fillId="8" borderId="27" xfId="0" applyFont="1" applyFill="1" applyBorder="1"/>
    <xf numFmtId="0" fontId="0" fillId="0" borderId="35" xfId="0" applyBorder="1"/>
    <xf numFmtId="0" fontId="10" fillId="8" borderId="33" xfId="0" applyFont="1" applyFill="1" applyBorder="1"/>
    <xf numFmtId="0" fontId="10" fillId="8" borderId="34" xfId="0" applyFont="1" applyFill="1" applyBorder="1"/>
    <xf numFmtId="0" fontId="10" fillId="5" borderId="0" xfId="0" applyFont="1" applyFill="1" applyAlignment="1">
      <alignment horizontal="right"/>
    </xf>
    <xf numFmtId="0" fontId="10" fillId="8" borderId="22" xfId="0" applyFont="1" applyFill="1" applyBorder="1" applyAlignment="1">
      <alignment horizontal="right"/>
    </xf>
    <xf numFmtId="2" fontId="10" fillId="8" borderId="36" xfId="0" applyNumberFormat="1" applyFont="1" applyFill="1" applyBorder="1"/>
    <xf numFmtId="2" fontId="10" fillId="8" borderId="37" xfId="0" applyNumberFormat="1" applyFont="1" applyFill="1" applyBorder="1"/>
    <xf numFmtId="0" fontId="10" fillId="8" borderId="37" xfId="0" applyFont="1" applyFill="1" applyBorder="1"/>
    <xf numFmtId="0" fontId="10" fillId="8" borderId="38" xfId="0" applyFont="1" applyFill="1" applyBorder="1"/>
    <xf numFmtId="0" fontId="0" fillId="0" borderId="39" xfId="0" applyBorder="1"/>
    <xf numFmtId="0" fontId="10" fillId="0" borderId="1" xfId="0" applyFont="1" applyBorder="1"/>
    <xf numFmtId="0" fontId="10" fillId="0" borderId="40" xfId="0" applyFont="1" applyBorder="1"/>
    <xf numFmtId="0" fontId="0" fillId="0" borderId="41" xfId="0" applyBorder="1"/>
    <xf numFmtId="0" fontId="10" fillId="5" borderId="42" xfId="0" applyFont="1" applyFill="1" applyBorder="1"/>
    <xf numFmtId="0" fontId="10" fillId="8" borderId="22" xfId="0" applyFont="1" applyFill="1" applyBorder="1"/>
    <xf numFmtId="0" fontId="0" fillId="8" borderId="36" xfId="0" applyFill="1" applyBorder="1" applyAlignment="1">
      <alignment horizontal="center"/>
    </xf>
    <xf numFmtId="0" fontId="0" fillId="8" borderId="37" xfId="0" applyFill="1" applyBorder="1" applyAlignment="1">
      <alignment horizontal="center"/>
    </xf>
    <xf numFmtId="0" fontId="0" fillId="8" borderId="43" xfId="0" applyFill="1" applyBorder="1" applyAlignment="1">
      <alignment horizontal="center"/>
    </xf>
    <xf numFmtId="0" fontId="0" fillId="8" borderId="27" xfId="0" applyFill="1" applyBorder="1"/>
    <xf numFmtId="0" fontId="0" fillId="5" borderId="39" xfId="0" applyFill="1" applyBorder="1"/>
    <xf numFmtId="0" fontId="0" fillId="5" borderId="1" xfId="0" applyFill="1" applyBorder="1"/>
    <xf numFmtId="0" fontId="0" fillId="5" borderId="44" xfId="0" applyFill="1" applyBorder="1"/>
    <xf numFmtId="0" fontId="0" fillId="8" borderId="34" xfId="0" applyFill="1" applyBorder="1"/>
    <xf numFmtId="0" fontId="0" fillId="5" borderId="41" xfId="0" applyFill="1" applyBorder="1"/>
    <xf numFmtId="0" fontId="0" fillId="5" borderId="35" xfId="0" applyFill="1" applyBorder="1"/>
    <xf numFmtId="0" fontId="0" fillId="5" borderId="45" xfId="0" applyFill="1" applyBorder="1"/>
    <xf numFmtId="0" fontId="10" fillId="8" borderId="46" xfId="0" applyFont="1" applyFill="1" applyBorder="1"/>
    <xf numFmtId="0" fontId="10" fillId="8" borderId="9" xfId="0" applyFont="1" applyFill="1" applyBorder="1"/>
    <xf numFmtId="0" fontId="10" fillId="8" borderId="40" xfId="0" applyFont="1" applyFill="1" applyBorder="1"/>
    <xf numFmtId="0" fontId="10" fillId="8" borderId="39" xfId="0" applyFont="1" applyFill="1" applyBorder="1"/>
    <xf numFmtId="0" fontId="10" fillId="8" borderId="1" xfId="0" applyFont="1" applyFill="1" applyBorder="1"/>
    <xf numFmtId="0" fontId="0" fillId="0" borderId="47" xfId="0" applyBorder="1"/>
    <xf numFmtId="0" fontId="10" fillId="8" borderId="13" xfId="0" applyFont="1" applyFill="1" applyBorder="1"/>
    <xf numFmtId="0" fontId="11" fillId="5" borderId="0" xfId="0" applyFont="1" applyFill="1" applyAlignment="1">
      <alignment horizontal="right"/>
    </xf>
    <xf numFmtId="0" fontId="10" fillId="5" borderId="11" xfId="0" applyFont="1" applyFill="1" applyBorder="1"/>
    <xf numFmtId="0" fontId="10" fillId="5" borderId="25" xfId="0" applyFont="1" applyFill="1" applyBorder="1"/>
    <xf numFmtId="0" fontId="0" fillId="5" borderId="25" xfId="0" applyFill="1" applyBorder="1" applyAlignment="1">
      <alignment horizontal="center"/>
    </xf>
    <xf numFmtId="2" fontId="0" fillId="0" borderId="35" xfId="0" applyNumberFormat="1" applyBorder="1"/>
    <xf numFmtId="0" fontId="10" fillId="8" borderId="48" xfId="0" applyFont="1" applyFill="1" applyBorder="1"/>
    <xf numFmtId="0" fontId="10" fillId="8" borderId="12" xfId="0" applyFont="1" applyFill="1" applyBorder="1"/>
    <xf numFmtId="0" fontId="0" fillId="0" borderId="49" xfId="0" applyBorder="1"/>
    <xf numFmtId="0" fontId="0" fillId="8" borderId="1" xfId="0" applyFont="1" applyFill="1" applyBorder="1"/>
    <xf numFmtId="0" fontId="0" fillId="8" borderId="0" xfId="0" applyFill="1" applyBorder="1"/>
    <xf numFmtId="0" fontId="10" fillId="8" borderId="0" xfId="0" applyFont="1" applyFill="1" applyBorder="1" applyAlignment="1">
      <alignment horizontal="right"/>
    </xf>
    <xf numFmtId="0" fontId="0" fillId="5" borderId="30" xfId="0" applyFill="1" applyBorder="1" applyAlignment="1">
      <alignment horizontal="center"/>
    </xf>
    <xf numFmtId="0" fontId="0" fillId="5" borderId="10" xfId="0" applyFill="1" applyBorder="1" applyAlignment="1">
      <alignment horizontal="center"/>
    </xf>
    <xf numFmtId="0" fontId="0" fillId="5" borderId="29" xfId="0" applyFill="1" applyBorder="1" applyAlignment="1">
      <alignment horizontal="center"/>
    </xf>
    <xf numFmtId="0" fontId="0" fillId="0" borderId="29" xfId="0" applyBorder="1"/>
    <xf numFmtId="0" fontId="0" fillId="8" borderId="44" xfId="0" applyFill="1" applyBorder="1"/>
    <xf numFmtId="0" fontId="10" fillId="8" borderId="25" xfId="0" applyFont="1" applyFill="1" applyBorder="1" applyAlignment="1">
      <alignment horizontal="right"/>
    </xf>
    <xf numFmtId="0" fontId="0" fillId="0" borderId="8" xfId="0" applyBorder="1"/>
    <xf numFmtId="0" fontId="10" fillId="8" borderId="44" xfId="0" applyFont="1" applyFill="1" applyBorder="1"/>
    <xf numFmtId="0" fontId="14" fillId="0" borderId="0" xfId="0" applyFont="1"/>
    <xf numFmtId="0" fontId="2" fillId="0" borderId="0" xfId="0" applyFont="1"/>
    <xf numFmtId="0" fontId="0" fillId="0" borderId="0" xfId="0" applyFont="1"/>
    <xf numFmtId="0" fontId="0" fillId="3" borderId="6" xfId="0" applyFill="1" applyBorder="1"/>
    <xf numFmtId="0" fontId="0" fillId="3" borderId="9" xfId="0" applyFill="1" applyBorder="1"/>
    <xf numFmtId="0" fontId="15" fillId="0" borderId="0" xfId="0" applyFont="1"/>
    <xf numFmtId="0" fontId="16" fillId="0" borderId="0" xfId="0" applyFont="1"/>
    <xf numFmtId="0" fontId="0" fillId="0" borderId="10" xfId="0" applyBorder="1" applyAlignment="1">
      <alignment horizontal="center" vertical="center"/>
    </xf>
    <xf numFmtId="0" fontId="0" fillId="0" borderId="11" xfId="0" applyBorder="1" applyAlignment="1">
      <alignment horizontal="center" vertical="center"/>
    </xf>
    <xf numFmtId="0" fontId="0" fillId="0" borderId="8" xfId="0" applyBorder="1" applyAlignment="1">
      <alignment horizontal="center"/>
    </xf>
    <xf numFmtId="0" fontId="0" fillId="2" borderId="0" xfId="0" applyFill="1" applyAlignment="1">
      <alignment horizontal="center"/>
    </xf>
    <xf numFmtId="0" fontId="0" fillId="2" borderId="1" xfId="0" applyFill="1" applyBorder="1" applyAlignment="1">
      <alignment horizontal="center"/>
    </xf>
    <xf numFmtId="2" fontId="7" fillId="0" borderId="0" xfId="0" applyNumberFormat="1" applyFont="1"/>
    <xf numFmtId="2" fontId="0" fillId="2" borderId="1" xfId="0" applyNumberFormat="1" applyFill="1" applyBorder="1" applyAlignment="1">
      <alignment horizontal="center"/>
    </xf>
    <xf numFmtId="2" fontId="0" fillId="5" borderId="1" xfId="0" applyNumberFormat="1" applyFill="1" applyBorder="1" applyAlignment="1">
      <alignment horizontal="center"/>
    </xf>
    <xf numFmtId="0" fontId="0" fillId="0"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pistion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'2. Piston Motion Analysis  '!$C$7:$C$366</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'2. Piston Motion Analysis  '!$D$7:$D$366</c:f>
              <c:numCache>
                <c:formatCode>0.00</c:formatCode>
                <c:ptCount val="360"/>
                <c:pt idx="0">
                  <c:v>8.1171486487341404E-6</c:v>
                </c:pt>
                <c:pt idx="1">
                  <c:v>3.2464613053145852E-5</c:v>
                </c:pt>
                <c:pt idx="2">
                  <c:v>7.3030451082339853E-5</c:v>
                </c:pt>
                <c:pt idx="3">
                  <c:v>1.2979476750049623E-4</c:v>
                </c:pt>
                <c:pt idx="4">
                  <c:v>2.0272972644028164E-4</c:v>
                </c:pt>
                <c:pt idx="5">
                  <c:v>2.9179956886421499E-4</c:v>
                </c:pt>
                <c:pt idx="6">
                  <c:v>3.9696063501479251E-4</c:v>
                </c:pt>
                <c:pt idx="7">
                  <c:v>5.1816139185095755E-4</c:v>
                </c:pt>
                <c:pt idx="8">
                  <c:v>6.5534246547008235E-4</c:v>
                </c:pt>
                <c:pt idx="9">
                  <c:v>8.0843667851396295E-4</c:v>
                </c:pt>
                <c:pt idx="10">
                  <c:v>9.7736909255605187E-4</c:v>
                </c:pt>
                <c:pt idx="11">
                  <c:v>1.1620570554670417E-3</c:v>
                </c:pt>
                <c:pt idx="12">
                  <c:v>1.3624102537551919E-3</c:v>
                </c:pt>
                <c:pt idx="13">
                  <c:v>1.5783307698769289E-3</c:v>
                </c:pt>
                <c:pt idx="14">
                  <c:v>1.8097131445116155E-3</c:v>
                </c:pt>
                <c:pt idx="15">
                  <c:v>2.0564444437941864E-3</c:v>
                </c:pt>
                <c:pt idx="16">
                  <c:v>2.3184043314971037E-3</c:v>
                </c:pt>
                <c:pt idx="17">
                  <c:v>2.5954651461518041E-3</c:v>
                </c:pt>
                <c:pt idx="18">
                  <c:v>2.8874919830984835E-3</c:v>
                </c:pt>
                <c:pt idx="19">
                  <c:v>3.1943427814502268E-3</c:v>
                </c:pt>
                <c:pt idx="20">
                  <c:v>3.5158684159561637E-3</c:v>
                </c:pt>
                <c:pt idx="21">
                  <c:v>3.8519127937452213E-3</c:v>
                </c:pt>
                <c:pt idx="22">
                  <c:v>4.2023129559299044E-3</c:v>
                </c:pt>
                <c:pt idx="23">
                  <c:v>4.5668991840461803E-3</c:v>
                </c:pt>
                <c:pt idx="24">
                  <c:v>4.945495111302517E-3</c:v>
                </c:pt>
                <c:pt idx="25">
                  <c:v>5.3379178386075421E-3</c:v>
                </c:pt>
                <c:pt idx="26">
                  <c:v>5.7439780553426856E-3</c:v>
                </c:pt>
                <c:pt idx="27">
                  <c:v>6.1634801648406956E-3</c:v>
                </c:pt>
                <c:pt idx="28">
                  <c:v>6.5962224145280079E-3</c:v>
                </c:pt>
                <c:pt idx="29">
                  <c:v>7.0419970306837554E-3</c:v>
                </c:pt>
                <c:pt idx="30">
                  <c:v>7.5005903577630151E-3</c:v>
                </c:pt>
                <c:pt idx="31">
                  <c:v>7.9717830022269232E-3</c:v>
                </c:pt>
                <c:pt idx="32">
                  <c:v>8.4553499808168731E-3</c:v>
                </c:pt>
                <c:pt idx="33">
                  <c:v>8.9510608732036034E-3</c:v>
                </c:pt>
                <c:pt idx="34">
                  <c:v>9.4586799789367348E-3</c:v>
                </c:pt>
                <c:pt idx="35">
                  <c:v>9.9779664786128208E-3</c:v>
                </c:pt>
                <c:pt idx="36">
                  <c:v>1.0508674599173873E-2</c:v>
                </c:pt>
                <c:pt idx="37">
                  <c:v>1.1050553783241324E-2</c:v>
                </c:pt>
                <c:pt idx="38">
                  <c:v>1.160334886238279E-2</c:v>
                </c:pt>
                <c:pt idx="39">
                  <c:v>1.2166800234201663E-2</c:v>
                </c:pt>
                <c:pt idx="40">
                  <c:v>1.2740644043131577E-2</c:v>
                </c:pt>
                <c:pt idx="41">
                  <c:v>1.3324612364810001E-2</c:v>
                </c:pt>
                <c:pt idx="42">
                  <c:v>1.3918433393897173E-2</c:v>
                </c:pt>
                <c:pt idx="43">
                  <c:v>1.4521831635197158E-2</c:v>
                </c:pt>
                <c:pt idx="44">
                  <c:v>1.5134528097931116E-2</c:v>
                </c:pt>
                <c:pt idx="45">
                  <c:v>1.5756240493002033E-2</c:v>
                </c:pt>
                <c:pt idx="46">
                  <c:v>1.6386683433083249E-2</c:v>
                </c:pt>
                <c:pt idx="47">
                  <c:v>1.7025568635352956E-2</c:v>
                </c:pt>
                <c:pt idx="48">
                  <c:v>1.7672605126689112E-2</c:v>
                </c:pt>
                <c:pt idx="49">
                  <c:v>1.8327499451128881E-2</c:v>
                </c:pt>
                <c:pt idx="50">
                  <c:v>1.8989955879389619E-2</c:v>
                </c:pt>
                <c:pt idx="51">
                  <c:v>1.9659676620238459E-2</c:v>
                </c:pt>
                <c:pt idx="52">
                  <c:v>2.033636203348918E-2</c:v>
                </c:pt>
                <c:pt idx="53">
                  <c:v>2.1019710844397133E-2</c:v>
                </c:pt>
                <c:pt idx="54">
                  <c:v>2.1709420359214304E-2</c:v>
                </c:pt>
                <c:pt idx="55">
                  <c:v>2.2405186681659056E-2</c:v>
                </c:pt>
                <c:pt idx="56">
                  <c:v>2.3106704930046768E-2</c:v>
                </c:pt>
                <c:pt idx="57">
                  <c:v>2.3813669454821856E-2</c:v>
                </c:pt>
                <c:pt idx="58">
                  <c:v>2.452577405622311E-2</c:v>
                </c:pt>
                <c:pt idx="59">
                  <c:v>2.5242712201809181E-2</c:v>
                </c:pt>
                <c:pt idx="60">
                  <c:v>2.5964177243565201E-2</c:v>
                </c:pt>
                <c:pt idx="61">
                  <c:v>2.6689862634305367E-2</c:v>
                </c:pt>
                <c:pt idx="62">
                  <c:v>2.7419462143083551E-2</c:v>
                </c:pt>
                <c:pt idx="63">
                  <c:v>2.8152670069317653E-2</c:v>
                </c:pt>
                <c:pt idx="64">
                  <c:v>2.888918145533334E-2</c:v>
                </c:pt>
                <c:pt idx="65">
                  <c:v>2.9628692297026915E-2</c:v>
                </c:pt>
                <c:pt idx="66">
                  <c:v>3.0370899752349134E-2</c:v>
                </c:pt>
                <c:pt idx="67">
                  <c:v>3.1115502347307783E-2</c:v>
                </c:pt>
                <c:pt idx="68">
                  <c:v>3.1862200179189643E-2</c:v>
                </c:pt>
                <c:pt idx="69">
                  <c:v>3.2610695116701782E-2</c:v>
                </c:pt>
                <c:pt idx="70">
                  <c:v>3.3360690996734915E-2</c:v>
                </c:pt>
                <c:pt idx="71">
                  <c:v>3.411189381745458E-2</c:v>
                </c:pt>
                <c:pt idx="72">
                  <c:v>3.4864011927429855E-2</c:v>
                </c:pt>
                <c:pt idx="73">
                  <c:v>3.5616756210513661E-2</c:v>
                </c:pt>
                <c:pt idx="74">
                  <c:v>3.6369840266196218E-2</c:v>
                </c:pt>
                <c:pt idx="75">
                  <c:v>3.7122980585158144E-2</c:v>
                </c:pt>
                <c:pt idx="76">
                  <c:v>3.7875896719759494E-2</c:v>
                </c:pt>
                <c:pt idx="77">
                  <c:v>3.8628311449209224E-2</c:v>
                </c:pt>
                <c:pt idx="78">
                  <c:v>3.9379950939168934E-2</c:v>
                </c:pt>
                <c:pt idx="79">
                  <c:v>4.0130544895557257E-2</c:v>
                </c:pt>
                <c:pt idx="80">
                  <c:v>4.0879826712331008E-2</c:v>
                </c:pt>
                <c:pt idx="81">
                  <c:v>4.1627533613033535E-2</c:v>
                </c:pt>
                <c:pt idx="82">
                  <c:v>4.2373406785913226E-2</c:v>
                </c:pt>
                <c:pt idx="83">
                  <c:v>4.3117191512430014E-2</c:v>
                </c:pt>
                <c:pt idx="84">
                  <c:v>4.38586372889819E-2</c:v>
                </c:pt>
                <c:pt idx="85">
                  <c:v>4.4597497941700259E-2</c:v>
                </c:pt>
                <c:pt idx="86">
                  <c:v>4.5333531734177784E-2</c:v>
                </c:pt>
                <c:pt idx="87">
                  <c:v>4.6066501468010973E-2</c:v>
                </c:pt>
                <c:pt idx="88">
                  <c:v>4.67961745760547E-2</c:v>
                </c:pt>
                <c:pt idx="89">
                  <c:v>4.7522323208305822E-2</c:v>
                </c:pt>
                <c:pt idx="90">
                  <c:v>4.8244724310349235E-2</c:v>
                </c:pt>
                <c:pt idx="91">
                  <c:v>4.8963159694318553E-2</c:v>
                </c:pt>
                <c:pt idx="92">
                  <c:v>4.9677416102342109E-2</c:v>
                </c:pt>
                <c:pt idx="93">
                  <c:v>5.0387285262462667E-2</c:v>
                </c:pt>
                <c:pt idx="94">
                  <c:v>5.1092563937037538E-2</c:v>
                </c:pt>
                <c:pt idx="95">
                  <c:v>5.1793053963645252E-2</c:v>
                </c:pt>
                <c:pt idx="96">
                  <c:v>5.2488562288540458E-2</c:v>
                </c:pt>
                <c:pt idx="97">
                  <c:v>5.3178900992718964E-2</c:v>
                </c:pt>
                <c:pt idx="98">
                  <c:v>5.3863887310670155E-2</c:v>
                </c:pt>
                <c:pt idx="99">
                  <c:v>5.454334364191249E-2</c:v>
                </c:pt>
                <c:pt idx="100">
                  <c:v>5.5217097555422173E-2</c:v>
                </c:pt>
                <c:pt idx="101">
                  <c:v>5.588498178708326E-2</c:v>
                </c:pt>
                <c:pt idx="102">
                  <c:v>5.6546834230300297E-2</c:v>
                </c:pt>
                <c:pt idx="103">
                  <c:v>5.7202497919930567E-2</c:v>
                </c:pt>
                <c:pt idx="104">
                  <c:v>5.7851821009705456E-2</c:v>
                </c:pt>
                <c:pt idx="105">
                  <c:v>5.8494656743324575E-2</c:v>
                </c:pt>
                <c:pt idx="106">
                  <c:v>5.9130863419417007E-2</c:v>
                </c:pt>
                <c:pt idx="107">
                  <c:v>5.9760304350575222E-2</c:v>
                </c:pt>
                <c:pt idx="108">
                  <c:v>6.0382847816678936E-2</c:v>
                </c:pt>
                <c:pt idx="109">
                  <c:v>6.0998367012732285E-2</c:v>
                </c:pt>
                <c:pt idx="110">
                  <c:v>6.1606739991449555E-2</c:v>
                </c:pt>
                <c:pt idx="111">
                  <c:v>6.220784960082848E-2</c:v>
                </c:pt>
                <c:pt idx="112">
                  <c:v>6.280158341695885E-2</c:v>
                </c:pt>
                <c:pt idx="113">
                  <c:v>6.3387833672318344E-2</c:v>
                </c:pt>
                <c:pt idx="114">
                  <c:v>6.3966497179811399E-2</c:v>
                </c:pt>
                <c:pt idx="115">
                  <c:v>6.4537475252811088E-2</c:v>
                </c:pt>
                <c:pt idx="116">
                  <c:v>6.5100673621465932E-2</c:v>
                </c:pt>
                <c:pt idx="117">
                  <c:v>6.5656002345534314E-2</c:v>
                </c:pt>
                <c:pt idx="118">
                  <c:v>6.6203375724011193E-2</c:v>
                </c:pt>
                <c:pt idx="119">
                  <c:v>6.674271220180919E-2</c:v>
                </c:pt>
                <c:pt idx="120">
                  <c:v>6.7273934273757607E-2</c:v>
                </c:pt>
                <c:pt idx="121">
                  <c:v>6.7796968386177853E-2</c:v>
                </c:pt>
                <c:pt idx="122">
                  <c:v>6.8311744836294014E-2</c:v>
                </c:pt>
                <c:pt idx="123">
                  <c:v>6.8818197669731018E-2</c:v>
                </c:pt>
                <c:pt idx="124">
                  <c:v>6.9316264576351122E-2</c:v>
                </c:pt>
                <c:pt idx="125">
                  <c:v>6.9805886784672394E-2</c:v>
                </c:pt>
                <c:pt idx="126">
                  <c:v>7.0287008955109198E-2</c:v>
                </c:pt>
                <c:pt idx="127">
                  <c:v>7.0759579072268097E-2</c:v>
                </c:pt>
                <c:pt idx="128">
                  <c:v>7.1223548336526138E-2</c:v>
                </c:pt>
                <c:pt idx="129">
                  <c:v>7.1678871055111643E-2</c:v>
                </c:pt>
                <c:pt idx="130">
                  <c:v>7.212550453290123E-2</c:v>
                </c:pt>
                <c:pt idx="131">
                  <c:v>7.2563408963138176E-2</c:v>
                </c:pt>
                <c:pt idx="132">
                  <c:v>7.2992547318270623E-2</c:v>
                </c:pt>
                <c:pt idx="133">
                  <c:v>7.3412885241098791E-2</c:v>
                </c:pt>
                <c:pt idx="134">
                  <c:v>7.3824390936414575E-2</c:v>
                </c:pt>
                <c:pt idx="135">
                  <c:v>7.4227035063305219E-2</c:v>
                </c:pt>
                <c:pt idx="136">
                  <c:v>7.4620790628288303E-2</c:v>
                </c:pt>
                <c:pt idx="137">
                  <c:v>7.5005632879433709E-2</c:v>
                </c:pt>
                <c:pt idx="138">
                  <c:v>7.5381539201621661E-2</c:v>
                </c:pt>
                <c:pt idx="139">
                  <c:v>7.5748489013076847E-2</c:v>
                </c:pt>
                <c:pt idx="140">
                  <c:v>7.6106463663311391E-2</c:v>
                </c:pt>
                <c:pt idx="141">
                  <c:v>7.6455446332599236E-2</c:v>
                </c:pt>
                <c:pt idx="142">
                  <c:v>7.6795421933099156E-2</c:v>
                </c:pt>
                <c:pt idx="143">
                  <c:v>7.7126377011733444E-2</c:v>
                </c:pt>
                <c:pt idx="144">
                  <c:v>7.7448299654923058E-2</c:v>
                </c:pt>
                <c:pt idx="145">
                  <c:v>7.7761179395272051E-2</c:v>
                </c:pt>
                <c:pt idx="146">
                  <c:v>7.8065007120287078E-2</c:v>
                </c:pt>
                <c:pt idx="147">
                  <c:v>7.8359774983210284E-2</c:v>
                </c:pt>
                <c:pt idx="148">
                  <c:v>7.8645476316038326E-2</c:v>
                </c:pt>
                <c:pt idx="149">
                  <c:v>7.8922105544792176E-2</c:v>
                </c:pt>
                <c:pt idx="150">
                  <c:v>7.9189658107097854E-2</c:v>
                </c:pt>
                <c:pt idx="151">
                  <c:v>7.9448130372131637E-2</c:v>
                </c:pt>
                <c:pt idx="152">
                  <c:v>7.9697519562977243E-2</c:v>
                </c:pt>
                <c:pt idx="153">
                  <c:v>7.9937823681438397E-2</c:v>
                </c:pt>
                <c:pt idx="154">
                  <c:v>8.0169041435344451E-2</c:v>
                </c:pt>
                <c:pt idx="155">
                  <c:v>8.0391172168382069E-2</c:v>
                </c:pt>
                <c:pt idx="156">
                  <c:v>8.0604215792482475E-2</c:v>
                </c:pt>
                <c:pt idx="157">
                  <c:v>8.0808172722788563E-2</c:v>
                </c:pt>
                <c:pt idx="158">
                  <c:v>8.1003043815223913E-2</c:v>
                </c:pt>
                <c:pt idx="159">
                  <c:v>8.1188830306680643E-2</c:v>
                </c:pt>
                <c:pt idx="160">
                  <c:v>8.1365533757841779E-2</c:v>
                </c:pt>
                <c:pt idx="161">
                  <c:v>8.1533155998649548E-2</c:v>
                </c:pt>
                <c:pt idx="162">
                  <c:v>8.1691699076429036E-2</c:v>
                </c:pt>
                <c:pt idx="163">
                  <c:v>8.1841165206674671E-2</c:v>
                </c:pt>
                <c:pt idx="164">
                  <c:v>8.1981556726504284E-2</c:v>
                </c:pt>
                <c:pt idx="165">
                  <c:v>8.2112876050784628E-2</c:v>
                </c:pt>
                <c:pt idx="166">
                  <c:v>8.2235125630929717E-2</c:v>
                </c:pt>
                <c:pt idx="167">
                  <c:v>8.2348307916372931E-2</c:v>
                </c:pt>
                <c:pt idx="168">
                  <c:v>8.2452425318712191E-2</c:v>
                </c:pt>
                <c:pt idx="169">
                  <c:v>8.2547480178527227E-2</c:v>
                </c:pt>
                <c:pt idx="170">
                  <c:v>8.2633474734866513E-2</c:v>
                </c:pt>
                <c:pt idx="171">
                  <c:v>8.2710411097401293E-2</c:v>
                </c:pt>
                <c:pt idx="172">
                  <c:v>8.2778291221244554E-2</c:v>
                </c:pt>
                <c:pt idx="173">
                  <c:v>8.2837116884430906E-2</c:v>
                </c:pt>
                <c:pt idx="174">
                  <c:v>8.2886889668055158E-2</c:v>
                </c:pt>
                <c:pt idx="175">
                  <c:v>8.2927610939065921E-2</c:v>
                </c:pt>
                <c:pt idx="176">
                  <c:v>8.295928183571194E-2</c:v>
                </c:pt>
                <c:pt idx="177">
                  <c:v>8.2981903255638118E-2</c:v>
                </c:pt>
                <c:pt idx="178">
                  <c:v>8.2995475846629224E-2</c:v>
                </c:pt>
                <c:pt idx="179">
                  <c:v>8.299999999999999E-2</c:v>
                </c:pt>
                <c:pt idx="180">
                  <c:v>8.2995475846629224E-2</c:v>
                </c:pt>
                <c:pt idx="181">
                  <c:v>8.2981903255638118E-2</c:v>
                </c:pt>
                <c:pt idx="182">
                  <c:v>8.295928183571194E-2</c:v>
                </c:pt>
                <c:pt idx="183">
                  <c:v>8.2927610939065921E-2</c:v>
                </c:pt>
                <c:pt idx="184">
                  <c:v>8.288688966805513E-2</c:v>
                </c:pt>
                <c:pt idx="185">
                  <c:v>8.2837116884430906E-2</c:v>
                </c:pt>
                <c:pt idx="186">
                  <c:v>8.2778291221244554E-2</c:v>
                </c:pt>
                <c:pt idx="187">
                  <c:v>8.2710411097401265E-2</c:v>
                </c:pt>
                <c:pt idx="188">
                  <c:v>8.2633474734866513E-2</c:v>
                </c:pt>
                <c:pt idx="189">
                  <c:v>8.2547480178527227E-2</c:v>
                </c:pt>
                <c:pt idx="190">
                  <c:v>8.2452425318712191E-2</c:v>
                </c:pt>
                <c:pt idx="191">
                  <c:v>8.2348307916372931E-2</c:v>
                </c:pt>
                <c:pt idx="192">
                  <c:v>8.2235125630929745E-2</c:v>
                </c:pt>
                <c:pt idx="193">
                  <c:v>8.2112876050784628E-2</c:v>
                </c:pt>
                <c:pt idx="194">
                  <c:v>8.1981556726504284E-2</c:v>
                </c:pt>
                <c:pt idx="195">
                  <c:v>8.1841165206674671E-2</c:v>
                </c:pt>
                <c:pt idx="196">
                  <c:v>8.1691699076429036E-2</c:v>
                </c:pt>
                <c:pt idx="197">
                  <c:v>8.1533155998649548E-2</c:v>
                </c:pt>
                <c:pt idx="198">
                  <c:v>8.1365533757841779E-2</c:v>
                </c:pt>
                <c:pt idx="199">
                  <c:v>8.1188830306680643E-2</c:v>
                </c:pt>
                <c:pt idx="200">
                  <c:v>8.1003043815223913E-2</c:v>
                </c:pt>
                <c:pt idx="201">
                  <c:v>8.0808172722788563E-2</c:v>
                </c:pt>
                <c:pt idx="202">
                  <c:v>8.0604215792482475E-2</c:v>
                </c:pt>
                <c:pt idx="203">
                  <c:v>8.0391172168382069E-2</c:v>
                </c:pt>
                <c:pt idx="204">
                  <c:v>8.0169041435344451E-2</c:v>
                </c:pt>
                <c:pt idx="205">
                  <c:v>7.9937823681438397E-2</c:v>
                </c:pt>
                <c:pt idx="206">
                  <c:v>7.9697519562977243E-2</c:v>
                </c:pt>
                <c:pt idx="207">
                  <c:v>7.9448130372131637E-2</c:v>
                </c:pt>
                <c:pt idx="208">
                  <c:v>7.9189658107097854E-2</c:v>
                </c:pt>
                <c:pt idx="209">
                  <c:v>7.8922105544792176E-2</c:v>
                </c:pt>
                <c:pt idx="210">
                  <c:v>7.8645476316038326E-2</c:v>
                </c:pt>
                <c:pt idx="211">
                  <c:v>7.8359774983210284E-2</c:v>
                </c:pt>
                <c:pt idx="212">
                  <c:v>7.8065007120287078E-2</c:v>
                </c:pt>
                <c:pt idx="213">
                  <c:v>7.7761179395272079E-2</c:v>
                </c:pt>
                <c:pt idx="214">
                  <c:v>7.7448299654923058E-2</c:v>
                </c:pt>
                <c:pt idx="215">
                  <c:v>7.7126377011733444E-2</c:v>
                </c:pt>
                <c:pt idx="216">
                  <c:v>7.6795421933099156E-2</c:v>
                </c:pt>
                <c:pt idx="217">
                  <c:v>7.6455446332599236E-2</c:v>
                </c:pt>
                <c:pt idx="218">
                  <c:v>7.6106463663311391E-2</c:v>
                </c:pt>
                <c:pt idx="219">
                  <c:v>7.5748489013076847E-2</c:v>
                </c:pt>
                <c:pt idx="220">
                  <c:v>7.5381539201621661E-2</c:v>
                </c:pt>
                <c:pt idx="221">
                  <c:v>7.5005632879433737E-2</c:v>
                </c:pt>
                <c:pt idx="222">
                  <c:v>7.462079062828833E-2</c:v>
                </c:pt>
                <c:pt idx="223">
                  <c:v>7.4227035063305219E-2</c:v>
                </c:pt>
                <c:pt idx="224">
                  <c:v>7.3824390936414575E-2</c:v>
                </c:pt>
                <c:pt idx="225">
                  <c:v>7.3412885241098819E-2</c:v>
                </c:pt>
                <c:pt idx="226">
                  <c:v>7.2992547318270651E-2</c:v>
                </c:pt>
                <c:pt idx="227">
                  <c:v>7.2563408963138204E-2</c:v>
                </c:pt>
                <c:pt idx="228">
                  <c:v>7.212550453290123E-2</c:v>
                </c:pt>
                <c:pt idx="229">
                  <c:v>7.1678871055111615E-2</c:v>
                </c:pt>
                <c:pt idx="230">
                  <c:v>7.1223548336526166E-2</c:v>
                </c:pt>
                <c:pt idx="231">
                  <c:v>7.0759579072268097E-2</c:v>
                </c:pt>
                <c:pt idx="232">
                  <c:v>7.0287008955109198E-2</c:v>
                </c:pt>
                <c:pt idx="233">
                  <c:v>6.9805886784672422E-2</c:v>
                </c:pt>
                <c:pt idx="234">
                  <c:v>6.931626457635115E-2</c:v>
                </c:pt>
                <c:pt idx="235">
                  <c:v>6.8818197669731018E-2</c:v>
                </c:pt>
                <c:pt idx="236">
                  <c:v>6.8311744836294014E-2</c:v>
                </c:pt>
                <c:pt idx="237">
                  <c:v>6.7796968386177853E-2</c:v>
                </c:pt>
                <c:pt idx="238">
                  <c:v>6.7273934273757607E-2</c:v>
                </c:pt>
                <c:pt idx="239">
                  <c:v>6.6742712201809218E-2</c:v>
                </c:pt>
                <c:pt idx="240">
                  <c:v>6.6203375724011165E-2</c:v>
                </c:pt>
                <c:pt idx="241">
                  <c:v>6.5656002345534314E-2</c:v>
                </c:pt>
                <c:pt idx="242">
                  <c:v>6.5100673621465932E-2</c:v>
                </c:pt>
                <c:pt idx="243">
                  <c:v>6.4537475252811116E-2</c:v>
                </c:pt>
                <c:pt idx="244">
                  <c:v>6.3966497179811399E-2</c:v>
                </c:pt>
                <c:pt idx="245">
                  <c:v>6.3387833672318372E-2</c:v>
                </c:pt>
                <c:pt idx="246">
                  <c:v>6.280158341695885E-2</c:v>
                </c:pt>
                <c:pt idx="247">
                  <c:v>6.2207849600828508E-2</c:v>
                </c:pt>
                <c:pt idx="248">
                  <c:v>6.1606739991449583E-2</c:v>
                </c:pt>
                <c:pt idx="249">
                  <c:v>6.0998367012732285E-2</c:v>
                </c:pt>
                <c:pt idx="250">
                  <c:v>6.0382847816678936E-2</c:v>
                </c:pt>
                <c:pt idx="251">
                  <c:v>5.9760304350575222E-2</c:v>
                </c:pt>
                <c:pt idx="252">
                  <c:v>5.9130863419417007E-2</c:v>
                </c:pt>
                <c:pt idx="253">
                  <c:v>5.8494656743324575E-2</c:v>
                </c:pt>
                <c:pt idx="254">
                  <c:v>5.7851821009705456E-2</c:v>
                </c:pt>
                <c:pt idx="255">
                  <c:v>5.7202497919930567E-2</c:v>
                </c:pt>
                <c:pt idx="256">
                  <c:v>5.6546834230300325E-2</c:v>
                </c:pt>
                <c:pt idx="257">
                  <c:v>5.588498178708326E-2</c:v>
                </c:pt>
                <c:pt idx="258">
                  <c:v>5.5217097555422145E-2</c:v>
                </c:pt>
                <c:pt idx="259">
                  <c:v>5.454334364191249E-2</c:v>
                </c:pt>
                <c:pt idx="260">
                  <c:v>5.3863887310670183E-2</c:v>
                </c:pt>
                <c:pt idx="261">
                  <c:v>5.3178900992718964E-2</c:v>
                </c:pt>
                <c:pt idx="262">
                  <c:v>5.2488562288540458E-2</c:v>
                </c:pt>
                <c:pt idx="263">
                  <c:v>5.1793053963645252E-2</c:v>
                </c:pt>
                <c:pt idx="264">
                  <c:v>5.1092563937037538E-2</c:v>
                </c:pt>
                <c:pt idx="265">
                  <c:v>5.0387285262462667E-2</c:v>
                </c:pt>
                <c:pt idx="266">
                  <c:v>4.9677416102342137E-2</c:v>
                </c:pt>
                <c:pt idx="267">
                  <c:v>4.8963159694318525E-2</c:v>
                </c:pt>
                <c:pt idx="268">
                  <c:v>4.8244724310349235E-2</c:v>
                </c:pt>
                <c:pt idx="269">
                  <c:v>4.7522323208305822E-2</c:v>
                </c:pt>
                <c:pt idx="270">
                  <c:v>4.67961745760547E-2</c:v>
                </c:pt>
                <c:pt idx="271">
                  <c:v>4.6066501468010945E-2</c:v>
                </c:pt>
                <c:pt idx="272">
                  <c:v>4.5333531734177784E-2</c:v>
                </c:pt>
                <c:pt idx="273">
                  <c:v>4.4597497941700259E-2</c:v>
                </c:pt>
                <c:pt idx="274">
                  <c:v>4.3858637288981928E-2</c:v>
                </c:pt>
                <c:pt idx="275">
                  <c:v>4.3117191512430042E-2</c:v>
                </c:pt>
                <c:pt idx="276">
                  <c:v>4.2373406785913226E-2</c:v>
                </c:pt>
                <c:pt idx="277">
                  <c:v>4.1627533613033535E-2</c:v>
                </c:pt>
                <c:pt idx="278">
                  <c:v>4.0879826712331008E-2</c:v>
                </c:pt>
                <c:pt idx="279">
                  <c:v>4.0130544895557285E-2</c:v>
                </c:pt>
                <c:pt idx="280">
                  <c:v>3.9379950939168934E-2</c:v>
                </c:pt>
                <c:pt idx="281">
                  <c:v>3.8628311449209224E-2</c:v>
                </c:pt>
                <c:pt idx="282">
                  <c:v>3.7875896719759494E-2</c:v>
                </c:pt>
                <c:pt idx="283">
                  <c:v>3.7122980585158144E-2</c:v>
                </c:pt>
                <c:pt idx="284">
                  <c:v>3.6369840266196246E-2</c:v>
                </c:pt>
                <c:pt idx="285">
                  <c:v>3.5616756210513634E-2</c:v>
                </c:pt>
                <c:pt idx="286">
                  <c:v>3.4864011927429855E-2</c:v>
                </c:pt>
                <c:pt idx="287">
                  <c:v>3.4111893817454608E-2</c:v>
                </c:pt>
                <c:pt idx="288">
                  <c:v>3.3360690996734943E-2</c:v>
                </c:pt>
                <c:pt idx="289">
                  <c:v>3.2610695116701782E-2</c:v>
                </c:pt>
                <c:pt idx="290">
                  <c:v>3.1862200179189643E-2</c:v>
                </c:pt>
                <c:pt idx="291">
                  <c:v>3.1115502347307783E-2</c:v>
                </c:pt>
                <c:pt idx="292">
                  <c:v>3.0370899752349162E-2</c:v>
                </c:pt>
                <c:pt idx="293">
                  <c:v>2.9628692297026971E-2</c:v>
                </c:pt>
                <c:pt idx="294">
                  <c:v>2.888918145533334E-2</c:v>
                </c:pt>
                <c:pt idx="295">
                  <c:v>2.8152670069317653E-2</c:v>
                </c:pt>
                <c:pt idx="296">
                  <c:v>2.7419462143083551E-2</c:v>
                </c:pt>
                <c:pt idx="297">
                  <c:v>2.6689862634305395E-2</c:v>
                </c:pt>
                <c:pt idx="298">
                  <c:v>2.5964177243565201E-2</c:v>
                </c:pt>
                <c:pt idx="299">
                  <c:v>2.5242712201809181E-2</c:v>
                </c:pt>
                <c:pt idx="300">
                  <c:v>2.452577405622311E-2</c:v>
                </c:pt>
                <c:pt idx="301">
                  <c:v>2.3813669454821856E-2</c:v>
                </c:pt>
                <c:pt idx="302">
                  <c:v>2.3106704930046768E-2</c:v>
                </c:pt>
                <c:pt idx="303">
                  <c:v>2.2405186681659028E-2</c:v>
                </c:pt>
                <c:pt idx="304">
                  <c:v>2.1709420359214304E-2</c:v>
                </c:pt>
                <c:pt idx="305">
                  <c:v>2.1019710844397133E-2</c:v>
                </c:pt>
                <c:pt idx="306">
                  <c:v>2.0336362033489208E-2</c:v>
                </c:pt>
                <c:pt idx="307">
                  <c:v>1.9659676620238459E-2</c:v>
                </c:pt>
                <c:pt idx="308">
                  <c:v>1.8989955879389619E-2</c:v>
                </c:pt>
                <c:pt idx="309">
                  <c:v>1.8327499451128881E-2</c:v>
                </c:pt>
                <c:pt idx="310">
                  <c:v>1.7672605126689112E-2</c:v>
                </c:pt>
                <c:pt idx="311">
                  <c:v>1.7025568635353011E-2</c:v>
                </c:pt>
                <c:pt idx="312">
                  <c:v>1.6386683433083221E-2</c:v>
                </c:pt>
                <c:pt idx="313">
                  <c:v>1.5756240493002061E-2</c:v>
                </c:pt>
                <c:pt idx="314">
                  <c:v>1.5134528097931144E-2</c:v>
                </c:pt>
                <c:pt idx="315">
                  <c:v>1.4521831635197185E-2</c:v>
                </c:pt>
                <c:pt idx="316">
                  <c:v>1.3918433393897173E-2</c:v>
                </c:pt>
                <c:pt idx="317">
                  <c:v>1.3324612364810001E-2</c:v>
                </c:pt>
                <c:pt idx="318">
                  <c:v>1.2740644043131577E-2</c:v>
                </c:pt>
                <c:pt idx="319">
                  <c:v>1.2166800234201691E-2</c:v>
                </c:pt>
                <c:pt idx="320">
                  <c:v>1.1603348862382817E-2</c:v>
                </c:pt>
                <c:pt idx="321">
                  <c:v>1.1050553783241324E-2</c:v>
                </c:pt>
                <c:pt idx="322">
                  <c:v>1.0508674599173873E-2</c:v>
                </c:pt>
                <c:pt idx="323">
                  <c:v>9.9779664786128208E-3</c:v>
                </c:pt>
                <c:pt idx="324">
                  <c:v>9.4586799789367348E-3</c:v>
                </c:pt>
                <c:pt idx="325">
                  <c:v>8.9510608732036034E-3</c:v>
                </c:pt>
                <c:pt idx="326">
                  <c:v>8.4553499808168731E-3</c:v>
                </c:pt>
                <c:pt idx="327">
                  <c:v>7.9717830022269232E-3</c:v>
                </c:pt>
                <c:pt idx="328">
                  <c:v>7.5005903577630151E-3</c:v>
                </c:pt>
                <c:pt idx="329">
                  <c:v>7.0419970306837554E-3</c:v>
                </c:pt>
                <c:pt idx="330">
                  <c:v>6.5962224145280079E-3</c:v>
                </c:pt>
                <c:pt idx="331">
                  <c:v>6.1634801648406956E-3</c:v>
                </c:pt>
                <c:pt idx="332">
                  <c:v>5.7439780553426856E-3</c:v>
                </c:pt>
                <c:pt idx="333">
                  <c:v>5.3379178386075421E-3</c:v>
                </c:pt>
                <c:pt idx="334">
                  <c:v>4.9454951113024892E-3</c:v>
                </c:pt>
                <c:pt idx="335">
                  <c:v>4.5668991840461803E-3</c:v>
                </c:pt>
                <c:pt idx="336">
                  <c:v>4.2023129559299044E-3</c:v>
                </c:pt>
                <c:pt idx="337">
                  <c:v>3.8519127937452213E-3</c:v>
                </c:pt>
                <c:pt idx="338">
                  <c:v>3.5158684159561637E-3</c:v>
                </c:pt>
                <c:pt idx="339">
                  <c:v>3.1943427814502268E-3</c:v>
                </c:pt>
                <c:pt idx="340">
                  <c:v>2.8874919830984835E-3</c:v>
                </c:pt>
                <c:pt idx="341">
                  <c:v>2.5954651461518041E-3</c:v>
                </c:pt>
                <c:pt idx="342">
                  <c:v>2.3184043314971037E-3</c:v>
                </c:pt>
                <c:pt idx="343">
                  <c:v>2.0564444437941864E-3</c:v>
                </c:pt>
                <c:pt idx="344">
                  <c:v>1.8097131445116155E-3</c:v>
                </c:pt>
                <c:pt idx="345">
                  <c:v>1.5783307698769289E-3</c:v>
                </c:pt>
                <c:pt idx="346">
                  <c:v>1.3624102537551919E-3</c:v>
                </c:pt>
                <c:pt idx="347">
                  <c:v>1.1620570554670695E-3</c:v>
                </c:pt>
                <c:pt idx="348">
                  <c:v>9.7736909255605187E-4</c:v>
                </c:pt>
                <c:pt idx="349">
                  <c:v>8.0843667851396295E-4</c:v>
                </c:pt>
                <c:pt idx="350">
                  <c:v>6.5534246547008235E-4</c:v>
                </c:pt>
                <c:pt idx="351">
                  <c:v>5.1816139185095755E-4</c:v>
                </c:pt>
                <c:pt idx="352">
                  <c:v>3.9696063501479251E-4</c:v>
                </c:pt>
                <c:pt idx="353">
                  <c:v>2.9179956886421499E-4</c:v>
                </c:pt>
                <c:pt idx="354">
                  <c:v>2.0272972644028164E-4</c:v>
                </c:pt>
                <c:pt idx="355">
                  <c:v>1.2979476750049623E-4</c:v>
                </c:pt>
                <c:pt idx="356">
                  <c:v>7.3030451082339853E-5</c:v>
                </c:pt>
                <c:pt idx="357">
                  <c:v>3.2464613053145852E-5</c:v>
                </c:pt>
                <c:pt idx="358">
                  <c:v>8.1171486487341404E-6</c:v>
                </c:pt>
                <c:pt idx="359">
                  <c:v>0</c:v>
                </c:pt>
              </c:numCache>
            </c:numRef>
          </c:yVal>
          <c:smooth val="1"/>
          <c:extLst>
            <c:ext xmlns:c16="http://schemas.microsoft.com/office/drawing/2014/chart" uri="{C3380CC4-5D6E-409C-BE32-E72D297353CC}">
              <c16:uniqueId val="{00000000-991A-4289-9A7D-4850440E1F3E}"/>
            </c:ext>
          </c:extLst>
        </c:ser>
        <c:dLbls>
          <c:showLegendKey val="0"/>
          <c:showVal val="0"/>
          <c:showCatName val="0"/>
          <c:showSerName val="0"/>
          <c:showPercent val="0"/>
          <c:showBubbleSize val="0"/>
        </c:dLbls>
        <c:axId val="1511226624"/>
        <c:axId val="1511217984"/>
      </c:scatterChart>
      <c:valAx>
        <c:axId val="1511226624"/>
        <c:scaling>
          <c:orientation val="minMax"/>
          <c:max val="36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1217984"/>
        <c:crosses val="autoZero"/>
        <c:crossBetween val="midCat"/>
        <c:majorUnit val="20"/>
      </c:valAx>
      <c:valAx>
        <c:axId val="151121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from TDC (m)</a:t>
                </a:r>
                <a:endParaRPr lang="en-GB"/>
              </a:p>
            </c:rich>
          </c:tx>
          <c:layout>
            <c:manualLayout>
              <c:xMode val="edge"/>
              <c:yMode val="edge"/>
              <c:x val="1.6666666666666666E-2"/>
              <c:y val="0.2036614173228346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12266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velocity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'2. Piston Motion Analysis  '!$C$7:$C$366</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'2. Piston Motion Analysis  '!$E$7:$E$366</c:f>
              <c:numCache>
                <c:formatCode>General</c:formatCode>
                <c:ptCount val="360"/>
                <c:pt idx="0">
                  <c:v>0.62824162285936458</c:v>
                </c:pt>
                <c:pt idx="1">
                  <c:v>1.2561750904695346</c:v>
                </c:pt>
                <c:pt idx="2">
                  <c:v>1.8834924406727747</c:v>
                </c:pt>
                <c:pt idx="3">
                  <c:v>2.5098860974873696</c:v>
                </c:pt>
                <c:pt idx="4">
                  <c:v>3.1350490641778443</c:v>
                </c:pt>
                <c:pt idx="5">
                  <c:v>3.7586751163022725</c:v>
                </c:pt>
                <c:pt idx="6">
                  <c:v>4.3804589947264576</c:v>
                </c:pt>
                <c:pt idx="7">
                  <c:v>5.0000965985925472</c:v>
                </c:pt>
                <c:pt idx="8">
                  <c:v>5.6172851782268731</c:v>
                </c:pt>
                <c:pt idx="9">
                  <c:v>6.2317235279685033</c:v>
                </c:pt>
                <c:pt idx="10">
                  <c:v>6.843112178896126</c:v>
                </c:pt>
                <c:pt idx="11">
                  <c:v>7.4511535914264835</c:v>
                </c:pt>
                <c:pt idx="12">
                  <c:v>8.0555523477526467</c:v>
                </c:pt>
                <c:pt idx="13">
                  <c:v>8.6560153440849525</c:v>
                </c:pt>
                <c:pt idx="14">
                  <c:v>9.2522519826514102</c:v>
                </c:pt>
                <c:pt idx="15">
                  <c:v>9.8439743634079377</c:v>
                </c:pt>
                <c:pt idx="16">
                  <c:v>10.430897475401673</c:v>
                </c:pt>
                <c:pt idx="17">
                  <c:v>11.012739387723226</c:v>
                </c:pt>
                <c:pt idx="18">
                  <c:v>11.589221439975653</c:v>
                </c:pt>
                <c:pt idx="19">
                  <c:v>12.160068432179491</c:v>
                </c:pt>
                <c:pt idx="20">
                  <c:v>12.725008814024381</c:v>
                </c:pt>
                <c:pt idx="21">
                  <c:v>13.283774873368341</c:v>
                </c:pt>
                <c:pt idx="22">
                  <c:v>13.836102923876123</c:v>
                </c:pt>
                <c:pt idx="23">
                  <c:v>14.381733491677949</c:v>
                </c:pt>
                <c:pt idx="24">
                  <c:v>14.920411500919434</c:v>
                </c:pt>
                <c:pt idx="25">
                  <c:v>15.451886458062779</c:v>
                </c:pt>
                <c:pt idx="26">
                  <c:v>15.975912634788173</c:v>
                </c:pt>
                <c:pt idx="27">
                  <c:v>16.492249249333174</c:v>
                </c:pt>
                <c:pt idx="28">
                  <c:v>17.000660646096144</c:v>
                </c:pt>
                <c:pt idx="29">
                  <c:v>17.500916473318448</c:v>
                </c:pt>
                <c:pt idx="30">
                  <c:v>17.992791858648012</c:v>
                </c:pt>
                <c:pt idx="31">
                  <c:v>18.4760675823754</c:v>
                </c:pt>
                <c:pt idx="32">
                  <c:v>18.950530248121538</c:v>
                </c:pt>
                <c:pt idx="33">
                  <c:v>19.415972450744626</c:v>
                </c:pt>
                <c:pt idx="34">
                  <c:v>19.872192941222224</c:v>
                </c:pt>
                <c:pt idx="35">
                  <c:v>20.318996788253187</c:v>
                </c:pt>
                <c:pt idx="36">
                  <c:v>20.756195536312937</c:v>
                </c:pt>
                <c:pt idx="37">
                  <c:v>21.183607359885215</c:v>
                </c:pt>
                <c:pt idx="38">
                  <c:v>21.601057213582951</c:v>
                </c:pt>
                <c:pt idx="39">
                  <c:v>22.008376977861456</c:v>
                </c:pt>
                <c:pt idx="40">
                  <c:v>22.405405600018046</c:v>
                </c:pt>
                <c:pt idx="41">
                  <c:v>22.791989230163971</c:v>
                </c:pt>
                <c:pt idx="42">
                  <c:v>23.167981351847178</c:v>
                </c:pt>
                <c:pt idx="43">
                  <c:v>23.533242906997671</c:v>
                </c:pt>
                <c:pt idx="44">
                  <c:v>23.887642414862043</c:v>
                </c:pt>
                <c:pt idx="45">
                  <c:v>24.231056084589262</c:v>
                </c:pt>
                <c:pt idx="46">
                  <c:v>24.563367921126574</c:v>
                </c:pt>
                <c:pt idx="47">
                  <c:v>24.884469824082572</c:v>
                </c:pt>
                <c:pt idx="48">
                  <c:v>25.194261679214332</c:v>
                </c:pt>
                <c:pt idx="49">
                  <c:v>25.492651442196074</c:v>
                </c:pt>
                <c:pt idx="50">
                  <c:v>25.779555214329864</c:v>
                </c:pt>
                <c:pt idx="51">
                  <c:v>26.054897309863119</c:v>
                </c:pt>
                <c:pt idx="52">
                  <c:v>26.318610314583566</c:v>
                </c:pt>
                <c:pt idx="53">
                  <c:v>26.570635135370324</c:v>
                </c:pt>
                <c:pt idx="54">
                  <c:v>26.810921040389463</c:v>
                </c:pt>
                <c:pt idx="55">
                  <c:v>27.039425689633994</c:v>
                </c:pt>
                <c:pt idx="56">
                  <c:v>27.256115155521904</c:v>
                </c:pt>
                <c:pt idx="57">
                  <c:v>27.460963933281267</c:v>
                </c:pt>
                <c:pt idx="58">
                  <c:v>27.653954940869305</c:v>
                </c:pt>
                <c:pt idx="59">
                  <c:v>27.835079508191424</c:v>
                </c:pt>
                <c:pt idx="60">
                  <c:v>28.004337355408197</c:v>
                </c:pt>
                <c:pt idx="61">
                  <c:v>28.161736560141417</c:v>
                </c:pt>
                <c:pt idx="62">
                  <c:v>28.307293513415896</c:v>
                </c:pt>
                <c:pt idx="63">
                  <c:v>28.441032864200967</c:v>
                </c:pt>
                <c:pt idx="64">
                  <c:v>28.562987452444347</c:v>
                </c:pt>
                <c:pt idx="65">
                  <c:v>28.673198230522182</c:v>
                </c:pt>
                <c:pt idx="66">
                  <c:v>28.771714173060712</c:v>
                </c:pt>
                <c:pt idx="67">
                  <c:v>28.858592175119245</c:v>
                </c:pt>
                <c:pt idx="68">
                  <c:v>28.933896938758643</c:v>
                </c:pt>
                <c:pt idx="69">
                  <c:v>28.9977008480558</c:v>
                </c:pt>
                <c:pt idx="70">
                  <c:v>29.05008383266162</c:v>
                </c:pt>
                <c:pt idx="71">
                  <c:v>29.091133220037637</c:v>
                </c:pt>
                <c:pt idx="72">
                  <c:v>29.120943576544999</c:v>
                </c:pt>
                <c:pt idx="73">
                  <c:v>29.139616537598013</c:v>
                </c:pt>
                <c:pt idx="74">
                  <c:v>29.147260627133395</c:v>
                </c:pt>
                <c:pt idx="75">
                  <c:v>29.143991066685018</c:v>
                </c:pt>
                <c:pt idx="76">
                  <c:v>29.129929574392349</c:v>
                </c:pt>
                <c:pt idx="77">
                  <c:v>29.105204154308431</c:v>
                </c:pt>
                <c:pt idx="78">
                  <c:v>29.069948876410347</c:v>
                </c:pt>
                <c:pt idx="79">
                  <c:v>29.024303647750735</c:v>
                </c:pt>
                <c:pt idx="80">
                  <c:v>28.968413975223729</c:v>
                </c:pt>
                <c:pt idx="81">
                  <c:v>28.902430720451196</c:v>
                </c:pt>
                <c:pt idx="82">
                  <c:v>28.826509847326847</c:v>
                </c:pt>
                <c:pt idx="83">
                  <c:v>28.740812162784422</c:v>
                </c:pt>
                <c:pt idx="84">
                  <c:v>28.645503051383351</c:v>
                </c:pt>
                <c:pt idx="85">
                  <c:v>28.540752204329635</c:v>
                </c:pt>
                <c:pt idx="86">
                  <c:v>28.426733343571655</c:v>
                </c:pt>
                <c:pt idx="87">
                  <c:v>28.303623941629475</c:v>
                </c:pt>
                <c:pt idx="88">
                  <c:v>28.171604937832715</c:v>
                </c:pt>
                <c:pt idx="89">
                  <c:v>28.030860451654931</c:v>
                </c:pt>
                <c:pt idx="90">
                  <c:v>27.881577493842528</c:v>
                </c:pt>
                <c:pt idx="91">
                  <c:v>27.723945676043098</c:v>
                </c:pt>
                <c:pt idx="92">
                  <c:v>27.558156919641434</c:v>
                </c:pt>
                <c:pt idx="93">
                  <c:v>27.384405164511993</c:v>
                </c:pt>
                <c:pt idx="94">
                  <c:v>27.202886078393117</c:v>
                </c:pt>
                <c:pt idx="95">
                  <c:v>27.013796767582448</c:v>
                </c:pt>
                <c:pt idx="96">
                  <c:v>26.817335489643213</c:v>
                </c:pt>
                <c:pt idx="97">
                  <c:v>26.613701368798385</c:v>
                </c:pt>
                <c:pt idx="98">
                  <c:v>26.403094114674136</c:v>
                </c:pt>
                <c:pt idx="99">
                  <c:v>26.185713745035379</c:v>
                </c:pt>
                <c:pt idx="100">
                  <c:v>25.961760313134739</c:v>
                </c:pt>
                <c:pt idx="101">
                  <c:v>25.731433640272343</c:v>
                </c:pt>
                <c:pt idx="102">
                  <c:v>25.494933054137451</c:v>
                </c:pt>
                <c:pt idx="103">
                  <c:v>25.252457133474234</c:v>
                </c:pt>
                <c:pt idx="104">
                  <c:v>25.004203459583309</c:v>
                </c:pt>
                <c:pt idx="105">
                  <c:v>24.750368375138326</c:v>
                </c:pt>
                <c:pt idx="106">
                  <c:v>24.491146750762546</c:v>
                </c:pt>
                <c:pt idx="107">
                  <c:v>24.226731759775433</c:v>
                </c:pt>
                <c:pt idx="108">
                  <c:v>23.957314661482361</c:v>
                </c:pt>
                <c:pt idx="109">
                  <c:v>23.683084593343583</c:v>
                </c:pt>
                <c:pt idx="110">
                  <c:v>23.404228372320464</c:v>
                </c:pt>
                <c:pt idx="111">
                  <c:v>23.120930305659027</c:v>
                </c:pt>
                <c:pt idx="112">
                  <c:v>22.833372011332141</c:v>
                </c:pt>
                <c:pt idx="113">
                  <c:v>22.541732248323786</c:v>
                </c:pt>
                <c:pt idx="114">
                  <c:v>22.246186756900716</c:v>
                </c:pt>
                <c:pt idx="115">
                  <c:v>21.946908108979493</c:v>
                </c:pt>
                <c:pt idx="116">
                  <c:v>21.64406556866059</c:v>
                </c:pt>
                <c:pt idx="117">
                  <c:v>21.337824962965012</c:v>
                </c:pt>
                <c:pt idx="118">
                  <c:v>21.028348562775214</c:v>
                </c:pt>
                <c:pt idx="119">
                  <c:v>20.715794973948004</c:v>
                </c:pt>
                <c:pt idx="120">
                  <c:v>20.400319038535994</c:v>
                </c:pt>
                <c:pt idx="121">
                  <c:v>20.082071746023569</c:v>
                </c:pt>
                <c:pt idx="122">
                  <c:v>19.761200154454826</c:v>
                </c:pt>
                <c:pt idx="123">
                  <c:v>19.43784732130425</c:v>
                </c:pt>
                <c:pt idx="124">
                  <c:v>19.112152243915709</c:v>
                </c:pt>
                <c:pt idx="125">
                  <c:v>18.784249809312577</c:v>
                </c:pt>
                <c:pt idx="126">
                  <c:v>18.45427075316028</c:v>
                </c:pt>
                <c:pt idx="127">
                  <c:v>18.122341627643802</c:v>
                </c:pt>
                <c:pt idx="128">
                  <c:v>17.788584778005248</c:v>
                </c:pt>
                <c:pt idx="129">
                  <c:v>17.4531183274715</c:v>
                </c:pt>
                <c:pt idx="130">
                  <c:v>17.116056170288854</c:v>
                </c:pt>
                <c:pt idx="131">
                  <c:v>16.777507972570021</c:v>
                </c:pt>
                <c:pt idx="132">
                  <c:v>16.437579180649923</c:v>
                </c:pt>
                <c:pt idx="133">
                  <c:v>16.096371036638825</c:v>
                </c:pt>
                <c:pt idx="134">
                  <c:v>15.75398060085598</c:v>
                </c:pt>
                <c:pt idx="135">
                  <c:v>15.410500780822659</c:v>
                </c:pt>
                <c:pt idx="136">
                  <c:v>15.066020366491639</c:v>
                </c:pt>
                <c:pt idx="137">
                  <c:v>14.720624071388835</c:v>
                </c:pt>
                <c:pt idx="138">
                  <c:v>14.374392579344248</c:v>
                </c:pt>
                <c:pt idx="139">
                  <c:v>14.027402596490987</c:v>
                </c:pt>
                <c:pt idx="140">
                  <c:v>13.67972690821485</c:v>
                </c:pt>
                <c:pt idx="141">
                  <c:v>13.33143444074183</c:v>
                </c:pt>
                <c:pt idx="142">
                  <c:v>12.982590327056151</c:v>
                </c:pt>
                <c:pt idx="143">
                  <c:v>12.63325597684902</c:v>
                </c:pt>
                <c:pt idx="144">
                  <c:v>12.28348915020519</c:v>
                </c:pt>
                <c:pt idx="145">
                  <c:v>11.933344034743881</c:v>
                </c:pt>
                <c:pt idx="146">
                  <c:v>11.582871325938919</c:v>
                </c:pt>
                <c:pt idx="147">
                  <c:v>11.232118310353844</c:v>
                </c:pt>
                <c:pt idx="148">
                  <c:v>10.881128951537448</c:v>
                </c:pt>
                <c:pt idx="149">
                  <c:v>10.52994397833648</c:v>
                </c:pt>
                <c:pt idx="150">
                  <c:v>10.178600975393646</c:v>
                </c:pt>
                <c:pt idx="151">
                  <c:v>9.827134475610146</c:v>
                </c:pt>
                <c:pt idx="152">
                  <c:v>9.4755760543644652</c:v>
                </c:pt>
                <c:pt idx="153">
                  <c:v>9.1239544252903553</c:v>
                </c:pt>
                <c:pt idx="154">
                  <c:v>8.7722955374296152</c:v>
                </c:pt>
                <c:pt idx="155">
                  <c:v>8.4206226735867276</c:v>
                </c:pt>
                <c:pt idx="156">
                  <c:v>8.0689565497248452</c:v>
                </c:pt>
                <c:pt idx="157">
                  <c:v>7.7173154152541965</c:v>
                </c:pt>
                <c:pt idx="158">
                  <c:v>7.3657151540756702</c:v>
                </c:pt>
                <c:pt idx="159">
                  <c:v>7.0141693862541903</c:v>
                </c:pt>
                <c:pt idx="160">
                  <c:v>6.6626895702071396</c:v>
                </c:pt>
                <c:pt idx="161">
                  <c:v>6.3112851053047505</c:v>
                </c:pt>
                <c:pt idx="162">
                  <c:v>5.9599634347893131</c:v>
                </c:pt>
                <c:pt idx="163">
                  <c:v>5.6087301489309835</c:v>
                </c:pt>
                <c:pt idx="164">
                  <c:v>5.25758908834728</c:v>
                </c:pt>
                <c:pt idx="165">
                  <c:v>4.9065424474232868</c:v>
                </c:pt>
                <c:pt idx="166">
                  <c:v>4.555590877778406</c:v>
                </c:pt>
                <c:pt idx="167">
                  <c:v>4.2047335917339916</c:v>
                </c:pt>
                <c:pt idx="168">
                  <c:v>3.8539684657446727</c:v>
                </c:pt>
                <c:pt idx="169">
                  <c:v>3.5032921437633084</c:v>
                </c:pt>
                <c:pt idx="170">
                  <c:v>3.152700140517136</c:v>
                </c:pt>
                <c:pt idx="171">
                  <c:v>2.8021869446788044</c:v>
                </c:pt>
                <c:pt idx="172">
                  <c:v>2.4517461219225476</c:v>
                </c:pt>
                <c:pt idx="173">
                  <c:v>2.1013704178607981</c:v>
                </c:pt>
                <c:pt idx="174">
                  <c:v>1.7510518608620409</c:v>
                </c:pt>
                <c:pt idx="175">
                  <c:v>1.4007818647548496</c:v>
                </c:pt>
                <c:pt idx="176">
                  <c:v>1.0505513314269794</c:v>
                </c:pt>
                <c:pt idx="177">
                  <c:v>0.70035075333206087</c:v>
                </c:pt>
                <c:pt idx="178">
                  <c:v>0.35017031591875053</c:v>
                </c:pt>
                <c:pt idx="179">
                  <c:v>2.4580379324554017E-15</c:v>
                </c:pt>
                <c:pt idx="180">
                  <c:v>-0.35017031591875458</c:v>
                </c:pt>
                <c:pt idx="181">
                  <c:v>-0.70035075333205621</c:v>
                </c:pt>
                <c:pt idx="182">
                  <c:v>-1.0505513314269743</c:v>
                </c:pt>
                <c:pt idx="183">
                  <c:v>-1.4007818647548447</c:v>
                </c:pt>
                <c:pt idx="184">
                  <c:v>-1.7510518608620358</c:v>
                </c:pt>
                <c:pt idx="185">
                  <c:v>-2.1013704178607933</c:v>
                </c:pt>
                <c:pt idx="186">
                  <c:v>-2.4517461219225427</c:v>
                </c:pt>
                <c:pt idx="187">
                  <c:v>-2.8021869446788092</c:v>
                </c:pt>
                <c:pt idx="188">
                  <c:v>-3.1527001405171307</c:v>
                </c:pt>
                <c:pt idx="189">
                  <c:v>-3.5032921437633124</c:v>
                </c:pt>
                <c:pt idx="190">
                  <c:v>-3.8539684657446673</c:v>
                </c:pt>
                <c:pt idx="191">
                  <c:v>-4.2047335917339952</c:v>
                </c:pt>
                <c:pt idx="192">
                  <c:v>-4.5555908777784007</c:v>
                </c:pt>
                <c:pt idx="193">
                  <c:v>-4.9065424474232833</c:v>
                </c:pt>
                <c:pt idx="194">
                  <c:v>-5.2575890883472747</c:v>
                </c:pt>
                <c:pt idx="195">
                  <c:v>-5.6087301489309782</c:v>
                </c:pt>
                <c:pt idx="196">
                  <c:v>-5.9599634347893149</c:v>
                </c:pt>
                <c:pt idx="197">
                  <c:v>-6.3112851053047461</c:v>
                </c:pt>
                <c:pt idx="198">
                  <c:v>-6.6626895702071431</c:v>
                </c:pt>
                <c:pt idx="199">
                  <c:v>-7.0141693862541841</c:v>
                </c:pt>
                <c:pt idx="200">
                  <c:v>-7.3657151540756738</c:v>
                </c:pt>
                <c:pt idx="201">
                  <c:v>-7.7173154152541921</c:v>
                </c:pt>
                <c:pt idx="202">
                  <c:v>-8.0689565497248434</c:v>
                </c:pt>
                <c:pt idx="203">
                  <c:v>-8.420622673586724</c:v>
                </c:pt>
                <c:pt idx="204">
                  <c:v>-8.7722955374296117</c:v>
                </c:pt>
                <c:pt idx="205">
                  <c:v>-9.1239544252903588</c:v>
                </c:pt>
                <c:pt idx="206">
                  <c:v>-9.4755760543644616</c:v>
                </c:pt>
                <c:pt idx="207">
                  <c:v>-9.8271344756101495</c:v>
                </c:pt>
                <c:pt idx="208">
                  <c:v>-10.178600975393643</c:v>
                </c:pt>
                <c:pt idx="209">
                  <c:v>-10.529943978336483</c:v>
                </c:pt>
                <c:pt idx="210">
                  <c:v>-10.881128951537441</c:v>
                </c:pt>
                <c:pt idx="211">
                  <c:v>-11.232118310353844</c:v>
                </c:pt>
                <c:pt idx="212">
                  <c:v>-11.582871325938918</c:v>
                </c:pt>
                <c:pt idx="213">
                  <c:v>-11.933344034743875</c:v>
                </c:pt>
                <c:pt idx="214">
                  <c:v>-12.283489150205193</c:v>
                </c:pt>
                <c:pt idx="215">
                  <c:v>-12.633255976849012</c:v>
                </c:pt>
                <c:pt idx="216">
                  <c:v>-12.982590327056158</c:v>
                </c:pt>
                <c:pt idx="217">
                  <c:v>-13.331434440741825</c:v>
                </c:pt>
                <c:pt idx="218">
                  <c:v>-13.679726908214857</c:v>
                </c:pt>
                <c:pt idx="219">
                  <c:v>-14.02740259649098</c:v>
                </c:pt>
                <c:pt idx="220">
                  <c:v>-14.374392579344246</c:v>
                </c:pt>
                <c:pt idx="221">
                  <c:v>-14.720624071388832</c:v>
                </c:pt>
                <c:pt idx="222">
                  <c:v>-15.066020366491632</c:v>
                </c:pt>
                <c:pt idx="223">
                  <c:v>-15.410500780822666</c:v>
                </c:pt>
                <c:pt idx="224">
                  <c:v>-15.753980600855977</c:v>
                </c:pt>
                <c:pt idx="225">
                  <c:v>-16.096371036638832</c:v>
                </c:pt>
                <c:pt idx="226">
                  <c:v>-16.437579180649919</c:v>
                </c:pt>
                <c:pt idx="227">
                  <c:v>-16.777507972570024</c:v>
                </c:pt>
                <c:pt idx="228">
                  <c:v>-17.116056170288854</c:v>
                </c:pt>
                <c:pt idx="229">
                  <c:v>-17.453118327471497</c:v>
                </c:pt>
                <c:pt idx="230">
                  <c:v>-17.78858477800523</c:v>
                </c:pt>
                <c:pt idx="231">
                  <c:v>-18.122341627643806</c:v>
                </c:pt>
                <c:pt idx="232">
                  <c:v>-18.454270753160284</c:v>
                </c:pt>
                <c:pt idx="233">
                  <c:v>-18.784249809312577</c:v>
                </c:pt>
                <c:pt idx="234">
                  <c:v>-19.112152243915709</c:v>
                </c:pt>
                <c:pt idx="235">
                  <c:v>-19.437847321304254</c:v>
                </c:pt>
                <c:pt idx="236">
                  <c:v>-19.761200154454833</c:v>
                </c:pt>
                <c:pt idx="237">
                  <c:v>-20.082071746023569</c:v>
                </c:pt>
                <c:pt idx="238">
                  <c:v>-20.40031903853599</c:v>
                </c:pt>
                <c:pt idx="239">
                  <c:v>-20.715794973947993</c:v>
                </c:pt>
                <c:pt idx="240">
                  <c:v>-21.028348562775218</c:v>
                </c:pt>
                <c:pt idx="241">
                  <c:v>-21.337824962965012</c:v>
                </c:pt>
                <c:pt idx="242">
                  <c:v>-21.644065568660587</c:v>
                </c:pt>
                <c:pt idx="243">
                  <c:v>-21.946908108979493</c:v>
                </c:pt>
                <c:pt idx="244">
                  <c:v>-22.24618675690072</c:v>
                </c:pt>
                <c:pt idx="245">
                  <c:v>-22.541732248323797</c:v>
                </c:pt>
                <c:pt idx="246">
                  <c:v>-22.833372011332141</c:v>
                </c:pt>
                <c:pt idx="247">
                  <c:v>-23.120930305659027</c:v>
                </c:pt>
                <c:pt idx="248">
                  <c:v>-23.40422837232046</c:v>
                </c:pt>
                <c:pt idx="249">
                  <c:v>-23.683084593343583</c:v>
                </c:pt>
                <c:pt idx="250">
                  <c:v>-23.957314661482361</c:v>
                </c:pt>
                <c:pt idx="251">
                  <c:v>-24.226731759775422</c:v>
                </c:pt>
                <c:pt idx="252">
                  <c:v>-24.491146750762532</c:v>
                </c:pt>
                <c:pt idx="253">
                  <c:v>-24.750368375138329</c:v>
                </c:pt>
                <c:pt idx="254">
                  <c:v>-25.004203459583316</c:v>
                </c:pt>
                <c:pt idx="255">
                  <c:v>-25.252457133474234</c:v>
                </c:pt>
                <c:pt idx="256">
                  <c:v>-25.494933054137451</c:v>
                </c:pt>
                <c:pt idx="257">
                  <c:v>-25.731433640272336</c:v>
                </c:pt>
                <c:pt idx="258">
                  <c:v>-25.961760313134743</c:v>
                </c:pt>
                <c:pt idx="259">
                  <c:v>-26.185713745035379</c:v>
                </c:pt>
                <c:pt idx="260">
                  <c:v>-26.403094114674133</c:v>
                </c:pt>
                <c:pt idx="261">
                  <c:v>-26.613701368798381</c:v>
                </c:pt>
                <c:pt idx="262">
                  <c:v>-26.81733548964322</c:v>
                </c:pt>
                <c:pt idx="263">
                  <c:v>-27.013796767582448</c:v>
                </c:pt>
                <c:pt idx="264">
                  <c:v>-27.202886078393117</c:v>
                </c:pt>
                <c:pt idx="265">
                  <c:v>-27.384405164511993</c:v>
                </c:pt>
                <c:pt idx="266">
                  <c:v>-27.558156919641434</c:v>
                </c:pt>
                <c:pt idx="267">
                  <c:v>-27.723945676043098</c:v>
                </c:pt>
                <c:pt idx="268">
                  <c:v>-27.881577493842528</c:v>
                </c:pt>
                <c:pt idx="269">
                  <c:v>-28.030860451654931</c:v>
                </c:pt>
                <c:pt idx="270">
                  <c:v>-28.171604937832711</c:v>
                </c:pt>
                <c:pt idx="271">
                  <c:v>-28.303623941629478</c:v>
                </c:pt>
                <c:pt idx="272">
                  <c:v>-28.426733343571655</c:v>
                </c:pt>
                <c:pt idx="273">
                  <c:v>-28.540752204329639</c:v>
                </c:pt>
                <c:pt idx="274">
                  <c:v>-28.645503051383347</c:v>
                </c:pt>
                <c:pt idx="275">
                  <c:v>-28.740812162784419</c:v>
                </c:pt>
                <c:pt idx="276">
                  <c:v>-28.826509847326847</c:v>
                </c:pt>
                <c:pt idx="277">
                  <c:v>-28.902430720451196</c:v>
                </c:pt>
                <c:pt idx="278">
                  <c:v>-28.968413975223726</c:v>
                </c:pt>
                <c:pt idx="279">
                  <c:v>-29.024303647750738</c:v>
                </c:pt>
                <c:pt idx="280">
                  <c:v>-29.069948876410347</c:v>
                </c:pt>
                <c:pt idx="281">
                  <c:v>-29.105204154308431</c:v>
                </c:pt>
                <c:pt idx="282">
                  <c:v>-29.129929574392349</c:v>
                </c:pt>
                <c:pt idx="283">
                  <c:v>-29.143991066685025</c:v>
                </c:pt>
                <c:pt idx="284">
                  <c:v>-29.147260627133395</c:v>
                </c:pt>
                <c:pt idx="285">
                  <c:v>-29.139616537598009</c:v>
                </c:pt>
                <c:pt idx="286">
                  <c:v>-29.120943576544999</c:v>
                </c:pt>
                <c:pt idx="287">
                  <c:v>-29.091133220037637</c:v>
                </c:pt>
                <c:pt idx="288">
                  <c:v>-29.050083832661624</c:v>
                </c:pt>
                <c:pt idx="289">
                  <c:v>-28.9977008480558</c:v>
                </c:pt>
                <c:pt idx="290">
                  <c:v>-28.933896938758643</c:v>
                </c:pt>
                <c:pt idx="291">
                  <c:v>-28.858592175119245</c:v>
                </c:pt>
                <c:pt idx="292">
                  <c:v>-28.771714173060715</c:v>
                </c:pt>
                <c:pt idx="293">
                  <c:v>-28.673198230522182</c:v>
                </c:pt>
                <c:pt idx="294">
                  <c:v>-28.562987452444347</c:v>
                </c:pt>
                <c:pt idx="295">
                  <c:v>-28.441032864200967</c:v>
                </c:pt>
                <c:pt idx="296">
                  <c:v>-28.3072935134159</c:v>
                </c:pt>
                <c:pt idx="297">
                  <c:v>-28.161736560141417</c:v>
                </c:pt>
                <c:pt idx="298">
                  <c:v>-28.004337355408197</c:v>
                </c:pt>
                <c:pt idx="299">
                  <c:v>-27.835079508191424</c:v>
                </c:pt>
                <c:pt idx="300">
                  <c:v>-27.653954940869305</c:v>
                </c:pt>
                <c:pt idx="301">
                  <c:v>-27.46096393328127</c:v>
                </c:pt>
                <c:pt idx="302">
                  <c:v>-27.256115155521904</c:v>
                </c:pt>
                <c:pt idx="303">
                  <c:v>-27.039425689633998</c:v>
                </c:pt>
                <c:pt idx="304">
                  <c:v>-26.810921040389463</c:v>
                </c:pt>
                <c:pt idx="305">
                  <c:v>-26.570635135370328</c:v>
                </c:pt>
                <c:pt idx="306">
                  <c:v>-26.318610314583569</c:v>
                </c:pt>
                <c:pt idx="307">
                  <c:v>-26.054897309863112</c:v>
                </c:pt>
                <c:pt idx="308">
                  <c:v>-25.779555214329857</c:v>
                </c:pt>
                <c:pt idx="309">
                  <c:v>-25.492651442196074</c:v>
                </c:pt>
                <c:pt idx="310">
                  <c:v>-25.194261679214339</c:v>
                </c:pt>
                <c:pt idx="311">
                  <c:v>-24.884469824082579</c:v>
                </c:pt>
                <c:pt idx="312">
                  <c:v>-24.563367921126567</c:v>
                </c:pt>
                <c:pt idx="313">
                  <c:v>-24.231056084589273</c:v>
                </c:pt>
                <c:pt idx="314">
                  <c:v>-23.887642414862047</c:v>
                </c:pt>
                <c:pt idx="315">
                  <c:v>-23.533242906997678</c:v>
                </c:pt>
                <c:pt idx="316">
                  <c:v>-23.167981351847175</c:v>
                </c:pt>
                <c:pt idx="317">
                  <c:v>-22.791989230163971</c:v>
                </c:pt>
                <c:pt idx="318">
                  <c:v>-22.405405600018046</c:v>
                </c:pt>
                <c:pt idx="319">
                  <c:v>-22.00837697786147</c:v>
                </c:pt>
                <c:pt idx="320">
                  <c:v>-21.601057213582969</c:v>
                </c:pt>
                <c:pt idx="321">
                  <c:v>-21.183607359885215</c:v>
                </c:pt>
                <c:pt idx="322">
                  <c:v>-20.756195536312937</c:v>
                </c:pt>
                <c:pt idx="323">
                  <c:v>-20.318996788253195</c:v>
                </c:pt>
                <c:pt idx="324">
                  <c:v>-19.872192941222234</c:v>
                </c:pt>
                <c:pt idx="325">
                  <c:v>-19.415972450744615</c:v>
                </c:pt>
                <c:pt idx="326">
                  <c:v>-18.950530248121535</c:v>
                </c:pt>
                <c:pt idx="327">
                  <c:v>-18.476067582375403</c:v>
                </c:pt>
                <c:pt idx="328">
                  <c:v>-17.992791858648022</c:v>
                </c:pt>
                <c:pt idx="329">
                  <c:v>-17.500916473318462</c:v>
                </c:pt>
                <c:pt idx="330">
                  <c:v>-17.00066064609614</c:v>
                </c:pt>
                <c:pt idx="331">
                  <c:v>-16.492249249333174</c:v>
                </c:pt>
                <c:pt idx="332">
                  <c:v>-15.97591263478818</c:v>
                </c:pt>
                <c:pt idx="333">
                  <c:v>-15.451886458062789</c:v>
                </c:pt>
                <c:pt idx="334">
                  <c:v>-14.920411500919425</c:v>
                </c:pt>
                <c:pt idx="335">
                  <c:v>-14.381733491677945</c:v>
                </c:pt>
                <c:pt idx="336">
                  <c:v>-13.836102923876128</c:v>
                </c:pt>
                <c:pt idx="337">
                  <c:v>-13.283774873368353</c:v>
                </c:pt>
                <c:pt idx="338">
                  <c:v>-12.725008814024399</c:v>
                </c:pt>
                <c:pt idx="339">
                  <c:v>-12.160068432179486</c:v>
                </c:pt>
                <c:pt idx="340">
                  <c:v>-11.589221439975653</c:v>
                </c:pt>
                <c:pt idx="341">
                  <c:v>-11.012739387723233</c:v>
                </c:pt>
                <c:pt idx="342">
                  <c:v>-10.430897475401688</c:v>
                </c:pt>
                <c:pt idx="343">
                  <c:v>-9.8439743634079306</c:v>
                </c:pt>
                <c:pt idx="344">
                  <c:v>-9.2522519826514085</c:v>
                </c:pt>
                <c:pt idx="345">
                  <c:v>-8.6560153440849561</c:v>
                </c:pt>
                <c:pt idx="346">
                  <c:v>-8.0555523477526592</c:v>
                </c:pt>
                <c:pt idx="347">
                  <c:v>-7.451153591426503</c:v>
                </c:pt>
                <c:pt idx="348">
                  <c:v>-6.8431121788961207</c:v>
                </c:pt>
                <c:pt idx="349">
                  <c:v>-6.231723527968505</c:v>
                </c:pt>
                <c:pt idx="350">
                  <c:v>-5.6172851782268811</c:v>
                </c:pt>
                <c:pt idx="351">
                  <c:v>-5.0000965985925623</c:v>
                </c:pt>
                <c:pt idx="352">
                  <c:v>-4.3804589947264487</c:v>
                </c:pt>
                <c:pt idx="353">
                  <c:v>-3.7586751163022707</c:v>
                </c:pt>
                <c:pt idx="354">
                  <c:v>-3.1350490641778497</c:v>
                </c:pt>
                <c:pt idx="355">
                  <c:v>-2.5098860974873816</c:v>
                </c:pt>
                <c:pt idx="356">
                  <c:v>-1.8834924406727938</c:v>
                </c:pt>
                <c:pt idx="357">
                  <c:v>-1.2561750904695292</c:v>
                </c:pt>
                <c:pt idx="358">
                  <c:v>-0.62824162285936624</c:v>
                </c:pt>
                <c:pt idx="359">
                  <c:v>-8.8207102839308691E-15</c:v>
                </c:pt>
              </c:numCache>
            </c:numRef>
          </c:yVal>
          <c:smooth val="1"/>
          <c:extLst>
            <c:ext xmlns:c16="http://schemas.microsoft.com/office/drawing/2014/chart" uri="{C3380CC4-5D6E-409C-BE32-E72D297353CC}">
              <c16:uniqueId val="{00000000-33AB-4262-B306-89A67996EE04}"/>
            </c:ext>
          </c:extLst>
        </c:ser>
        <c:dLbls>
          <c:showLegendKey val="0"/>
          <c:showVal val="0"/>
          <c:showCatName val="0"/>
          <c:showSerName val="0"/>
          <c:showPercent val="0"/>
          <c:showBubbleSize val="0"/>
        </c:dLbls>
        <c:axId val="1511226624"/>
        <c:axId val="1511217984"/>
      </c:scatterChart>
      <c:valAx>
        <c:axId val="1511226624"/>
        <c:scaling>
          <c:orientation val="minMax"/>
          <c:max val="36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1217984"/>
        <c:crosses val="autoZero"/>
        <c:crossBetween val="midCat"/>
        <c:majorUnit val="20"/>
      </c:valAx>
      <c:valAx>
        <c:axId val="151121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velocity (m/s)</a:t>
                </a:r>
                <a:endParaRPr lang="en-GB"/>
              </a:p>
            </c:rich>
          </c:tx>
          <c:layout>
            <c:manualLayout>
              <c:xMode val="edge"/>
              <c:yMode val="edge"/>
              <c:x val="1.6666666666666666E-2"/>
              <c:y val="0.3471799358413531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12266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7472190856872606E-2"/>
          <c:y val="0.17155317936232475"/>
          <c:w val="0.88611953320608261"/>
          <c:h val="0.68177425674161729"/>
        </c:manualLayout>
      </c:layout>
      <c:scatterChart>
        <c:scatterStyle val="smoothMarker"/>
        <c:varyColors val="0"/>
        <c:ser>
          <c:idx val="0"/>
          <c:order val="0"/>
          <c:spPr>
            <a:ln w="19050" cap="rnd">
              <a:solidFill>
                <a:schemeClr val="accent1"/>
              </a:solidFill>
              <a:round/>
            </a:ln>
            <a:effectLst/>
          </c:spPr>
          <c:marker>
            <c:symbol val="none"/>
          </c:marker>
          <c:xVal>
            <c:numRef>
              <c:f>'3. Camshaft and Valve Motion An'!$H$9:$H$368</c:f>
              <c:numCache>
                <c:formatCode>General</c:formatCode>
                <c:ptCount val="360"/>
                <c:pt idx="0">
                  <c:v>112</c:v>
                </c:pt>
                <c:pt idx="1">
                  <c:v>114</c:v>
                </c:pt>
                <c:pt idx="2">
                  <c:v>116</c:v>
                </c:pt>
                <c:pt idx="3">
                  <c:v>118</c:v>
                </c:pt>
                <c:pt idx="4">
                  <c:v>120</c:v>
                </c:pt>
                <c:pt idx="5">
                  <c:v>122</c:v>
                </c:pt>
                <c:pt idx="6">
                  <c:v>124</c:v>
                </c:pt>
                <c:pt idx="7">
                  <c:v>126</c:v>
                </c:pt>
                <c:pt idx="8">
                  <c:v>128</c:v>
                </c:pt>
                <c:pt idx="9">
                  <c:v>130</c:v>
                </c:pt>
                <c:pt idx="10">
                  <c:v>132</c:v>
                </c:pt>
                <c:pt idx="11">
                  <c:v>134</c:v>
                </c:pt>
                <c:pt idx="12">
                  <c:v>136</c:v>
                </c:pt>
                <c:pt idx="13">
                  <c:v>138</c:v>
                </c:pt>
                <c:pt idx="14">
                  <c:v>140</c:v>
                </c:pt>
                <c:pt idx="15">
                  <c:v>142</c:v>
                </c:pt>
                <c:pt idx="16">
                  <c:v>144</c:v>
                </c:pt>
                <c:pt idx="17">
                  <c:v>146</c:v>
                </c:pt>
                <c:pt idx="18">
                  <c:v>148</c:v>
                </c:pt>
                <c:pt idx="19">
                  <c:v>150</c:v>
                </c:pt>
                <c:pt idx="20">
                  <c:v>152</c:v>
                </c:pt>
                <c:pt idx="21">
                  <c:v>154</c:v>
                </c:pt>
                <c:pt idx="22">
                  <c:v>156</c:v>
                </c:pt>
                <c:pt idx="23">
                  <c:v>158</c:v>
                </c:pt>
                <c:pt idx="24">
                  <c:v>160</c:v>
                </c:pt>
                <c:pt idx="25">
                  <c:v>162</c:v>
                </c:pt>
                <c:pt idx="26">
                  <c:v>164</c:v>
                </c:pt>
                <c:pt idx="27">
                  <c:v>166</c:v>
                </c:pt>
                <c:pt idx="28">
                  <c:v>168</c:v>
                </c:pt>
                <c:pt idx="29">
                  <c:v>170</c:v>
                </c:pt>
                <c:pt idx="30">
                  <c:v>172</c:v>
                </c:pt>
                <c:pt idx="31">
                  <c:v>174</c:v>
                </c:pt>
                <c:pt idx="32">
                  <c:v>176</c:v>
                </c:pt>
                <c:pt idx="33">
                  <c:v>178</c:v>
                </c:pt>
                <c:pt idx="34">
                  <c:v>180</c:v>
                </c:pt>
                <c:pt idx="35">
                  <c:v>182</c:v>
                </c:pt>
                <c:pt idx="36">
                  <c:v>184</c:v>
                </c:pt>
                <c:pt idx="37">
                  <c:v>186</c:v>
                </c:pt>
                <c:pt idx="38">
                  <c:v>188</c:v>
                </c:pt>
                <c:pt idx="39">
                  <c:v>190</c:v>
                </c:pt>
                <c:pt idx="40">
                  <c:v>192</c:v>
                </c:pt>
                <c:pt idx="41">
                  <c:v>194</c:v>
                </c:pt>
                <c:pt idx="42">
                  <c:v>196</c:v>
                </c:pt>
                <c:pt idx="43">
                  <c:v>198</c:v>
                </c:pt>
                <c:pt idx="44">
                  <c:v>200</c:v>
                </c:pt>
                <c:pt idx="45">
                  <c:v>202</c:v>
                </c:pt>
                <c:pt idx="46">
                  <c:v>204</c:v>
                </c:pt>
                <c:pt idx="47">
                  <c:v>206</c:v>
                </c:pt>
                <c:pt idx="48">
                  <c:v>208</c:v>
                </c:pt>
                <c:pt idx="49">
                  <c:v>210</c:v>
                </c:pt>
                <c:pt idx="50">
                  <c:v>212</c:v>
                </c:pt>
                <c:pt idx="51">
                  <c:v>214</c:v>
                </c:pt>
                <c:pt idx="52">
                  <c:v>216</c:v>
                </c:pt>
                <c:pt idx="53">
                  <c:v>218</c:v>
                </c:pt>
                <c:pt idx="54">
                  <c:v>220</c:v>
                </c:pt>
                <c:pt idx="55">
                  <c:v>222</c:v>
                </c:pt>
                <c:pt idx="56">
                  <c:v>224</c:v>
                </c:pt>
                <c:pt idx="57">
                  <c:v>226</c:v>
                </c:pt>
                <c:pt idx="58">
                  <c:v>228</c:v>
                </c:pt>
                <c:pt idx="59">
                  <c:v>230</c:v>
                </c:pt>
                <c:pt idx="60">
                  <c:v>232</c:v>
                </c:pt>
                <c:pt idx="61">
                  <c:v>234</c:v>
                </c:pt>
                <c:pt idx="62">
                  <c:v>236</c:v>
                </c:pt>
                <c:pt idx="63">
                  <c:v>238</c:v>
                </c:pt>
                <c:pt idx="64">
                  <c:v>240</c:v>
                </c:pt>
                <c:pt idx="65">
                  <c:v>242</c:v>
                </c:pt>
                <c:pt idx="66">
                  <c:v>244</c:v>
                </c:pt>
                <c:pt idx="67">
                  <c:v>246</c:v>
                </c:pt>
                <c:pt idx="68">
                  <c:v>248</c:v>
                </c:pt>
                <c:pt idx="69">
                  <c:v>250</c:v>
                </c:pt>
                <c:pt idx="70">
                  <c:v>252</c:v>
                </c:pt>
                <c:pt idx="71">
                  <c:v>254</c:v>
                </c:pt>
                <c:pt idx="72">
                  <c:v>256</c:v>
                </c:pt>
                <c:pt idx="73">
                  <c:v>258</c:v>
                </c:pt>
                <c:pt idx="74">
                  <c:v>260</c:v>
                </c:pt>
                <c:pt idx="75">
                  <c:v>262</c:v>
                </c:pt>
                <c:pt idx="76">
                  <c:v>264</c:v>
                </c:pt>
                <c:pt idx="77">
                  <c:v>266</c:v>
                </c:pt>
                <c:pt idx="78">
                  <c:v>268</c:v>
                </c:pt>
                <c:pt idx="79">
                  <c:v>270</c:v>
                </c:pt>
                <c:pt idx="80">
                  <c:v>272</c:v>
                </c:pt>
                <c:pt idx="81">
                  <c:v>274</c:v>
                </c:pt>
                <c:pt idx="82">
                  <c:v>276</c:v>
                </c:pt>
                <c:pt idx="83">
                  <c:v>278</c:v>
                </c:pt>
                <c:pt idx="84">
                  <c:v>280</c:v>
                </c:pt>
                <c:pt idx="85">
                  <c:v>282</c:v>
                </c:pt>
                <c:pt idx="86">
                  <c:v>284</c:v>
                </c:pt>
                <c:pt idx="87">
                  <c:v>286</c:v>
                </c:pt>
                <c:pt idx="88">
                  <c:v>288</c:v>
                </c:pt>
                <c:pt idx="89">
                  <c:v>290</c:v>
                </c:pt>
                <c:pt idx="90">
                  <c:v>292</c:v>
                </c:pt>
                <c:pt idx="91">
                  <c:v>294</c:v>
                </c:pt>
                <c:pt idx="92">
                  <c:v>296</c:v>
                </c:pt>
                <c:pt idx="93">
                  <c:v>298</c:v>
                </c:pt>
                <c:pt idx="94">
                  <c:v>300</c:v>
                </c:pt>
                <c:pt idx="95">
                  <c:v>302</c:v>
                </c:pt>
                <c:pt idx="96">
                  <c:v>304</c:v>
                </c:pt>
                <c:pt idx="97">
                  <c:v>306</c:v>
                </c:pt>
                <c:pt idx="98">
                  <c:v>308</c:v>
                </c:pt>
                <c:pt idx="99">
                  <c:v>310</c:v>
                </c:pt>
                <c:pt idx="100">
                  <c:v>312</c:v>
                </c:pt>
                <c:pt idx="101">
                  <c:v>314</c:v>
                </c:pt>
                <c:pt idx="102">
                  <c:v>316</c:v>
                </c:pt>
                <c:pt idx="103">
                  <c:v>318</c:v>
                </c:pt>
                <c:pt idx="104">
                  <c:v>320</c:v>
                </c:pt>
                <c:pt idx="105">
                  <c:v>322</c:v>
                </c:pt>
                <c:pt idx="106">
                  <c:v>324</c:v>
                </c:pt>
                <c:pt idx="107">
                  <c:v>326</c:v>
                </c:pt>
                <c:pt idx="108">
                  <c:v>328</c:v>
                </c:pt>
                <c:pt idx="109">
                  <c:v>330</c:v>
                </c:pt>
                <c:pt idx="110">
                  <c:v>332</c:v>
                </c:pt>
                <c:pt idx="111">
                  <c:v>334</c:v>
                </c:pt>
                <c:pt idx="112">
                  <c:v>336</c:v>
                </c:pt>
                <c:pt idx="113">
                  <c:v>338</c:v>
                </c:pt>
                <c:pt idx="114">
                  <c:v>340</c:v>
                </c:pt>
                <c:pt idx="115">
                  <c:v>342</c:v>
                </c:pt>
                <c:pt idx="116">
                  <c:v>344</c:v>
                </c:pt>
                <c:pt idx="117">
                  <c:v>346</c:v>
                </c:pt>
                <c:pt idx="118">
                  <c:v>348</c:v>
                </c:pt>
                <c:pt idx="119">
                  <c:v>350</c:v>
                </c:pt>
                <c:pt idx="120">
                  <c:v>352</c:v>
                </c:pt>
                <c:pt idx="121">
                  <c:v>354</c:v>
                </c:pt>
                <c:pt idx="122">
                  <c:v>356</c:v>
                </c:pt>
                <c:pt idx="123">
                  <c:v>358</c:v>
                </c:pt>
                <c:pt idx="124">
                  <c:v>360</c:v>
                </c:pt>
                <c:pt idx="125">
                  <c:v>362</c:v>
                </c:pt>
                <c:pt idx="126">
                  <c:v>364</c:v>
                </c:pt>
                <c:pt idx="127">
                  <c:v>366</c:v>
                </c:pt>
                <c:pt idx="128">
                  <c:v>368</c:v>
                </c:pt>
                <c:pt idx="129">
                  <c:v>370</c:v>
                </c:pt>
                <c:pt idx="130">
                  <c:v>372</c:v>
                </c:pt>
                <c:pt idx="131">
                  <c:v>374</c:v>
                </c:pt>
                <c:pt idx="132">
                  <c:v>376</c:v>
                </c:pt>
                <c:pt idx="133">
                  <c:v>378</c:v>
                </c:pt>
                <c:pt idx="134">
                  <c:v>380</c:v>
                </c:pt>
                <c:pt idx="135">
                  <c:v>382</c:v>
                </c:pt>
                <c:pt idx="136">
                  <c:v>384</c:v>
                </c:pt>
                <c:pt idx="137">
                  <c:v>386</c:v>
                </c:pt>
                <c:pt idx="138">
                  <c:v>388</c:v>
                </c:pt>
                <c:pt idx="139">
                  <c:v>390</c:v>
                </c:pt>
                <c:pt idx="140">
                  <c:v>392</c:v>
                </c:pt>
                <c:pt idx="141">
                  <c:v>394</c:v>
                </c:pt>
                <c:pt idx="142">
                  <c:v>396</c:v>
                </c:pt>
                <c:pt idx="143">
                  <c:v>398</c:v>
                </c:pt>
                <c:pt idx="144">
                  <c:v>400</c:v>
                </c:pt>
                <c:pt idx="145">
                  <c:v>402</c:v>
                </c:pt>
                <c:pt idx="146">
                  <c:v>404</c:v>
                </c:pt>
                <c:pt idx="147">
                  <c:v>406</c:v>
                </c:pt>
                <c:pt idx="148">
                  <c:v>408</c:v>
                </c:pt>
                <c:pt idx="149">
                  <c:v>410</c:v>
                </c:pt>
                <c:pt idx="150">
                  <c:v>412</c:v>
                </c:pt>
                <c:pt idx="151">
                  <c:v>414</c:v>
                </c:pt>
                <c:pt idx="152">
                  <c:v>416</c:v>
                </c:pt>
                <c:pt idx="153">
                  <c:v>418</c:v>
                </c:pt>
                <c:pt idx="154">
                  <c:v>420</c:v>
                </c:pt>
                <c:pt idx="155">
                  <c:v>422</c:v>
                </c:pt>
                <c:pt idx="156">
                  <c:v>424</c:v>
                </c:pt>
                <c:pt idx="157">
                  <c:v>426</c:v>
                </c:pt>
                <c:pt idx="158">
                  <c:v>428</c:v>
                </c:pt>
                <c:pt idx="159">
                  <c:v>430</c:v>
                </c:pt>
                <c:pt idx="160">
                  <c:v>432</c:v>
                </c:pt>
                <c:pt idx="161">
                  <c:v>434</c:v>
                </c:pt>
                <c:pt idx="162">
                  <c:v>436</c:v>
                </c:pt>
                <c:pt idx="163">
                  <c:v>438</c:v>
                </c:pt>
                <c:pt idx="164">
                  <c:v>440</c:v>
                </c:pt>
                <c:pt idx="165">
                  <c:v>442</c:v>
                </c:pt>
                <c:pt idx="166">
                  <c:v>444</c:v>
                </c:pt>
                <c:pt idx="167">
                  <c:v>446</c:v>
                </c:pt>
                <c:pt idx="168">
                  <c:v>448</c:v>
                </c:pt>
                <c:pt idx="169">
                  <c:v>450</c:v>
                </c:pt>
                <c:pt idx="170">
                  <c:v>452</c:v>
                </c:pt>
                <c:pt idx="171">
                  <c:v>454</c:v>
                </c:pt>
                <c:pt idx="172">
                  <c:v>456</c:v>
                </c:pt>
                <c:pt idx="173">
                  <c:v>458</c:v>
                </c:pt>
                <c:pt idx="174">
                  <c:v>460</c:v>
                </c:pt>
                <c:pt idx="175">
                  <c:v>462</c:v>
                </c:pt>
                <c:pt idx="176">
                  <c:v>464</c:v>
                </c:pt>
                <c:pt idx="177">
                  <c:v>466</c:v>
                </c:pt>
                <c:pt idx="178">
                  <c:v>468</c:v>
                </c:pt>
                <c:pt idx="179">
                  <c:v>470</c:v>
                </c:pt>
                <c:pt idx="180">
                  <c:v>472</c:v>
                </c:pt>
                <c:pt idx="181">
                  <c:v>474</c:v>
                </c:pt>
                <c:pt idx="182">
                  <c:v>476</c:v>
                </c:pt>
                <c:pt idx="183">
                  <c:v>478</c:v>
                </c:pt>
                <c:pt idx="184">
                  <c:v>480</c:v>
                </c:pt>
                <c:pt idx="185">
                  <c:v>482</c:v>
                </c:pt>
                <c:pt idx="186">
                  <c:v>484</c:v>
                </c:pt>
                <c:pt idx="187">
                  <c:v>486</c:v>
                </c:pt>
                <c:pt idx="188">
                  <c:v>488</c:v>
                </c:pt>
                <c:pt idx="189">
                  <c:v>490</c:v>
                </c:pt>
                <c:pt idx="190">
                  <c:v>492</c:v>
                </c:pt>
                <c:pt idx="191">
                  <c:v>494</c:v>
                </c:pt>
                <c:pt idx="192">
                  <c:v>496</c:v>
                </c:pt>
                <c:pt idx="193">
                  <c:v>498</c:v>
                </c:pt>
                <c:pt idx="194">
                  <c:v>500</c:v>
                </c:pt>
                <c:pt idx="195">
                  <c:v>502</c:v>
                </c:pt>
                <c:pt idx="196">
                  <c:v>504</c:v>
                </c:pt>
                <c:pt idx="197">
                  <c:v>506</c:v>
                </c:pt>
                <c:pt idx="198">
                  <c:v>508</c:v>
                </c:pt>
                <c:pt idx="199">
                  <c:v>510</c:v>
                </c:pt>
                <c:pt idx="200">
                  <c:v>512</c:v>
                </c:pt>
                <c:pt idx="201">
                  <c:v>514</c:v>
                </c:pt>
                <c:pt idx="202">
                  <c:v>516</c:v>
                </c:pt>
                <c:pt idx="203">
                  <c:v>518</c:v>
                </c:pt>
                <c:pt idx="204">
                  <c:v>520</c:v>
                </c:pt>
                <c:pt idx="205">
                  <c:v>522</c:v>
                </c:pt>
                <c:pt idx="206">
                  <c:v>524</c:v>
                </c:pt>
                <c:pt idx="207">
                  <c:v>526</c:v>
                </c:pt>
                <c:pt idx="208">
                  <c:v>528</c:v>
                </c:pt>
                <c:pt idx="209">
                  <c:v>530</c:v>
                </c:pt>
                <c:pt idx="210">
                  <c:v>532</c:v>
                </c:pt>
                <c:pt idx="211">
                  <c:v>534</c:v>
                </c:pt>
                <c:pt idx="212">
                  <c:v>536</c:v>
                </c:pt>
                <c:pt idx="213">
                  <c:v>538</c:v>
                </c:pt>
                <c:pt idx="214">
                  <c:v>540</c:v>
                </c:pt>
                <c:pt idx="215">
                  <c:v>542</c:v>
                </c:pt>
                <c:pt idx="216">
                  <c:v>544</c:v>
                </c:pt>
                <c:pt idx="217">
                  <c:v>546</c:v>
                </c:pt>
                <c:pt idx="218">
                  <c:v>548</c:v>
                </c:pt>
                <c:pt idx="219">
                  <c:v>550</c:v>
                </c:pt>
                <c:pt idx="220">
                  <c:v>552</c:v>
                </c:pt>
                <c:pt idx="221">
                  <c:v>554</c:v>
                </c:pt>
                <c:pt idx="222">
                  <c:v>556</c:v>
                </c:pt>
                <c:pt idx="223">
                  <c:v>558</c:v>
                </c:pt>
                <c:pt idx="224">
                  <c:v>560</c:v>
                </c:pt>
                <c:pt idx="225">
                  <c:v>562</c:v>
                </c:pt>
                <c:pt idx="226">
                  <c:v>564</c:v>
                </c:pt>
                <c:pt idx="227">
                  <c:v>566</c:v>
                </c:pt>
                <c:pt idx="228">
                  <c:v>568</c:v>
                </c:pt>
                <c:pt idx="229">
                  <c:v>570</c:v>
                </c:pt>
                <c:pt idx="230">
                  <c:v>572</c:v>
                </c:pt>
                <c:pt idx="231">
                  <c:v>574</c:v>
                </c:pt>
                <c:pt idx="232">
                  <c:v>576</c:v>
                </c:pt>
                <c:pt idx="233">
                  <c:v>578</c:v>
                </c:pt>
                <c:pt idx="234">
                  <c:v>580</c:v>
                </c:pt>
                <c:pt idx="235">
                  <c:v>582</c:v>
                </c:pt>
                <c:pt idx="236">
                  <c:v>584</c:v>
                </c:pt>
                <c:pt idx="237">
                  <c:v>586</c:v>
                </c:pt>
                <c:pt idx="238">
                  <c:v>588</c:v>
                </c:pt>
                <c:pt idx="239">
                  <c:v>590</c:v>
                </c:pt>
                <c:pt idx="240">
                  <c:v>592</c:v>
                </c:pt>
                <c:pt idx="241">
                  <c:v>594</c:v>
                </c:pt>
                <c:pt idx="242">
                  <c:v>596</c:v>
                </c:pt>
                <c:pt idx="243">
                  <c:v>598</c:v>
                </c:pt>
                <c:pt idx="244">
                  <c:v>600</c:v>
                </c:pt>
                <c:pt idx="245">
                  <c:v>602</c:v>
                </c:pt>
                <c:pt idx="246">
                  <c:v>604</c:v>
                </c:pt>
                <c:pt idx="247">
                  <c:v>606</c:v>
                </c:pt>
                <c:pt idx="248">
                  <c:v>608</c:v>
                </c:pt>
                <c:pt idx="249">
                  <c:v>610</c:v>
                </c:pt>
                <c:pt idx="250">
                  <c:v>612</c:v>
                </c:pt>
                <c:pt idx="251">
                  <c:v>614</c:v>
                </c:pt>
                <c:pt idx="252">
                  <c:v>616</c:v>
                </c:pt>
                <c:pt idx="253">
                  <c:v>618</c:v>
                </c:pt>
                <c:pt idx="254">
                  <c:v>620</c:v>
                </c:pt>
                <c:pt idx="255">
                  <c:v>622</c:v>
                </c:pt>
                <c:pt idx="256">
                  <c:v>624</c:v>
                </c:pt>
                <c:pt idx="257">
                  <c:v>626</c:v>
                </c:pt>
                <c:pt idx="258">
                  <c:v>628</c:v>
                </c:pt>
                <c:pt idx="259">
                  <c:v>630</c:v>
                </c:pt>
                <c:pt idx="260">
                  <c:v>632</c:v>
                </c:pt>
                <c:pt idx="261">
                  <c:v>634</c:v>
                </c:pt>
                <c:pt idx="262">
                  <c:v>636</c:v>
                </c:pt>
                <c:pt idx="263">
                  <c:v>638</c:v>
                </c:pt>
                <c:pt idx="264">
                  <c:v>640</c:v>
                </c:pt>
                <c:pt idx="265">
                  <c:v>642</c:v>
                </c:pt>
                <c:pt idx="266">
                  <c:v>644</c:v>
                </c:pt>
                <c:pt idx="267">
                  <c:v>646</c:v>
                </c:pt>
                <c:pt idx="268">
                  <c:v>648</c:v>
                </c:pt>
                <c:pt idx="269">
                  <c:v>650</c:v>
                </c:pt>
                <c:pt idx="270">
                  <c:v>652</c:v>
                </c:pt>
                <c:pt idx="271">
                  <c:v>654</c:v>
                </c:pt>
                <c:pt idx="272">
                  <c:v>656</c:v>
                </c:pt>
                <c:pt idx="273">
                  <c:v>658</c:v>
                </c:pt>
                <c:pt idx="274">
                  <c:v>660</c:v>
                </c:pt>
                <c:pt idx="275">
                  <c:v>662</c:v>
                </c:pt>
                <c:pt idx="276">
                  <c:v>664</c:v>
                </c:pt>
                <c:pt idx="277">
                  <c:v>666</c:v>
                </c:pt>
                <c:pt idx="278">
                  <c:v>668</c:v>
                </c:pt>
                <c:pt idx="279">
                  <c:v>670</c:v>
                </c:pt>
                <c:pt idx="280">
                  <c:v>672</c:v>
                </c:pt>
                <c:pt idx="281">
                  <c:v>674</c:v>
                </c:pt>
                <c:pt idx="282">
                  <c:v>676</c:v>
                </c:pt>
                <c:pt idx="283">
                  <c:v>678</c:v>
                </c:pt>
                <c:pt idx="284">
                  <c:v>680</c:v>
                </c:pt>
                <c:pt idx="285">
                  <c:v>682</c:v>
                </c:pt>
                <c:pt idx="286">
                  <c:v>684</c:v>
                </c:pt>
                <c:pt idx="287">
                  <c:v>686</c:v>
                </c:pt>
                <c:pt idx="288">
                  <c:v>688</c:v>
                </c:pt>
                <c:pt idx="289">
                  <c:v>690</c:v>
                </c:pt>
                <c:pt idx="290">
                  <c:v>692</c:v>
                </c:pt>
                <c:pt idx="291">
                  <c:v>694</c:v>
                </c:pt>
                <c:pt idx="292">
                  <c:v>696</c:v>
                </c:pt>
                <c:pt idx="293">
                  <c:v>698</c:v>
                </c:pt>
                <c:pt idx="294">
                  <c:v>700</c:v>
                </c:pt>
                <c:pt idx="295">
                  <c:v>702</c:v>
                </c:pt>
                <c:pt idx="296">
                  <c:v>704</c:v>
                </c:pt>
                <c:pt idx="297">
                  <c:v>706</c:v>
                </c:pt>
                <c:pt idx="298">
                  <c:v>708</c:v>
                </c:pt>
                <c:pt idx="299">
                  <c:v>710</c:v>
                </c:pt>
                <c:pt idx="300">
                  <c:v>712</c:v>
                </c:pt>
                <c:pt idx="301">
                  <c:v>714</c:v>
                </c:pt>
                <c:pt idx="302">
                  <c:v>716</c:v>
                </c:pt>
                <c:pt idx="303">
                  <c:v>718</c:v>
                </c:pt>
                <c:pt idx="304">
                  <c:v>720</c:v>
                </c:pt>
                <c:pt idx="305">
                  <c:v>722</c:v>
                </c:pt>
                <c:pt idx="306">
                  <c:v>724</c:v>
                </c:pt>
                <c:pt idx="307">
                  <c:v>726</c:v>
                </c:pt>
                <c:pt idx="308">
                  <c:v>728</c:v>
                </c:pt>
                <c:pt idx="309">
                  <c:v>730</c:v>
                </c:pt>
                <c:pt idx="310">
                  <c:v>732</c:v>
                </c:pt>
                <c:pt idx="311">
                  <c:v>734</c:v>
                </c:pt>
                <c:pt idx="312">
                  <c:v>736</c:v>
                </c:pt>
                <c:pt idx="313">
                  <c:v>738</c:v>
                </c:pt>
                <c:pt idx="314">
                  <c:v>740</c:v>
                </c:pt>
                <c:pt idx="315">
                  <c:v>742</c:v>
                </c:pt>
                <c:pt idx="316">
                  <c:v>744</c:v>
                </c:pt>
                <c:pt idx="317">
                  <c:v>746</c:v>
                </c:pt>
                <c:pt idx="318">
                  <c:v>748</c:v>
                </c:pt>
                <c:pt idx="319">
                  <c:v>750</c:v>
                </c:pt>
                <c:pt idx="320">
                  <c:v>752</c:v>
                </c:pt>
                <c:pt idx="321">
                  <c:v>754</c:v>
                </c:pt>
                <c:pt idx="322">
                  <c:v>756</c:v>
                </c:pt>
                <c:pt idx="323">
                  <c:v>758</c:v>
                </c:pt>
                <c:pt idx="324">
                  <c:v>760</c:v>
                </c:pt>
                <c:pt idx="325">
                  <c:v>762</c:v>
                </c:pt>
                <c:pt idx="326">
                  <c:v>764</c:v>
                </c:pt>
                <c:pt idx="327">
                  <c:v>766</c:v>
                </c:pt>
                <c:pt idx="328">
                  <c:v>768</c:v>
                </c:pt>
                <c:pt idx="329">
                  <c:v>770</c:v>
                </c:pt>
                <c:pt idx="330">
                  <c:v>772</c:v>
                </c:pt>
                <c:pt idx="331">
                  <c:v>774</c:v>
                </c:pt>
                <c:pt idx="332">
                  <c:v>776</c:v>
                </c:pt>
                <c:pt idx="333">
                  <c:v>778</c:v>
                </c:pt>
                <c:pt idx="334">
                  <c:v>780</c:v>
                </c:pt>
                <c:pt idx="335">
                  <c:v>782</c:v>
                </c:pt>
                <c:pt idx="336">
                  <c:v>784</c:v>
                </c:pt>
                <c:pt idx="337">
                  <c:v>786</c:v>
                </c:pt>
                <c:pt idx="338">
                  <c:v>788</c:v>
                </c:pt>
                <c:pt idx="339">
                  <c:v>790</c:v>
                </c:pt>
                <c:pt idx="340">
                  <c:v>792</c:v>
                </c:pt>
                <c:pt idx="341">
                  <c:v>794</c:v>
                </c:pt>
                <c:pt idx="342">
                  <c:v>796</c:v>
                </c:pt>
                <c:pt idx="343">
                  <c:v>798</c:v>
                </c:pt>
                <c:pt idx="344">
                  <c:v>800</c:v>
                </c:pt>
                <c:pt idx="345">
                  <c:v>802</c:v>
                </c:pt>
                <c:pt idx="346">
                  <c:v>804</c:v>
                </c:pt>
                <c:pt idx="347">
                  <c:v>806</c:v>
                </c:pt>
                <c:pt idx="348">
                  <c:v>808</c:v>
                </c:pt>
                <c:pt idx="349">
                  <c:v>810</c:v>
                </c:pt>
                <c:pt idx="350">
                  <c:v>812</c:v>
                </c:pt>
                <c:pt idx="351">
                  <c:v>814</c:v>
                </c:pt>
                <c:pt idx="352">
                  <c:v>816</c:v>
                </c:pt>
                <c:pt idx="353">
                  <c:v>818</c:v>
                </c:pt>
                <c:pt idx="354">
                  <c:v>820</c:v>
                </c:pt>
                <c:pt idx="355">
                  <c:v>822</c:v>
                </c:pt>
                <c:pt idx="356">
                  <c:v>824</c:v>
                </c:pt>
                <c:pt idx="357">
                  <c:v>826</c:v>
                </c:pt>
                <c:pt idx="358">
                  <c:v>828</c:v>
                </c:pt>
                <c:pt idx="359">
                  <c:v>830</c:v>
                </c:pt>
              </c:numCache>
            </c:numRef>
          </c:xVal>
          <c:yVal>
            <c:numRef>
              <c:f>'3. Camshaft and Valve Motion An'!$E$9:$E$368</c:f>
              <c:numCache>
                <c:formatCode>0.00</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1.3290237415551E-2</c:v>
                </c:pt>
                <c:pt idx="114">
                  <c:v>3.3241518420745998E-2</c:v>
                </c:pt>
                <c:pt idx="115">
                  <c:v>4.9319679446519001E-2</c:v>
                </c:pt>
                <c:pt idx="116">
                  <c:v>6.3168439928540002E-2</c:v>
                </c:pt>
                <c:pt idx="117">
                  <c:v>8.3119720933738997E-2</c:v>
                </c:pt>
                <c:pt idx="118">
                  <c:v>0.10307100193893599</c:v>
                </c:pt>
                <c:pt idx="119">
                  <c:v>0.12302228294413101</c:v>
                </c:pt>
                <c:pt idx="120">
                  <c:v>0.142973563949327</c:v>
                </c:pt>
                <c:pt idx="121">
                  <c:v>0.16200719891820201</c:v>
                </c:pt>
                <c:pt idx="122">
                  <c:v>0.18623978018089801</c:v>
                </c:pt>
                <c:pt idx="123">
                  <c:v>0.30864964698456199</c:v>
                </c:pt>
                <c:pt idx="124">
                  <c:v>0.47835667794772602</c:v>
                </c:pt>
                <c:pt idx="125">
                  <c:v>0.71569474764479801</c:v>
                </c:pt>
                <c:pt idx="126">
                  <c:v>0.95202663903069296</c:v>
                </c:pt>
                <c:pt idx="127">
                  <c:v>1.18349329637784</c:v>
                </c:pt>
                <c:pt idx="128">
                  <c:v>1.4116533049020701</c:v>
                </c:pt>
                <c:pt idx="129">
                  <c:v>1.6497808732520201</c:v>
                </c:pt>
                <c:pt idx="130">
                  <c:v>1.8828306648641799</c:v>
                </c:pt>
                <c:pt idx="131">
                  <c:v>2.1238399097407701</c:v>
                </c:pt>
                <c:pt idx="132">
                  <c:v>2.3635172245642799</c:v>
                </c:pt>
                <c:pt idx="133">
                  <c:v>2.61344186545867</c:v>
                </c:pt>
                <c:pt idx="134">
                  <c:v>2.8599639993365198</c:v>
                </c:pt>
                <c:pt idx="135">
                  <c:v>3.10103972297307</c:v>
                </c:pt>
                <c:pt idx="136">
                  <c:v>3.33659560236755</c:v>
                </c:pt>
                <c:pt idx="137">
                  <c:v>3.5712105307362898</c:v>
                </c:pt>
                <c:pt idx="138">
                  <c:v>3.80411397776103</c:v>
                </c:pt>
                <c:pt idx="139">
                  <c:v>4.0334765501619403</c:v>
                </c:pt>
                <c:pt idx="140">
                  <c:v>4.2634139376302604</c:v>
                </c:pt>
                <c:pt idx="141">
                  <c:v>4.4874774104105599</c:v>
                </c:pt>
                <c:pt idx="142">
                  <c:v>4.7055987165984599</c:v>
                </c:pt>
                <c:pt idx="143">
                  <c:v>4.91771141433113</c:v>
                </c:pt>
                <c:pt idx="144">
                  <c:v>5.1237508920260399</c:v>
                </c:pt>
                <c:pt idx="145">
                  <c:v>5.3236543880623399</c:v>
                </c:pt>
                <c:pt idx="146">
                  <c:v>5.5248169207044002</c:v>
                </c:pt>
                <c:pt idx="147">
                  <c:v>5.7259794533464596</c:v>
                </c:pt>
                <c:pt idx="148">
                  <c:v>5.9235169026137404</c:v>
                </c:pt>
                <c:pt idx="149">
                  <c:v>6.1146747537480799</c:v>
                </c:pt>
                <c:pt idx="150">
                  <c:v>6.2993947782162403</c:v>
                </c:pt>
                <c:pt idx="151">
                  <c:v>6.4776207085093302</c:v>
                </c:pt>
                <c:pt idx="152">
                  <c:v>6.6492982552824902</c:v>
                </c:pt>
                <c:pt idx="153">
                  <c:v>6.8143751238918799</c:v>
                </c:pt>
                <c:pt idx="154">
                  <c:v>6.9728010303241899</c:v>
                </c:pt>
                <c:pt idx="155">
                  <c:v>7.1245277165136196</c:v>
                </c:pt>
                <c:pt idx="156">
                  <c:v>7.2739005847531804</c:v>
                </c:pt>
                <c:pt idx="157">
                  <c:v>7.4198597843674898</c:v>
                </c:pt>
                <c:pt idx="158">
                  <c:v>7.5589835853116902</c:v>
                </c:pt>
                <c:pt idx="159">
                  <c:v>7.6912296091282597</c:v>
                </c:pt>
                <c:pt idx="160">
                  <c:v>7.81655757239729</c:v>
                </c:pt>
                <c:pt idx="161">
                  <c:v>7.9349292990070497</c:v>
                </c:pt>
                <c:pt idx="162">
                  <c:v>8.0463087317829505</c:v>
                </c:pt>
                <c:pt idx="163">
                  <c:v>8.1506619434707908</c:v>
                </c:pt>
                <c:pt idx="164">
                  <c:v>8.2479571470714195</c:v>
                </c:pt>
                <c:pt idx="165">
                  <c:v>8.3381647055232797</c:v>
                </c:pt>
                <c:pt idx="166">
                  <c:v>8.4261979895893209</c:v>
                </c:pt>
                <c:pt idx="167">
                  <c:v>8.5096035872405</c:v>
                </c:pt>
                <c:pt idx="168">
                  <c:v>8.5858418397026206</c:v>
                </c:pt>
                <c:pt idx="169">
                  <c:v>8.6548895240654495</c:v>
                </c:pt>
                <c:pt idx="170">
                  <c:v>8.7167256077354391</c:v>
                </c:pt>
                <c:pt idx="171">
                  <c:v>8.7713312548424796</c:v>
                </c:pt>
                <c:pt idx="172">
                  <c:v>8.81868983197751</c:v>
                </c:pt>
                <c:pt idx="173">
                  <c:v>8.8587869132591397</c:v>
                </c:pt>
                <c:pt idx="174">
                  <c:v>8.8916102847279799</c:v>
                </c:pt>
                <c:pt idx="175">
                  <c:v>8.9215372062357705</c:v>
                </c:pt>
                <c:pt idx="176">
                  <c:v>8.9471088341097698</c:v>
                </c:pt>
                <c:pt idx="177">
                  <c:v>8.9653798484582907</c:v>
                </c:pt>
                <c:pt idx="178">
                  <c:v>8.9763446837533891</c:v>
                </c:pt>
                <c:pt idx="179">
                  <c:v>8.98</c:v>
                </c:pt>
                <c:pt idx="180">
                  <c:v>8.9763446837533891</c:v>
                </c:pt>
                <c:pt idx="181">
                  <c:v>8.9663462068018305</c:v>
                </c:pt>
                <c:pt idx="182">
                  <c:v>8.9553859401880995</c:v>
                </c:pt>
                <c:pt idx="183">
                  <c:v>8.9371225387622193</c:v>
                </c:pt>
                <c:pt idx="184">
                  <c:v>8.9115615657331801</c:v>
                </c:pt>
                <c:pt idx="185">
                  <c:v>8.8787108072209797</c:v>
                </c:pt>
                <c:pt idx="186">
                  <c:v>8.8385802698848703</c:v>
                </c:pt>
                <c:pt idx="187">
                  <c:v>8.7911821778753101</c:v>
                </c:pt>
                <c:pt idx="188">
                  <c:v>8.7415548702932409</c:v>
                </c:pt>
                <c:pt idx="189">
                  <c:v>8.6870175656731892</c:v>
                </c:pt>
                <c:pt idx="190">
                  <c:v>8.6252588738475904</c:v>
                </c:pt>
                <c:pt idx="191">
                  <c:v>8.5562976071122598</c:v>
                </c:pt>
                <c:pt idx="192">
                  <c:v>8.4873610644013997</c:v>
                </c:pt>
                <c:pt idx="193">
                  <c:v>8.4114408688957294</c:v>
                </c:pt>
                <c:pt idx="194">
                  <c:v>8.3283832295159304</c:v>
                </c:pt>
                <c:pt idx="195">
                  <c:v>8.2382134464235595</c:v>
                </c:pt>
                <c:pt idx="196">
                  <c:v>8.1409589862080303</c:v>
                </c:pt>
                <c:pt idx="197">
                  <c:v>8.0366494735200504</c:v>
                </c:pt>
                <c:pt idx="198">
                  <c:v>7.9253166820476597</c:v>
                </c:pt>
                <c:pt idx="199">
                  <c:v>7.8069945248376502</c:v>
                </c:pt>
                <c:pt idx="200">
                  <c:v>7.6817190439653098</c:v>
                </c:pt>
                <c:pt idx="201">
                  <c:v>7.5495283995556903</c:v>
                </c:pt>
                <c:pt idx="202">
                  <c:v>7.4104628581596304</c:v>
                </c:pt>
                <c:pt idx="203">
                  <c:v>7.2695089650417399</c:v>
                </c:pt>
                <c:pt idx="204">
                  <c:v>7.1245277165136196</c:v>
                </c:pt>
                <c:pt idx="205">
                  <c:v>6.9728010303241899</c:v>
                </c:pt>
                <c:pt idx="206">
                  <c:v>6.8143751238918799</c:v>
                </c:pt>
                <c:pt idx="207">
                  <c:v>6.6492982552824902</c:v>
                </c:pt>
                <c:pt idx="208">
                  <c:v>6.4776207085093302</c:v>
                </c:pt>
                <c:pt idx="209">
                  <c:v>6.30542222897237</c:v>
                </c:pt>
                <c:pt idx="210">
                  <c:v>6.1286239094194004</c:v>
                </c:pt>
                <c:pt idx="211">
                  <c:v>5.9453835141522902</c:v>
                </c:pt>
                <c:pt idx="212">
                  <c:v>5.7557568599705498</c:v>
                </c:pt>
                <c:pt idx="213">
                  <c:v>5.5598017089899798</c:v>
                </c:pt>
                <c:pt idx="214">
                  <c:v>5.35757775104784</c:v>
                </c:pt>
                <c:pt idx="215">
                  <c:v>5.1497316541395701</c:v>
                </c:pt>
                <c:pt idx="216">
                  <c:v>4.9434264333521902</c:v>
                </c:pt>
                <c:pt idx="217">
                  <c:v>4.7310401594831601</c:v>
                </c:pt>
                <c:pt idx="218">
                  <c:v>4.5126375274489199</c:v>
                </c:pt>
                <c:pt idx="219">
                  <c:v>4.28828506480692</c:v>
                </c:pt>
                <c:pt idx="220">
                  <c:v>4.0681421264378397</c:v>
                </c:pt>
                <c:pt idx="221">
                  <c:v>3.8488951513527399</c:v>
                </c:pt>
                <c:pt idx="222">
                  <c:v>3.6239005280174501</c:v>
                </c:pt>
                <c:pt idx="223">
                  <c:v>3.3932267919738002</c:v>
                </c:pt>
                <c:pt idx="224">
                  <c:v>3.1569442086763799</c:v>
                </c:pt>
                <c:pt idx="225">
                  <c:v>2.91512475208898</c:v>
                </c:pt>
                <c:pt idx="226">
                  <c:v>2.6893820068676</c:v>
                </c:pt>
                <c:pt idx="227">
                  <c:v>2.46213131493524</c:v>
                </c:pt>
                <c:pt idx="228">
                  <c:v>2.2295553964511399</c:v>
                </c:pt>
                <c:pt idx="229">
                  <c:v>1.9917250962930899</c:v>
                </c:pt>
                <c:pt idx="230">
                  <c:v>1.7513457109931401</c:v>
                </c:pt>
                <c:pt idx="231">
                  <c:v>1.5282258257411501</c:v>
                </c:pt>
                <c:pt idx="232">
                  <c:v>1.32214328637393</c:v>
                </c:pt>
                <c:pt idx="233">
                  <c:v>1.1124373029553101</c:v>
                </c:pt>
                <c:pt idx="234">
                  <c:v>0.93151420232196502</c:v>
                </c:pt>
                <c:pt idx="235">
                  <c:v>0.748294629996891</c:v>
                </c:pt>
                <c:pt idx="236">
                  <c:v>0.58168396581724102</c:v>
                </c:pt>
                <c:pt idx="237">
                  <c:v>0.44448153800099899</c:v>
                </c:pt>
                <c:pt idx="238">
                  <c:v>0.35057451805371898</c:v>
                </c:pt>
                <c:pt idx="239">
                  <c:v>0.30258381199089901</c:v>
                </c:pt>
                <c:pt idx="240">
                  <c:v>0.28263253098570301</c:v>
                </c:pt>
                <c:pt idx="241">
                  <c:v>0.26268124998050801</c:v>
                </c:pt>
                <c:pt idx="242">
                  <c:v>0.24904558639743399</c:v>
                </c:pt>
                <c:pt idx="243">
                  <c:v>0.23275432847271199</c:v>
                </c:pt>
                <c:pt idx="244">
                  <c:v>0.21908670035479699</c:v>
                </c:pt>
                <c:pt idx="245">
                  <c:v>0.202827406964917</c:v>
                </c:pt>
                <c:pt idx="246">
                  <c:v>0.182876125959721</c:v>
                </c:pt>
                <c:pt idx="247">
                  <c:v>0.162924844954526</c:v>
                </c:pt>
                <c:pt idx="248">
                  <c:v>0.14918263292197501</c:v>
                </c:pt>
                <c:pt idx="249">
                  <c:v>0.13299792344673</c:v>
                </c:pt>
                <c:pt idx="250">
                  <c:v>0.11304664244153299</c:v>
                </c:pt>
                <c:pt idx="251">
                  <c:v>9.9251156184247999E-2</c:v>
                </c:pt>
                <c:pt idx="252">
                  <c:v>8.3119720933738997E-2</c:v>
                </c:pt>
                <c:pt idx="253">
                  <c:v>6.3168439928540002E-2</c:v>
                </c:pt>
                <c:pt idx="254">
                  <c:v>4.9319679446519001E-2</c:v>
                </c:pt>
                <c:pt idx="255">
                  <c:v>3.3241518420745998E-2</c:v>
                </c:pt>
                <c:pt idx="256">
                  <c:v>1.3290237415551E-2</c:v>
                </c:pt>
                <c:pt idx="257">
                  <c:v>8.4413009700900002E-4</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FEA0-4F87-AE4C-131C2B5DD02D}"/>
            </c:ext>
          </c:extLst>
        </c:ser>
        <c:ser>
          <c:idx val="1"/>
          <c:order val="1"/>
          <c:spPr>
            <a:ln w="19050" cap="rnd">
              <a:solidFill>
                <a:schemeClr val="accent2"/>
              </a:solidFill>
              <a:round/>
            </a:ln>
            <a:effectLst/>
          </c:spPr>
          <c:marker>
            <c:symbol val="none"/>
          </c:marker>
          <c:xVal>
            <c:numRef>
              <c:f>'3. Camshaft and Valve Motion An'!$I$9:$I$368</c:f>
              <c:numCache>
                <c:formatCode>General</c:formatCode>
                <c:ptCount val="360"/>
                <c:pt idx="0">
                  <c:v>-108</c:v>
                </c:pt>
                <c:pt idx="1">
                  <c:v>-106</c:v>
                </c:pt>
                <c:pt idx="2">
                  <c:v>-104</c:v>
                </c:pt>
                <c:pt idx="3">
                  <c:v>-102</c:v>
                </c:pt>
                <c:pt idx="4">
                  <c:v>-100</c:v>
                </c:pt>
                <c:pt idx="5">
                  <c:v>-98</c:v>
                </c:pt>
                <c:pt idx="6">
                  <c:v>-96</c:v>
                </c:pt>
                <c:pt idx="7">
                  <c:v>-94</c:v>
                </c:pt>
                <c:pt idx="8">
                  <c:v>-92</c:v>
                </c:pt>
                <c:pt idx="9">
                  <c:v>-90</c:v>
                </c:pt>
                <c:pt idx="10">
                  <c:v>-88</c:v>
                </c:pt>
                <c:pt idx="11">
                  <c:v>-86</c:v>
                </c:pt>
                <c:pt idx="12">
                  <c:v>-84</c:v>
                </c:pt>
                <c:pt idx="13">
                  <c:v>-82</c:v>
                </c:pt>
                <c:pt idx="14">
                  <c:v>-80</c:v>
                </c:pt>
                <c:pt idx="15">
                  <c:v>-78</c:v>
                </c:pt>
                <c:pt idx="16">
                  <c:v>-76</c:v>
                </c:pt>
                <c:pt idx="17">
                  <c:v>-74</c:v>
                </c:pt>
                <c:pt idx="18">
                  <c:v>-72</c:v>
                </c:pt>
                <c:pt idx="19">
                  <c:v>-70</c:v>
                </c:pt>
                <c:pt idx="20">
                  <c:v>-68</c:v>
                </c:pt>
                <c:pt idx="21">
                  <c:v>-66</c:v>
                </c:pt>
                <c:pt idx="22">
                  <c:v>-64</c:v>
                </c:pt>
                <c:pt idx="23">
                  <c:v>-62</c:v>
                </c:pt>
                <c:pt idx="24">
                  <c:v>-60</c:v>
                </c:pt>
                <c:pt idx="25">
                  <c:v>-58</c:v>
                </c:pt>
                <c:pt idx="26">
                  <c:v>-56</c:v>
                </c:pt>
                <c:pt idx="27">
                  <c:v>-54</c:v>
                </c:pt>
                <c:pt idx="28">
                  <c:v>-52</c:v>
                </c:pt>
                <c:pt idx="29">
                  <c:v>-50</c:v>
                </c:pt>
                <c:pt idx="30">
                  <c:v>-48</c:v>
                </c:pt>
                <c:pt idx="31">
                  <c:v>-46</c:v>
                </c:pt>
                <c:pt idx="32">
                  <c:v>-44</c:v>
                </c:pt>
                <c:pt idx="33">
                  <c:v>-42</c:v>
                </c:pt>
                <c:pt idx="34">
                  <c:v>-40</c:v>
                </c:pt>
                <c:pt idx="35">
                  <c:v>-38</c:v>
                </c:pt>
                <c:pt idx="36">
                  <c:v>-36</c:v>
                </c:pt>
                <c:pt idx="37">
                  <c:v>-34</c:v>
                </c:pt>
                <c:pt idx="38">
                  <c:v>-32</c:v>
                </c:pt>
                <c:pt idx="39">
                  <c:v>-30</c:v>
                </c:pt>
                <c:pt idx="40">
                  <c:v>-28</c:v>
                </c:pt>
                <c:pt idx="41">
                  <c:v>-26</c:v>
                </c:pt>
                <c:pt idx="42">
                  <c:v>-24</c:v>
                </c:pt>
                <c:pt idx="43">
                  <c:v>-22</c:v>
                </c:pt>
                <c:pt idx="44">
                  <c:v>-20</c:v>
                </c:pt>
                <c:pt idx="45">
                  <c:v>-18</c:v>
                </c:pt>
                <c:pt idx="46">
                  <c:v>-16</c:v>
                </c:pt>
                <c:pt idx="47">
                  <c:v>-14</c:v>
                </c:pt>
                <c:pt idx="48">
                  <c:v>-12</c:v>
                </c:pt>
                <c:pt idx="49">
                  <c:v>-10</c:v>
                </c:pt>
                <c:pt idx="50">
                  <c:v>-8</c:v>
                </c:pt>
                <c:pt idx="51">
                  <c:v>-6</c:v>
                </c:pt>
                <c:pt idx="52">
                  <c:v>-4</c:v>
                </c:pt>
                <c:pt idx="53">
                  <c:v>-2</c:v>
                </c:pt>
                <c:pt idx="54">
                  <c:v>0</c:v>
                </c:pt>
                <c:pt idx="55">
                  <c:v>2</c:v>
                </c:pt>
                <c:pt idx="56">
                  <c:v>4</c:v>
                </c:pt>
                <c:pt idx="57">
                  <c:v>6</c:v>
                </c:pt>
                <c:pt idx="58">
                  <c:v>8</c:v>
                </c:pt>
                <c:pt idx="59">
                  <c:v>10</c:v>
                </c:pt>
                <c:pt idx="60">
                  <c:v>12</c:v>
                </c:pt>
                <c:pt idx="61">
                  <c:v>14</c:v>
                </c:pt>
                <c:pt idx="62">
                  <c:v>16</c:v>
                </c:pt>
                <c:pt idx="63">
                  <c:v>18</c:v>
                </c:pt>
                <c:pt idx="64">
                  <c:v>20</c:v>
                </c:pt>
                <c:pt idx="65">
                  <c:v>22</c:v>
                </c:pt>
                <c:pt idx="66">
                  <c:v>24</c:v>
                </c:pt>
                <c:pt idx="67">
                  <c:v>26</c:v>
                </c:pt>
                <c:pt idx="68">
                  <c:v>28</c:v>
                </c:pt>
                <c:pt idx="69">
                  <c:v>30</c:v>
                </c:pt>
                <c:pt idx="70">
                  <c:v>32</c:v>
                </c:pt>
                <c:pt idx="71">
                  <c:v>34</c:v>
                </c:pt>
                <c:pt idx="72">
                  <c:v>36</c:v>
                </c:pt>
                <c:pt idx="73">
                  <c:v>38</c:v>
                </c:pt>
                <c:pt idx="74">
                  <c:v>40</c:v>
                </c:pt>
                <c:pt idx="75">
                  <c:v>42</c:v>
                </c:pt>
                <c:pt idx="76">
                  <c:v>44</c:v>
                </c:pt>
                <c:pt idx="77">
                  <c:v>46</c:v>
                </c:pt>
                <c:pt idx="78">
                  <c:v>48</c:v>
                </c:pt>
                <c:pt idx="79">
                  <c:v>50</c:v>
                </c:pt>
                <c:pt idx="80">
                  <c:v>52</c:v>
                </c:pt>
                <c:pt idx="81">
                  <c:v>54</c:v>
                </c:pt>
                <c:pt idx="82">
                  <c:v>56</c:v>
                </c:pt>
                <c:pt idx="83">
                  <c:v>58</c:v>
                </c:pt>
                <c:pt idx="84">
                  <c:v>60</c:v>
                </c:pt>
                <c:pt idx="85">
                  <c:v>62</c:v>
                </c:pt>
                <c:pt idx="86">
                  <c:v>64</c:v>
                </c:pt>
                <c:pt idx="87">
                  <c:v>66</c:v>
                </c:pt>
                <c:pt idx="88">
                  <c:v>68</c:v>
                </c:pt>
                <c:pt idx="89">
                  <c:v>70</c:v>
                </c:pt>
                <c:pt idx="90">
                  <c:v>72</c:v>
                </c:pt>
                <c:pt idx="91">
                  <c:v>74</c:v>
                </c:pt>
                <c:pt idx="92">
                  <c:v>76</c:v>
                </c:pt>
                <c:pt idx="93">
                  <c:v>78</c:v>
                </c:pt>
                <c:pt idx="94">
                  <c:v>80</c:v>
                </c:pt>
                <c:pt idx="95">
                  <c:v>82</c:v>
                </c:pt>
                <c:pt idx="96">
                  <c:v>84</c:v>
                </c:pt>
                <c:pt idx="97">
                  <c:v>86</c:v>
                </c:pt>
                <c:pt idx="98">
                  <c:v>88</c:v>
                </c:pt>
                <c:pt idx="99">
                  <c:v>90</c:v>
                </c:pt>
                <c:pt idx="100">
                  <c:v>92</c:v>
                </c:pt>
                <c:pt idx="101">
                  <c:v>94</c:v>
                </c:pt>
                <c:pt idx="102">
                  <c:v>96</c:v>
                </c:pt>
                <c:pt idx="103">
                  <c:v>98</c:v>
                </c:pt>
                <c:pt idx="104">
                  <c:v>100</c:v>
                </c:pt>
                <c:pt idx="105">
                  <c:v>102</c:v>
                </c:pt>
                <c:pt idx="106">
                  <c:v>104</c:v>
                </c:pt>
                <c:pt idx="107">
                  <c:v>106</c:v>
                </c:pt>
                <c:pt idx="108">
                  <c:v>108</c:v>
                </c:pt>
                <c:pt idx="109">
                  <c:v>110</c:v>
                </c:pt>
                <c:pt idx="110">
                  <c:v>112</c:v>
                </c:pt>
                <c:pt idx="111">
                  <c:v>114</c:v>
                </c:pt>
                <c:pt idx="112">
                  <c:v>116</c:v>
                </c:pt>
                <c:pt idx="113">
                  <c:v>118</c:v>
                </c:pt>
                <c:pt idx="114">
                  <c:v>120</c:v>
                </c:pt>
                <c:pt idx="115">
                  <c:v>122</c:v>
                </c:pt>
                <c:pt idx="116">
                  <c:v>124</c:v>
                </c:pt>
                <c:pt idx="117">
                  <c:v>126</c:v>
                </c:pt>
                <c:pt idx="118">
                  <c:v>128</c:v>
                </c:pt>
                <c:pt idx="119">
                  <c:v>130</c:v>
                </c:pt>
                <c:pt idx="120">
                  <c:v>132</c:v>
                </c:pt>
                <c:pt idx="121">
                  <c:v>134</c:v>
                </c:pt>
                <c:pt idx="122">
                  <c:v>136</c:v>
                </c:pt>
                <c:pt idx="123">
                  <c:v>138</c:v>
                </c:pt>
                <c:pt idx="124">
                  <c:v>140</c:v>
                </c:pt>
                <c:pt idx="125">
                  <c:v>142</c:v>
                </c:pt>
                <c:pt idx="126">
                  <c:v>144</c:v>
                </c:pt>
                <c:pt idx="127">
                  <c:v>146</c:v>
                </c:pt>
                <c:pt idx="128">
                  <c:v>148</c:v>
                </c:pt>
                <c:pt idx="129">
                  <c:v>150</c:v>
                </c:pt>
                <c:pt idx="130">
                  <c:v>152</c:v>
                </c:pt>
                <c:pt idx="131">
                  <c:v>154</c:v>
                </c:pt>
                <c:pt idx="132">
                  <c:v>156</c:v>
                </c:pt>
                <c:pt idx="133">
                  <c:v>158</c:v>
                </c:pt>
                <c:pt idx="134">
                  <c:v>160</c:v>
                </c:pt>
                <c:pt idx="135">
                  <c:v>162</c:v>
                </c:pt>
                <c:pt idx="136">
                  <c:v>164</c:v>
                </c:pt>
                <c:pt idx="137">
                  <c:v>166</c:v>
                </c:pt>
                <c:pt idx="138">
                  <c:v>168</c:v>
                </c:pt>
                <c:pt idx="139">
                  <c:v>170</c:v>
                </c:pt>
                <c:pt idx="140">
                  <c:v>172</c:v>
                </c:pt>
                <c:pt idx="141">
                  <c:v>174</c:v>
                </c:pt>
                <c:pt idx="142">
                  <c:v>176</c:v>
                </c:pt>
                <c:pt idx="143">
                  <c:v>178</c:v>
                </c:pt>
                <c:pt idx="144">
                  <c:v>180</c:v>
                </c:pt>
                <c:pt idx="145">
                  <c:v>182</c:v>
                </c:pt>
                <c:pt idx="146">
                  <c:v>184</c:v>
                </c:pt>
                <c:pt idx="147">
                  <c:v>186</c:v>
                </c:pt>
                <c:pt idx="148">
                  <c:v>188</c:v>
                </c:pt>
                <c:pt idx="149">
                  <c:v>190</c:v>
                </c:pt>
                <c:pt idx="150">
                  <c:v>192</c:v>
                </c:pt>
                <c:pt idx="151">
                  <c:v>194</c:v>
                </c:pt>
                <c:pt idx="152">
                  <c:v>196</c:v>
                </c:pt>
                <c:pt idx="153">
                  <c:v>198</c:v>
                </c:pt>
                <c:pt idx="154">
                  <c:v>200</c:v>
                </c:pt>
                <c:pt idx="155">
                  <c:v>202</c:v>
                </c:pt>
                <c:pt idx="156">
                  <c:v>204</c:v>
                </c:pt>
                <c:pt idx="157">
                  <c:v>206</c:v>
                </c:pt>
                <c:pt idx="158">
                  <c:v>208</c:v>
                </c:pt>
                <c:pt idx="159">
                  <c:v>210</c:v>
                </c:pt>
                <c:pt idx="160">
                  <c:v>212</c:v>
                </c:pt>
                <c:pt idx="161">
                  <c:v>214</c:v>
                </c:pt>
                <c:pt idx="162">
                  <c:v>216</c:v>
                </c:pt>
                <c:pt idx="163">
                  <c:v>218</c:v>
                </c:pt>
                <c:pt idx="164">
                  <c:v>220</c:v>
                </c:pt>
                <c:pt idx="165">
                  <c:v>222</c:v>
                </c:pt>
                <c:pt idx="166">
                  <c:v>224</c:v>
                </c:pt>
                <c:pt idx="167">
                  <c:v>226</c:v>
                </c:pt>
                <c:pt idx="168">
                  <c:v>228</c:v>
                </c:pt>
                <c:pt idx="169">
                  <c:v>230</c:v>
                </c:pt>
                <c:pt idx="170">
                  <c:v>232</c:v>
                </c:pt>
                <c:pt idx="171">
                  <c:v>234</c:v>
                </c:pt>
                <c:pt idx="172">
                  <c:v>236</c:v>
                </c:pt>
                <c:pt idx="173">
                  <c:v>238</c:v>
                </c:pt>
                <c:pt idx="174">
                  <c:v>240</c:v>
                </c:pt>
                <c:pt idx="175">
                  <c:v>242</c:v>
                </c:pt>
                <c:pt idx="176">
                  <c:v>244</c:v>
                </c:pt>
                <c:pt idx="177">
                  <c:v>246</c:v>
                </c:pt>
                <c:pt idx="178">
                  <c:v>248</c:v>
                </c:pt>
                <c:pt idx="179">
                  <c:v>250</c:v>
                </c:pt>
                <c:pt idx="180">
                  <c:v>252</c:v>
                </c:pt>
                <c:pt idx="181">
                  <c:v>254</c:v>
                </c:pt>
                <c:pt idx="182">
                  <c:v>256</c:v>
                </c:pt>
                <c:pt idx="183">
                  <c:v>258</c:v>
                </c:pt>
                <c:pt idx="184">
                  <c:v>260</c:v>
                </c:pt>
                <c:pt idx="185">
                  <c:v>262</c:v>
                </c:pt>
                <c:pt idx="186">
                  <c:v>264</c:v>
                </c:pt>
                <c:pt idx="187">
                  <c:v>266</c:v>
                </c:pt>
                <c:pt idx="188">
                  <c:v>268</c:v>
                </c:pt>
                <c:pt idx="189">
                  <c:v>270</c:v>
                </c:pt>
                <c:pt idx="190">
                  <c:v>272</c:v>
                </c:pt>
                <c:pt idx="191">
                  <c:v>274</c:v>
                </c:pt>
                <c:pt idx="192">
                  <c:v>276</c:v>
                </c:pt>
                <c:pt idx="193">
                  <c:v>278</c:v>
                </c:pt>
                <c:pt idx="194">
                  <c:v>280</c:v>
                </c:pt>
                <c:pt idx="195">
                  <c:v>282</c:v>
                </c:pt>
                <c:pt idx="196">
                  <c:v>284</c:v>
                </c:pt>
                <c:pt idx="197">
                  <c:v>286</c:v>
                </c:pt>
                <c:pt idx="198">
                  <c:v>288</c:v>
                </c:pt>
                <c:pt idx="199">
                  <c:v>290</c:v>
                </c:pt>
                <c:pt idx="200">
                  <c:v>292</c:v>
                </c:pt>
                <c:pt idx="201">
                  <c:v>294</c:v>
                </c:pt>
                <c:pt idx="202">
                  <c:v>296</c:v>
                </c:pt>
                <c:pt idx="203">
                  <c:v>298</c:v>
                </c:pt>
                <c:pt idx="204">
                  <c:v>300</c:v>
                </c:pt>
                <c:pt idx="205">
                  <c:v>302</c:v>
                </c:pt>
                <c:pt idx="206">
                  <c:v>304</c:v>
                </c:pt>
                <c:pt idx="207">
                  <c:v>306</c:v>
                </c:pt>
                <c:pt idx="208">
                  <c:v>308</c:v>
                </c:pt>
                <c:pt idx="209">
                  <c:v>310</c:v>
                </c:pt>
                <c:pt idx="210">
                  <c:v>312</c:v>
                </c:pt>
                <c:pt idx="211">
                  <c:v>314</c:v>
                </c:pt>
                <c:pt idx="212">
                  <c:v>316</c:v>
                </c:pt>
                <c:pt idx="213">
                  <c:v>318</c:v>
                </c:pt>
                <c:pt idx="214">
                  <c:v>320</c:v>
                </c:pt>
                <c:pt idx="215">
                  <c:v>322</c:v>
                </c:pt>
                <c:pt idx="216">
                  <c:v>324</c:v>
                </c:pt>
                <c:pt idx="217">
                  <c:v>326</c:v>
                </c:pt>
                <c:pt idx="218">
                  <c:v>328</c:v>
                </c:pt>
                <c:pt idx="219">
                  <c:v>330</c:v>
                </c:pt>
                <c:pt idx="220">
                  <c:v>332</c:v>
                </c:pt>
                <c:pt idx="221">
                  <c:v>334</c:v>
                </c:pt>
                <c:pt idx="222">
                  <c:v>336</c:v>
                </c:pt>
                <c:pt idx="223">
                  <c:v>338</c:v>
                </c:pt>
                <c:pt idx="224">
                  <c:v>340</c:v>
                </c:pt>
                <c:pt idx="225">
                  <c:v>342</c:v>
                </c:pt>
                <c:pt idx="226">
                  <c:v>344</c:v>
                </c:pt>
                <c:pt idx="227">
                  <c:v>346</c:v>
                </c:pt>
                <c:pt idx="228">
                  <c:v>348</c:v>
                </c:pt>
                <c:pt idx="229">
                  <c:v>350</c:v>
                </c:pt>
                <c:pt idx="230">
                  <c:v>352</c:v>
                </c:pt>
                <c:pt idx="231">
                  <c:v>354</c:v>
                </c:pt>
                <c:pt idx="232">
                  <c:v>356</c:v>
                </c:pt>
                <c:pt idx="233">
                  <c:v>358</c:v>
                </c:pt>
                <c:pt idx="234">
                  <c:v>360</c:v>
                </c:pt>
                <c:pt idx="235">
                  <c:v>362</c:v>
                </c:pt>
                <c:pt idx="236">
                  <c:v>364</c:v>
                </c:pt>
                <c:pt idx="237">
                  <c:v>366</c:v>
                </c:pt>
                <c:pt idx="238">
                  <c:v>368</c:v>
                </c:pt>
                <c:pt idx="239">
                  <c:v>370</c:v>
                </c:pt>
                <c:pt idx="240">
                  <c:v>372</c:v>
                </c:pt>
                <c:pt idx="241">
                  <c:v>374</c:v>
                </c:pt>
                <c:pt idx="242">
                  <c:v>376</c:v>
                </c:pt>
                <c:pt idx="243">
                  <c:v>378</c:v>
                </c:pt>
                <c:pt idx="244">
                  <c:v>380</c:v>
                </c:pt>
                <c:pt idx="245">
                  <c:v>382</c:v>
                </c:pt>
                <c:pt idx="246">
                  <c:v>384</c:v>
                </c:pt>
                <c:pt idx="247">
                  <c:v>386</c:v>
                </c:pt>
                <c:pt idx="248">
                  <c:v>388</c:v>
                </c:pt>
                <c:pt idx="249">
                  <c:v>390</c:v>
                </c:pt>
                <c:pt idx="250">
                  <c:v>392</c:v>
                </c:pt>
                <c:pt idx="251">
                  <c:v>394</c:v>
                </c:pt>
                <c:pt idx="252">
                  <c:v>396</c:v>
                </c:pt>
                <c:pt idx="253">
                  <c:v>398</c:v>
                </c:pt>
                <c:pt idx="254">
                  <c:v>400</c:v>
                </c:pt>
                <c:pt idx="255">
                  <c:v>402</c:v>
                </c:pt>
                <c:pt idx="256">
                  <c:v>404</c:v>
                </c:pt>
                <c:pt idx="257">
                  <c:v>406</c:v>
                </c:pt>
                <c:pt idx="258">
                  <c:v>408</c:v>
                </c:pt>
                <c:pt idx="259">
                  <c:v>410</c:v>
                </c:pt>
                <c:pt idx="260">
                  <c:v>412</c:v>
                </c:pt>
                <c:pt idx="261">
                  <c:v>414</c:v>
                </c:pt>
                <c:pt idx="262">
                  <c:v>416</c:v>
                </c:pt>
                <c:pt idx="263">
                  <c:v>418</c:v>
                </c:pt>
                <c:pt idx="264">
                  <c:v>420</c:v>
                </c:pt>
                <c:pt idx="265">
                  <c:v>422</c:v>
                </c:pt>
                <c:pt idx="266">
                  <c:v>424</c:v>
                </c:pt>
                <c:pt idx="267">
                  <c:v>426</c:v>
                </c:pt>
                <c:pt idx="268">
                  <c:v>428</c:v>
                </c:pt>
                <c:pt idx="269">
                  <c:v>430</c:v>
                </c:pt>
                <c:pt idx="270">
                  <c:v>432</c:v>
                </c:pt>
                <c:pt idx="271">
                  <c:v>434</c:v>
                </c:pt>
                <c:pt idx="272">
                  <c:v>436</c:v>
                </c:pt>
                <c:pt idx="273">
                  <c:v>438</c:v>
                </c:pt>
                <c:pt idx="274">
                  <c:v>440</c:v>
                </c:pt>
                <c:pt idx="275">
                  <c:v>442</c:v>
                </c:pt>
                <c:pt idx="276">
                  <c:v>444</c:v>
                </c:pt>
                <c:pt idx="277">
                  <c:v>446</c:v>
                </c:pt>
                <c:pt idx="278">
                  <c:v>448</c:v>
                </c:pt>
                <c:pt idx="279">
                  <c:v>450</c:v>
                </c:pt>
                <c:pt idx="280">
                  <c:v>452</c:v>
                </c:pt>
                <c:pt idx="281">
                  <c:v>454</c:v>
                </c:pt>
                <c:pt idx="282">
                  <c:v>456</c:v>
                </c:pt>
                <c:pt idx="283">
                  <c:v>458</c:v>
                </c:pt>
                <c:pt idx="284">
                  <c:v>460</c:v>
                </c:pt>
                <c:pt idx="285">
                  <c:v>462</c:v>
                </c:pt>
                <c:pt idx="286">
                  <c:v>464</c:v>
                </c:pt>
                <c:pt idx="287">
                  <c:v>466</c:v>
                </c:pt>
                <c:pt idx="288">
                  <c:v>468</c:v>
                </c:pt>
                <c:pt idx="289">
                  <c:v>470</c:v>
                </c:pt>
                <c:pt idx="290">
                  <c:v>472</c:v>
                </c:pt>
                <c:pt idx="291">
                  <c:v>474</c:v>
                </c:pt>
                <c:pt idx="292">
                  <c:v>476</c:v>
                </c:pt>
                <c:pt idx="293">
                  <c:v>478</c:v>
                </c:pt>
                <c:pt idx="294">
                  <c:v>480</c:v>
                </c:pt>
                <c:pt idx="295">
                  <c:v>482</c:v>
                </c:pt>
                <c:pt idx="296">
                  <c:v>484</c:v>
                </c:pt>
                <c:pt idx="297">
                  <c:v>486</c:v>
                </c:pt>
                <c:pt idx="298">
                  <c:v>488</c:v>
                </c:pt>
                <c:pt idx="299">
                  <c:v>490</c:v>
                </c:pt>
                <c:pt idx="300">
                  <c:v>492</c:v>
                </c:pt>
                <c:pt idx="301">
                  <c:v>494</c:v>
                </c:pt>
                <c:pt idx="302">
                  <c:v>496</c:v>
                </c:pt>
                <c:pt idx="303">
                  <c:v>498</c:v>
                </c:pt>
                <c:pt idx="304">
                  <c:v>500</c:v>
                </c:pt>
                <c:pt idx="305">
                  <c:v>502</c:v>
                </c:pt>
                <c:pt idx="306">
                  <c:v>504</c:v>
                </c:pt>
                <c:pt idx="307">
                  <c:v>506</c:v>
                </c:pt>
                <c:pt idx="308">
                  <c:v>508</c:v>
                </c:pt>
                <c:pt idx="309">
                  <c:v>510</c:v>
                </c:pt>
                <c:pt idx="310">
                  <c:v>512</c:v>
                </c:pt>
                <c:pt idx="311">
                  <c:v>514</c:v>
                </c:pt>
                <c:pt idx="312">
                  <c:v>516</c:v>
                </c:pt>
                <c:pt idx="313">
                  <c:v>518</c:v>
                </c:pt>
                <c:pt idx="314">
                  <c:v>520</c:v>
                </c:pt>
                <c:pt idx="315">
                  <c:v>522</c:v>
                </c:pt>
                <c:pt idx="316">
                  <c:v>524</c:v>
                </c:pt>
                <c:pt idx="317">
                  <c:v>526</c:v>
                </c:pt>
                <c:pt idx="318">
                  <c:v>528</c:v>
                </c:pt>
                <c:pt idx="319">
                  <c:v>530</c:v>
                </c:pt>
                <c:pt idx="320">
                  <c:v>532</c:v>
                </c:pt>
                <c:pt idx="321">
                  <c:v>534</c:v>
                </c:pt>
                <c:pt idx="322">
                  <c:v>536</c:v>
                </c:pt>
                <c:pt idx="323">
                  <c:v>538</c:v>
                </c:pt>
                <c:pt idx="324">
                  <c:v>540</c:v>
                </c:pt>
                <c:pt idx="325">
                  <c:v>542</c:v>
                </c:pt>
                <c:pt idx="326">
                  <c:v>544</c:v>
                </c:pt>
                <c:pt idx="327">
                  <c:v>546</c:v>
                </c:pt>
                <c:pt idx="328">
                  <c:v>548</c:v>
                </c:pt>
                <c:pt idx="329">
                  <c:v>550</c:v>
                </c:pt>
                <c:pt idx="330">
                  <c:v>552</c:v>
                </c:pt>
                <c:pt idx="331">
                  <c:v>554</c:v>
                </c:pt>
                <c:pt idx="332">
                  <c:v>556</c:v>
                </c:pt>
                <c:pt idx="333">
                  <c:v>558</c:v>
                </c:pt>
                <c:pt idx="334">
                  <c:v>560</c:v>
                </c:pt>
                <c:pt idx="335">
                  <c:v>562</c:v>
                </c:pt>
                <c:pt idx="336">
                  <c:v>564</c:v>
                </c:pt>
                <c:pt idx="337">
                  <c:v>566</c:v>
                </c:pt>
                <c:pt idx="338">
                  <c:v>568</c:v>
                </c:pt>
                <c:pt idx="339">
                  <c:v>570</c:v>
                </c:pt>
                <c:pt idx="340">
                  <c:v>572</c:v>
                </c:pt>
                <c:pt idx="341">
                  <c:v>574</c:v>
                </c:pt>
                <c:pt idx="342">
                  <c:v>576</c:v>
                </c:pt>
                <c:pt idx="343">
                  <c:v>578</c:v>
                </c:pt>
                <c:pt idx="344">
                  <c:v>580</c:v>
                </c:pt>
                <c:pt idx="345">
                  <c:v>582</c:v>
                </c:pt>
                <c:pt idx="346">
                  <c:v>584</c:v>
                </c:pt>
                <c:pt idx="347">
                  <c:v>586</c:v>
                </c:pt>
                <c:pt idx="348">
                  <c:v>588</c:v>
                </c:pt>
                <c:pt idx="349">
                  <c:v>590</c:v>
                </c:pt>
                <c:pt idx="350">
                  <c:v>592</c:v>
                </c:pt>
                <c:pt idx="351">
                  <c:v>594</c:v>
                </c:pt>
                <c:pt idx="352">
                  <c:v>596</c:v>
                </c:pt>
                <c:pt idx="353">
                  <c:v>598</c:v>
                </c:pt>
                <c:pt idx="354">
                  <c:v>600</c:v>
                </c:pt>
                <c:pt idx="355">
                  <c:v>602</c:v>
                </c:pt>
                <c:pt idx="356">
                  <c:v>604</c:v>
                </c:pt>
                <c:pt idx="357">
                  <c:v>606</c:v>
                </c:pt>
                <c:pt idx="358">
                  <c:v>608</c:v>
                </c:pt>
                <c:pt idx="359">
                  <c:v>610</c:v>
                </c:pt>
              </c:numCache>
            </c:numRef>
          </c:xVal>
          <c:yVal>
            <c:numRef>
              <c:f>'3. Camshaft and Valve Motion An'!$G$9:$G$368</c:f>
              <c:numCache>
                <c:formatCode>0.00</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8.4413009700900002E-4</c:v>
                </c:pt>
                <c:pt idx="76">
                  <c:v>7.7108582005600002E-3</c:v>
                </c:pt>
                <c:pt idx="77">
                  <c:v>9.9999999999989993E-3</c:v>
                </c:pt>
                <c:pt idx="78">
                  <c:v>9.9999999999989993E-3</c:v>
                </c:pt>
                <c:pt idx="79">
                  <c:v>9.9999999999989993E-3</c:v>
                </c:pt>
                <c:pt idx="80">
                  <c:v>9.9999999999989993E-3</c:v>
                </c:pt>
                <c:pt idx="81">
                  <c:v>1.0838038367200001E-2</c:v>
                </c:pt>
                <c:pt idx="82">
                  <c:v>1.7709335152124001E-2</c:v>
                </c:pt>
                <c:pt idx="83">
                  <c:v>1.9999999999999001E-2</c:v>
                </c:pt>
                <c:pt idx="84">
                  <c:v>1.9999999999999001E-2</c:v>
                </c:pt>
                <c:pt idx="85">
                  <c:v>1.9999999999999001E-2</c:v>
                </c:pt>
                <c:pt idx="86">
                  <c:v>1.9999999999999001E-2</c:v>
                </c:pt>
                <c:pt idx="87">
                  <c:v>2.0831946637391002E-2</c:v>
                </c:pt>
                <c:pt idx="88">
                  <c:v>2.7707812103689999E-2</c:v>
                </c:pt>
                <c:pt idx="89">
                  <c:v>3.0000000000001002E-2</c:v>
                </c:pt>
                <c:pt idx="90">
                  <c:v>3.0000000000001002E-2</c:v>
                </c:pt>
                <c:pt idx="91">
                  <c:v>3.0000000000001002E-2</c:v>
                </c:pt>
                <c:pt idx="92">
                  <c:v>3.0825854907583002E-2</c:v>
                </c:pt>
                <c:pt idx="93">
                  <c:v>3.7706289055252001E-2</c:v>
                </c:pt>
                <c:pt idx="94">
                  <c:v>0.04</c:v>
                </c:pt>
                <c:pt idx="95">
                  <c:v>0.04</c:v>
                </c:pt>
                <c:pt idx="96">
                  <c:v>0.04</c:v>
                </c:pt>
                <c:pt idx="97">
                  <c:v>4.0819763177773999E-2</c:v>
                </c:pt>
                <c:pt idx="98">
                  <c:v>4.7704766006816002E-2</c:v>
                </c:pt>
                <c:pt idx="99">
                  <c:v>0.05</c:v>
                </c:pt>
                <c:pt idx="100">
                  <c:v>5.0813671447965003E-2</c:v>
                </c:pt>
                <c:pt idx="101">
                  <c:v>6.0807579718154002E-2</c:v>
                </c:pt>
                <c:pt idx="102">
                  <c:v>7.3144080431140998E-2</c:v>
                </c:pt>
                <c:pt idx="103">
                  <c:v>9.3095361436335997E-2</c:v>
                </c:pt>
                <c:pt idx="104">
                  <c:v>0.11304664244153299</c:v>
                </c:pt>
                <c:pt idx="105">
                  <c:v>0.13299792344673</c:v>
                </c:pt>
                <c:pt idx="106">
                  <c:v>0.14918263292197501</c:v>
                </c:pt>
                <c:pt idx="107">
                  <c:v>0.162924844954526</c:v>
                </c:pt>
                <c:pt idx="108">
                  <c:v>0.182876125959721</c:v>
                </c:pt>
                <c:pt idx="109">
                  <c:v>0.202827406964917</c:v>
                </c:pt>
                <c:pt idx="110">
                  <c:v>0.22277868797011199</c:v>
                </c:pt>
                <c:pt idx="111">
                  <c:v>0.24272996897531099</c:v>
                </c:pt>
                <c:pt idx="112">
                  <c:v>0.26268124998050801</c:v>
                </c:pt>
                <c:pt idx="113">
                  <c:v>0.28263253098570301</c:v>
                </c:pt>
                <c:pt idx="114">
                  <c:v>0.30258381199089901</c:v>
                </c:pt>
                <c:pt idx="115">
                  <c:v>0.32253509299609801</c:v>
                </c:pt>
                <c:pt idx="116">
                  <c:v>0.342486374001293</c:v>
                </c:pt>
                <c:pt idx="117">
                  <c:v>0.362437655006489</c:v>
                </c:pt>
                <c:pt idx="118">
                  <c:v>0.382388936011684</c:v>
                </c:pt>
                <c:pt idx="119">
                  <c:v>0.40234021701688299</c:v>
                </c:pt>
                <c:pt idx="120">
                  <c:v>0.42229149802207999</c:v>
                </c:pt>
                <c:pt idx="121">
                  <c:v>0.44224277902727399</c:v>
                </c:pt>
                <c:pt idx="122">
                  <c:v>0.45875778869589401</c:v>
                </c:pt>
                <c:pt idx="123">
                  <c:v>0.47465112983769697</c:v>
                </c:pt>
                <c:pt idx="124">
                  <c:v>0.50071339626939504</c:v>
                </c:pt>
                <c:pt idx="125">
                  <c:v>0.52204790304806103</c:v>
                </c:pt>
                <c:pt idx="126">
                  <c:v>0.54879517175166503</c:v>
                </c:pt>
                <c:pt idx="127">
                  <c:v>0.68330494886269799</c:v>
                </c:pt>
                <c:pt idx="128">
                  <c:v>0.85291342963646899</c:v>
                </c:pt>
                <c:pt idx="129">
                  <c:v>1.0711795886492601</c:v>
                </c:pt>
                <c:pt idx="130">
                  <c:v>1.2918225996591399</c:v>
                </c:pt>
                <c:pt idx="131">
                  <c:v>1.51246561066902</c:v>
                </c:pt>
                <c:pt idx="132">
                  <c:v>1.7353730007921999</c:v>
                </c:pt>
                <c:pt idx="133">
                  <c:v>1.95375163268878</c:v>
                </c:pt>
                <c:pt idx="134">
                  <c:v>2.1826088864186799</c:v>
                </c:pt>
                <c:pt idx="135">
                  <c:v>2.40622605883636</c:v>
                </c:pt>
                <c:pt idx="136">
                  <c:v>2.6245350339848801</c:v>
                </c:pt>
                <c:pt idx="137">
                  <c:v>2.84547635975794</c:v>
                </c:pt>
                <c:pt idx="138">
                  <c:v>3.0777101641675699</c:v>
                </c:pt>
                <c:pt idx="139">
                  <c:v>3.3044312307447399</c:v>
                </c:pt>
                <c:pt idx="140">
                  <c:v>3.5388498509612898</c:v>
                </c:pt>
                <c:pt idx="141">
                  <c:v>3.7713478959894702</c:v>
                </c:pt>
                <c:pt idx="142">
                  <c:v>3.9981219144126499</c:v>
                </c:pt>
                <c:pt idx="143">
                  <c:v>4.2191028286680199</c:v>
                </c:pt>
                <c:pt idx="144">
                  <c:v>4.4342233258284098</c:v>
                </c:pt>
                <c:pt idx="145">
                  <c:v>4.6434178781064501</c:v>
                </c:pt>
                <c:pt idx="146">
                  <c:v>4.84662276281502</c:v>
                </c:pt>
                <c:pt idx="147">
                  <c:v>5.0437760817777404</c:v>
                </c:pt>
                <c:pt idx="148">
                  <c:v>5.2348177801837803</c:v>
                </c:pt>
                <c:pt idx="149">
                  <c:v>5.4196896648811599</c:v>
                </c:pt>
                <c:pt idx="150">
                  <c:v>5.59833542210289</c:v>
                </c:pt>
                <c:pt idx="151">
                  <c:v>5.7707006346207503</c:v>
                </c:pt>
                <c:pt idx="152">
                  <c:v>5.9367327983212599</c:v>
                </c:pt>
                <c:pt idx="153">
                  <c:v>6.09638133819898</c:v>
                </c:pt>
                <c:pt idx="154">
                  <c:v>6.2495976237621003</c:v>
                </c:pt>
                <c:pt idx="155">
                  <c:v>6.3963349838457999</c:v>
                </c:pt>
                <c:pt idx="156">
                  <c:v>6.5365487208287396</c:v>
                </c:pt>
                <c:pt idx="157">
                  <c:v>6.6775026139466203</c:v>
                </c:pt>
                <c:pt idx="158">
                  <c:v>6.8120239105882199</c:v>
                </c:pt>
                <c:pt idx="159">
                  <c:v>6.9398949612550904</c:v>
                </c:pt>
                <c:pt idx="160">
                  <c:v>7.06107681518648</c:v>
                </c:pt>
                <c:pt idx="161">
                  <c:v>7.1755325592157799</c:v>
                </c:pt>
                <c:pt idx="162">
                  <c:v>7.2832273290145801</c:v>
                </c:pt>
                <c:pt idx="163">
                  <c:v>7.3841283197127501</c:v>
                </c:pt>
                <c:pt idx="164">
                  <c:v>7.47820479589108</c:v>
                </c:pt>
                <c:pt idx="165">
                  <c:v>7.5654281009435698</c:v>
                </c:pt>
                <c:pt idx="166">
                  <c:v>7.64577166580656</c:v>
                </c:pt>
                <c:pt idx="167">
                  <c:v>7.7192110170518804</c:v>
                </c:pt>
                <c:pt idx="168">
                  <c:v>7.7881475597627299</c:v>
                </c:pt>
                <c:pt idx="169">
                  <c:v>7.85486196818339</c:v>
                </c:pt>
                <c:pt idx="170">
                  <c:v>7.9146084720547698</c:v>
                </c:pt>
                <c:pt idx="171">
                  <c:v>7.9673688720130098</c:v>
                </c:pt>
                <c:pt idx="172">
                  <c:v>8.0131270967292103</c:v>
                </c:pt>
                <c:pt idx="173">
                  <c:v>8.0518692078048204</c:v>
                </c:pt>
                <c:pt idx="174">
                  <c:v>8.0835834040175207</c:v>
                </c:pt>
                <c:pt idx="175">
                  <c:v>8.1135103255253203</c:v>
                </c:pt>
                <c:pt idx="176">
                  <c:v>8.1382189109585603</c:v>
                </c:pt>
                <c:pt idx="177">
                  <c:v>8.1558732785728303</c:v>
                </c:pt>
                <c:pt idx="178">
                  <c:v>8.1664680506767091</c:v>
                </c:pt>
                <c:pt idx="179">
                  <c:v>8.1699999999999893</c:v>
                </c:pt>
                <c:pt idx="180">
                  <c:v>8.1664680506767091</c:v>
                </c:pt>
                <c:pt idx="181">
                  <c:v>8.1558732785728303</c:v>
                </c:pt>
                <c:pt idx="182">
                  <c:v>8.1382189109585603</c:v>
                </c:pt>
                <c:pt idx="183">
                  <c:v>8.11824632026347</c:v>
                </c:pt>
                <c:pt idx="184">
                  <c:v>8.09355904452012</c:v>
                </c:pt>
                <c:pt idx="185">
                  <c:v>8.0618311547857395</c:v>
                </c:pt>
                <c:pt idx="186">
                  <c:v>8.0230723156828905</c:v>
                </c:pt>
                <c:pt idx="187">
                  <c:v>7.9772943335294304</c:v>
                </c:pt>
                <c:pt idx="188">
                  <c:v>7.9245111527421797</c:v>
                </c:pt>
                <c:pt idx="189">
                  <c:v>7.8650950686176904</c:v>
                </c:pt>
                <c:pt idx="190">
                  <c:v>7.8054775511536301</c:v>
                </c:pt>
                <c:pt idx="191">
                  <c:v>7.7389071721121203</c:v>
                </c:pt>
                <c:pt idx="192">
                  <c:v>7.6654042094755104</c:v>
                </c:pt>
                <c:pt idx="193">
                  <c:v>7.5849910529582401</c:v>
                </c:pt>
                <c:pt idx="194">
                  <c:v>7.4976921971867796</c:v>
                </c:pt>
                <c:pt idx="195">
                  <c:v>7.4099988913561097</c:v>
                </c:pt>
                <c:pt idx="196">
                  <c:v>7.3162076188734302</c:v>
                </c:pt>
                <c:pt idx="197">
                  <c:v>7.21561252117435</c:v>
                </c:pt>
                <c:pt idx="198">
                  <c:v>7.1082442405000998</c:v>
                </c:pt>
                <c:pt idx="199">
                  <c:v>6.99413548226907</c:v>
                </c:pt>
                <c:pt idx="200">
                  <c:v>6.8733210051144296</c:v>
                </c:pt>
                <c:pt idx="201">
                  <c:v>6.7458376102962703</c:v>
                </c:pt>
                <c:pt idx="202">
                  <c:v>6.6117241304916101</c:v>
                </c:pt>
                <c:pt idx="203">
                  <c:v>6.4710214179655798</c:v>
                </c:pt>
                <c:pt idx="204">
                  <c:v>6.3237723321274402</c:v>
                </c:pt>
                <c:pt idx="205">
                  <c:v>6.17002172647517</c:v>
                </c:pt>
                <c:pt idx="206">
                  <c:v>6.0098164349326701</c:v>
                </c:pt>
                <c:pt idx="207">
                  <c:v>5.8453782525570004</c:v>
                </c:pt>
                <c:pt idx="208">
                  <c:v>5.6800698559170799</c:v>
                </c:pt>
                <c:pt idx="209">
                  <c:v>5.5084560174729704</c:v>
                </c:pt>
                <c:pt idx="210">
                  <c:v>5.3305890124623199</c:v>
                </c:pt>
                <c:pt idx="211">
                  <c:v>5.1465230208978898</c:v>
                </c:pt>
                <c:pt idx="212">
                  <c:v>4.9611040263975097</c:v>
                </c:pt>
                <c:pt idx="213">
                  <c:v>4.77264397256452</c:v>
                </c:pt>
                <c:pt idx="214">
                  <c:v>4.5802276369938504</c:v>
                </c:pt>
                <c:pt idx="215">
                  <c:v>4.3876292988092596</c:v>
                </c:pt>
                <c:pt idx="216">
                  <c:v>4.1891192087343301</c:v>
                </c:pt>
                <c:pt idx="217">
                  <c:v>3.9847578348654999</c:v>
                </c:pt>
                <c:pt idx="218">
                  <c:v>3.7746074276569499</c:v>
                </c:pt>
                <c:pt idx="219">
                  <c:v>3.5649397856705898</c:v>
                </c:pt>
                <c:pt idx="220">
                  <c:v>3.3514726078197201</c:v>
                </c:pt>
                <c:pt idx="221">
                  <c:v>3.1324093014440502</c:v>
                </c:pt>
                <c:pt idx="222">
                  <c:v>2.91123824948603</c:v>
                </c:pt>
                <c:pt idx="223">
                  <c:v>2.7048233012267802</c:v>
                </c:pt>
                <c:pt idx="224">
                  <c:v>2.4934707068986399</c:v>
                </c:pt>
                <c:pt idx="225">
                  <c:v>2.2804911753835002</c:v>
                </c:pt>
                <c:pt idx="226">
                  <c:v>2.0664389211988898</c:v>
                </c:pt>
                <c:pt idx="227">
                  <c:v>1.8471819721988201</c:v>
                </c:pt>
                <c:pt idx="228">
                  <c:v>1.62278711617396</c:v>
                </c:pt>
                <c:pt idx="229">
                  <c:v>1.4121900084371699</c:v>
                </c:pt>
                <c:pt idx="230">
                  <c:v>1.2088809071614399</c:v>
                </c:pt>
                <c:pt idx="231">
                  <c:v>1.0153812591164999</c:v>
                </c:pt>
                <c:pt idx="232">
                  <c:v>0.85434768458003196</c:v>
                </c:pt>
                <c:pt idx="233">
                  <c:v>0.69990786977243302</c:v>
                </c:pt>
                <c:pt idx="234">
                  <c:v>0.56849393703037798</c:v>
                </c:pt>
                <c:pt idx="235">
                  <c:v>0.473450253676654</c:v>
                </c:pt>
                <c:pt idx="236">
                  <c:v>0.43226713852467702</c:v>
                </c:pt>
                <c:pt idx="237">
                  <c:v>0.41231585751948002</c:v>
                </c:pt>
                <c:pt idx="238">
                  <c:v>0.39236457651428402</c:v>
                </c:pt>
                <c:pt idx="239">
                  <c:v>0.37241329550908697</c:v>
                </c:pt>
                <c:pt idx="240">
                  <c:v>0.35889483522043802</c:v>
                </c:pt>
                <c:pt idx="241">
                  <c:v>0.342486374001293</c:v>
                </c:pt>
                <c:pt idx="242">
                  <c:v>0.32253509299609801</c:v>
                </c:pt>
                <c:pt idx="243">
                  <c:v>0.30258381199089901</c:v>
                </c:pt>
                <c:pt idx="244">
                  <c:v>0.28263253098570301</c:v>
                </c:pt>
                <c:pt idx="245">
                  <c:v>0.26268124998050801</c:v>
                </c:pt>
                <c:pt idx="246">
                  <c:v>0.24904558639743399</c:v>
                </c:pt>
                <c:pt idx="247">
                  <c:v>0.23275432847271199</c:v>
                </c:pt>
                <c:pt idx="248">
                  <c:v>0.21280304746751499</c:v>
                </c:pt>
                <c:pt idx="249">
                  <c:v>0.192851766462318</c:v>
                </c:pt>
                <c:pt idx="250">
                  <c:v>0.179141518964614</c:v>
                </c:pt>
                <c:pt idx="251">
                  <c:v>0.162924844954526</c:v>
                </c:pt>
                <c:pt idx="252">
                  <c:v>0.142973563949327</c:v>
                </c:pt>
                <c:pt idx="253">
                  <c:v>0.12302228294413101</c:v>
                </c:pt>
                <c:pt idx="254">
                  <c:v>0.11077712106911</c:v>
                </c:pt>
                <c:pt idx="255">
                  <c:v>0.100783212798919</c:v>
                </c:pt>
                <c:pt idx="256">
                  <c:v>9.0789304528725995E-2</c:v>
                </c:pt>
                <c:pt idx="257">
                  <c:v>8.9999999999998997E-2</c:v>
                </c:pt>
                <c:pt idx="258">
                  <c:v>8.9999999999998997E-2</c:v>
                </c:pt>
                <c:pt idx="259">
                  <c:v>8.9999999999998997E-2</c:v>
                </c:pt>
                <c:pt idx="260">
                  <c:v>8.9999999999998997E-2</c:v>
                </c:pt>
                <c:pt idx="261">
                  <c:v>8.9999999999998997E-2</c:v>
                </c:pt>
                <c:pt idx="262">
                  <c:v>8.9999999999998997E-2</c:v>
                </c:pt>
                <c:pt idx="263">
                  <c:v>8.9999999999998997E-2</c:v>
                </c:pt>
                <c:pt idx="264">
                  <c:v>8.9999999999998997E-2</c:v>
                </c:pt>
                <c:pt idx="265">
                  <c:v>8.9999999999998997E-2</c:v>
                </c:pt>
                <c:pt idx="266">
                  <c:v>8.9999999999998997E-2</c:v>
                </c:pt>
                <c:pt idx="267">
                  <c:v>8.9999999999998997E-2</c:v>
                </c:pt>
                <c:pt idx="268">
                  <c:v>8.9999999999998997E-2</c:v>
                </c:pt>
                <c:pt idx="269">
                  <c:v>8.9999999999998997E-2</c:v>
                </c:pt>
                <c:pt idx="270">
                  <c:v>8.9999999999998997E-2</c:v>
                </c:pt>
                <c:pt idx="271">
                  <c:v>8.9999999999998997E-2</c:v>
                </c:pt>
                <c:pt idx="272">
                  <c:v>8.9999999999998997E-2</c:v>
                </c:pt>
                <c:pt idx="273">
                  <c:v>8.9999999999998997E-2</c:v>
                </c:pt>
                <c:pt idx="274">
                  <c:v>8.9999999999998997E-2</c:v>
                </c:pt>
                <c:pt idx="275">
                  <c:v>8.9999999999998997E-2</c:v>
                </c:pt>
                <c:pt idx="276">
                  <c:v>8.9999999999998997E-2</c:v>
                </c:pt>
                <c:pt idx="277">
                  <c:v>8.9999999999998997E-2</c:v>
                </c:pt>
                <c:pt idx="278">
                  <c:v>8.9999999999998997E-2</c:v>
                </c:pt>
                <c:pt idx="279">
                  <c:v>8.9999999999998997E-2</c:v>
                </c:pt>
                <c:pt idx="280">
                  <c:v>8.9999999999998997E-2</c:v>
                </c:pt>
                <c:pt idx="281">
                  <c:v>8.9999999999998997E-2</c:v>
                </c:pt>
                <c:pt idx="282">
                  <c:v>8.9999999999998997E-2</c:v>
                </c:pt>
                <c:pt idx="283">
                  <c:v>8.9999999999998997E-2</c:v>
                </c:pt>
                <c:pt idx="284">
                  <c:v>8.9999999999998997E-2</c:v>
                </c:pt>
                <c:pt idx="285">
                  <c:v>8.9999999999998997E-2</c:v>
                </c:pt>
                <c:pt idx="286">
                  <c:v>8.9999999999998997E-2</c:v>
                </c:pt>
                <c:pt idx="287">
                  <c:v>8.7698673813072003E-2</c:v>
                </c:pt>
                <c:pt idx="288">
                  <c:v>8.0795396258537003E-2</c:v>
                </c:pt>
                <c:pt idx="289">
                  <c:v>0.08</c:v>
                </c:pt>
                <c:pt idx="290">
                  <c:v>0.08</c:v>
                </c:pt>
                <c:pt idx="291">
                  <c:v>0.08</c:v>
                </c:pt>
                <c:pt idx="292">
                  <c:v>0.08</c:v>
                </c:pt>
                <c:pt idx="293">
                  <c:v>0.08</c:v>
                </c:pt>
                <c:pt idx="294">
                  <c:v>0.08</c:v>
                </c:pt>
                <c:pt idx="295">
                  <c:v>0.08</c:v>
                </c:pt>
                <c:pt idx="296">
                  <c:v>0.08</c:v>
                </c:pt>
                <c:pt idx="297">
                  <c:v>0.08</c:v>
                </c:pt>
                <c:pt idx="298">
                  <c:v>0.08</c:v>
                </c:pt>
                <c:pt idx="299">
                  <c:v>0.08</c:v>
                </c:pt>
                <c:pt idx="300">
                  <c:v>0.08</c:v>
                </c:pt>
                <c:pt idx="301">
                  <c:v>0.08</c:v>
                </c:pt>
                <c:pt idx="302">
                  <c:v>0.08</c:v>
                </c:pt>
                <c:pt idx="303">
                  <c:v>0.08</c:v>
                </c:pt>
                <c:pt idx="304">
                  <c:v>7.7700196861508003E-2</c:v>
                </c:pt>
                <c:pt idx="305">
                  <c:v>7.0801487988345999E-2</c:v>
                </c:pt>
                <c:pt idx="306">
                  <c:v>7.0000000000000007E-2</c:v>
                </c:pt>
                <c:pt idx="307">
                  <c:v>7.0000000000000007E-2</c:v>
                </c:pt>
                <c:pt idx="308">
                  <c:v>7.0000000000000007E-2</c:v>
                </c:pt>
                <c:pt idx="309">
                  <c:v>7.0000000000000007E-2</c:v>
                </c:pt>
                <c:pt idx="310">
                  <c:v>6.7701719909944003E-2</c:v>
                </c:pt>
                <c:pt idx="311">
                  <c:v>6.0807579718154002E-2</c:v>
                </c:pt>
                <c:pt idx="312">
                  <c:v>0.06</c:v>
                </c:pt>
                <c:pt idx="313">
                  <c:v>0.06</c:v>
                </c:pt>
                <c:pt idx="314">
                  <c:v>0.06</c:v>
                </c:pt>
                <c:pt idx="315">
                  <c:v>0.06</c:v>
                </c:pt>
                <c:pt idx="316">
                  <c:v>0.06</c:v>
                </c:pt>
                <c:pt idx="317">
                  <c:v>0.06</c:v>
                </c:pt>
                <c:pt idx="318">
                  <c:v>0.06</c:v>
                </c:pt>
                <c:pt idx="319">
                  <c:v>5.7703242958380002E-2</c:v>
                </c:pt>
                <c:pt idx="320">
                  <c:v>5.0813671447965003E-2</c:v>
                </c:pt>
                <c:pt idx="321">
                  <c:v>0.05</c:v>
                </c:pt>
                <c:pt idx="322">
                  <c:v>0.05</c:v>
                </c:pt>
                <c:pt idx="323">
                  <c:v>0.05</c:v>
                </c:pt>
                <c:pt idx="324">
                  <c:v>0.05</c:v>
                </c:pt>
                <c:pt idx="325">
                  <c:v>4.7704766006816002E-2</c:v>
                </c:pt>
                <c:pt idx="326">
                  <c:v>4.0819763177773999E-2</c:v>
                </c:pt>
                <c:pt idx="327">
                  <c:v>0.04</c:v>
                </c:pt>
                <c:pt idx="328">
                  <c:v>0.04</c:v>
                </c:pt>
                <c:pt idx="329">
                  <c:v>0.04</c:v>
                </c:pt>
                <c:pt idx="330">
                  <c:v>0.04</c:v>
                </c:pt>
                <c:pt idx="331">
                  <c:v>3.7706289055252001E-2</c:v>
                </c:pt>
                <c:pt idx="332">
                  <c:v>3.0825854907583002E-2</c:v>
                </c:pt>
                <c:pt idx="333">
                  <c:v>3.0000000000001002E-2</c:v>
                </c:pt>
                <c:pt idx="334">
                  <c:v>3.0000000000001002E-2</c:v>
                </c:pt>
                <c:pt idx="335">
                  <c:v>3.0000000000001002E-2</c:v>
                </c:pt>
                <c:pt idx="336">
                  <c:v>3.0000000000001002E-2</c:v>
                </c:pt>
                <c:pt idx="337">
                  <c:v>2.7707812103689999E-2</c:v>
                </c:pt>
                <c:pt idx="338">
                  <c:v>2.0831946637391002E-2</c:v>
                </c:pt>
                <c:pt idx="339">
                  <c:v>1.9999999999999001E-2</c:v>
                </c:pt>
                <c:pt idx="340">
                  <c:v>1.9999999999999001E-2</c:v>
                </c:pt>
                <c:pt idx="341">
                  <c:v>1.9999999999999001E-2</c:v>
                </c:pt>
                <c:pt idx="342">
                  <c:v>1.9999999999999001E-2</c:v>
                </c:pt>
                <c:pt idx="343">
                  <c:v>1.7709335152124001E-2</c:v>
                </c:pt>
                <c:pt idx="344">
                  <c:v>1.0838038367200001E-2</c:v>
                </c:pt>
                <c:pt idx="345">
                  <c:v>9.9999999999989993E-3</c:v>
                </c:pt>
                <c:pt idx="346">
                  <c:v>9.9999999999989993E-3</c:v>
                </c:pt>
                <c:pt idx="347">
                  <c:v>9.9999999999989993E-3</c:v>
                </c:pt>
                <c:pt idx="348">
                  <c:v>9.9999999999989993E-3</c:v>
                </c:pt>
                <c:pt idx="349">
                  <c:v>7.7108582005600002E-3</c:v>
                </c:pt>
                <c:pt idx="350">
                  <c:v>8.4413009700900002E-4</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FEA0-4F87-AE4C-131C2B5DD02D}"/>
            </c:ext>
          </c:extLst>
        </c:ser>
        <c:dLbls>
          <c:showLegendKey val="0"/>
          <c:showVal val="0"/>
          <c:showCatName val="0"/>
          <c:showSerName val="0"/>
          <c:showPercent val="0"/>
          <c:showBubbleSize val="0"/>
        </c:dLbls>
        <c:axId val="1435996128"/>
        <c:axId val="1435997088"/>
      </c:scatterChart>
      <c:valAx>
        <c:axId val="1435996128"/>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7088"/>
        <c:crosses val="autoZero"/>
        <c:crossBetween val="midCat"/>
        <c:majorUnit val="60"/>
      </c:valAx>
      <c:valAx>
        <c:axId val="1435997088"/>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6128"/>
        <c:crosses val="autoZero"/>
        <c:crossBetween val="midCat"/>
      </c:valAx>
      <c:spPr>
        <a:noFill/>
        <a:ln>
          <a:noFill/>
        </a:ln>
        <a:effectLst/>
      </c:spPr>
    </c:plotArea>
    <c:legend>
      <c:legendPos val="r"/>
      <c:layout>
        <c:manualLayout>
          <c:xMode val="edge"/>
          <c:yMode val="edge"/>
          <c:x val="0.79897121829316964"/>
          <c:y val="0.48247308492081764"/>
          <c:w val="9.366100202870703E-2"/>
          <c:h val="0.1142919614216500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velocity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8.7472190856872606E-2"/>
          <c:y val="0.17155317936232475"/>
          <c:w val="0.88611953320608261"/>
          <c:h val="0.68177425674161729"/>
        </c:manualLayout>
      </c:layout>
      <c:scatterChart>
        <c:scatterStyle val="smoothMarker"/>
        <c:varyColors val="0"/>
        <c:ser>
          <c:idx val="0"/>
          <c:order val="0"/>
          <c:tx>
            <c:v>Inlet valve velocity</c:v>
          </c:tx>
          <c:spPr>
            <a:ln w="19050" cap="rnd">
              <a:solidFill>
                <a:schemeClr val="accent1"/>
              </a:solidFill>
              <a:round/>
            </a:ln>
            <a:effectLst/>
          </c:spPr>
          <c:marker>
            <c:symbol val="none"/>
          </c:marker>
          <c:xVal>
            <c:numRef>
              <c:f>'3. Camshaft and Valve Motion An'!$H$9:$H$368</c:f>
              <c:numCache>
                <c:formatCode>General</c:formatCode>
                <c:ptCount val="360"/>
                <c:pt idx="0">
                  <c:v>112</c:v>
                </c:pt>
                <c:pt idx="1">
                  <c:v>114</c:v>
                </c:pt>
                <c:pt idx="2">
                  <c:v>116</c:v>
                </c:pt>
                <c:pt idx="3">
                  <c:v>118</c:v>
                </c:pt>
                <c:pt idx="4">
                  <c:v>120</c:v>
                </c:pt>
                <c:pt idx="5">
                  <c:v>122</c:v>
                </c:pt>
                <c:pt idx="6">
                  <c:v>124</c:v>
                </c:pt>
                <c:pt idx="7">
                  <c:v>126</c:v>
                </c:pt>
                <c:pt idx="8">
                  <c:v>128</c:v>
                </c:pt>
                <c:pt idx="9">
                  <c:v>130</c:v>
                </c:pt>
                <c:pt idx="10">
                  <c:v>132</c:v>
                </c:pt>
                <c:pt idx="11">
                  <c:v>134</c:v>
                </c:pt>
                <c:pt idx="12">
                  <c:v>136</c:v>
                </c:pt>
                <c:pt idx="13">
                  <c:v>138</c:v>
                </c:pt>
                <c:pt idx="14">
                  <c:v>140</c:v>
                </c:pt>
                <c:pt idx="15">
                  <c:v>142</c:v>
                </c:pt>
                <c:pt idx="16">
                  <c:v>144</c:v>
                </c:pt>
                <c:pt idx="17">
                  <c:v>146</c:v>
                </c:pt>
                <c:pt idx="18">
                  <c:v>148</c:v>
                </c:pt>
                <c:pt idx="19">
                  <c:v>150</c:v>
                </c:pt>
                <c:pt idx="20">
                  <c:v>152</c:v>
                </c:pt>
                <c:pt idx="21">
                  <c:v>154</c:v>
                </c:pt>
                <c:pt idx="22">
                  <c:v>156</c:v>
                </c:pt>
                <c:pt idx="23">
                  <c:v>158</c:v>
                </c:pt>
                <c:pt idx="24">
                  <c:v>160</c:v>
                </c:pt>
                <c:pt idx="25">
                  <c:v>162</c:v>
                </c:pt>
                <c:pt idx="26">
                  <c:v>164</c:v>
                </c:pt>
                <c:pt idx="27">
                  <c:v>166</c:v>
                </c:pt>
                <c:pt idx="28">
                  <c:v>168</c:v>
                </c:pt>
                <c:pt idx="29">
                  <c:v>170</c:v>
                </c:pt>
                <c:pt idx="30">
                  <c:v>172</c:v>
                </c:pt>
                <c:pt idx="31">
                  <c:v>174</c:v>
                </c:pt>
                <c:pt idx="32">
                  <c:v>176</c:v>
                </c:pt>
                <c:pt idx="33">
                  <c:v>178</c:v>
                </c:pt>
                <c:pt idx="34">
                  <c:v>180</c:v>
                </c:pt>
                <c:pt idx="35">
                  <c:v>182</c:v>
                </c:pt>
                <c:pt idx="36">
                  <c:v>184</c:v>
                </c:pt>
                <c:pt idx="37">
                  <c:v>186</c:v>
                </c:pt>
                <c:pt idx="38">
                  <c:v>188</c:v>
                </c:pt>
                <c:pt idx="39">
                  <c:v>190</c:v>
                </c:pt>
                <c:pt idx="40">
                  <c:v>192</c:v>
                </c:pt>
                <c:pt idx="41">
                  <c:v>194</c:v>
                </c:pt>
                <c:pt idx="42">
                  <c:v>196</c:v>
                </c:pt>
                <c:pt idx="43">
                  <c:v>198</c:v>
                </c:pt>
                <c:pt idx="44">
                  <c:v>200</c:v>
                </c:pt>
                <c:pt idx="45">
                  <c:v>202</c:v>
                </c:pt>
                <c:pt idx="46">
                  <c:v>204</c:v>
                </c:pt>
                <c:pt idx="47">
                  <c:v>206</c:v>
                </c:pt>
                <c:pt idx="48">
                  <c:v>208</c:v>
                </c:pt>
                <c:pt idx="49">
                  <c:v>210</c:v>
                </c:pt>
                <c:pt idx="50">
                  <c:v>212</c:v>
                </c:pt>
                <c:pt idx="51">
                  <c:v>214</c:v>
                </c:pt>
                <c:pt idx="52">
                  <c:v>216</c:v>
                </c:pt>
                <c:pt idx="53">
                  <c:v>218</c:v>
                </c:pt>
                <c:pt idx="54">
                  <c:v>220</c:v>
                </c:pt>
                <c:pt idx="55">
                  <c:v>222</c:v>
                </c:pt>
                <c:pt idx="56">
                  <c:v>224</c:v>
                </c:pt>
                <c:pt idx="57">
                  <c:v>226</c:v>
                </c:pt>
                <c:pt idx="58">
                  <c:v>228</c:v>
                </c:pt>
                <c:pt idx="59">
                  <c:v>230</c:v>
                </c:pt>
                <c:pt idx="60">
                  <c:v>232</c:v>
                </c:pt>
                <c:pt idx="61">
                  <c:v>234</c:v>
                </c:pt>
                <c:pt idx="62">
                  <c:v>236</c:v>
                </c:pt>
                <c:pt idx="63">
                  <c:v>238</c:v>
                </c:pt>
                <c:pt idx="64">
                  <c:v>240</c:v>
                </c:pt>
                <c:pt idx="65">
                  <c:v>242</c:v>
                </c:pt>
                <c:pt idx="66">
                  <c:v>244</c:v>
                </c:pt>
                <c:pt idx="67">
                  <c:v>246</c:v>
                </c:pt>
                <c:pt idx="68">
                  <c:v>248</c:v>
                </c:pt>
                <c:pt idx="69">
                  <c:v>250</c:v>
                </c:pt>
                <c:pt idx="70">
                  <c:v>252</c:v>
                </c:pt>
                <c:pt idx="71">
                  <c:v>254</c:v>
                </c:pt>
                <c:pt idx="72">
                  <c:v>256</c:v>
                </c:pt>
                <c:pt idx="73">
                  <c:v>258</c:v>
                </c:pt>
                <c:pt idx="74">
                  <c:v>260</c:v>
                </c:pt>
                <c:pt idx="75">
                  <c:v>262</c:v>
                </c:pt>
                <c:pt idx="76">
                  <c:v>264</c:v>
                </c:pt>
                <c:pt idx="77">
                  <c:v>266</c:v>
                </c:pt>
                <c:pt idx="78">
                  <c:v>268</c:v>
                </c:pt>
                <c:pt idx="79">
                  <c:v>270</c:v>
                </c:pt>
                <c:pt idx="80">
                  <c:v>272</c:v>
                </c:pt>
                <c:pt idx="81">
                  <c:v>274</c:v>
                </c:pt>
                <c:pt idx="82">
                  <c:v>276</c:v>
                </c:pt>
                <c:pt idx="83">
                  <c:v>278</c:v>
                </c:pt>
                <c:pt idx="84">
                  <c:v>280</c:v>
                </c:pt>
                <c:pt idx="85">
                  <c:v>282</c:v>
                </c:pt>
                <c:pt idx="86">
                  <c:v>284</c:v>
                </c:pt>
                <c:pt idx="87">
                  <c:v>286</c:v>
                </c:pt>
                <c:pt idx="88">
                  <c:v>288</c:v>
                </c:pt>
                <c:pt idx="89">
                  <c:v>290</c:v>
                </c:pt>
                <c:pt idx="90">
                  <c:v>292</c:v>
                </c:pt>
                <c:pt idx="91">
                  <c:v>294</c:v>
                </c:pt>
                <c:pt idx="92">
                  <c:v>296</c:v>
                </c:pt>
                <c:pt idx="93">
                  <c:v>298</c:v>
                </c:pt>
                <c:pt idx="94">
                  <c:v>300</c:v>
                </c:pt>
                <c:pt idx="95">
                  <c:v>302</c:v>
                </c:pt>
                <c:pt idx="96">
                  <c:v>304</c:v>
                </c:pt>
                <c:pt idx="97">
                  <c:v>306</c:v>
                </c:pt>
                <c:pt idx="98">
                  <c:v>308</c:v>
                </c:pt>
                <c:pt idx="99">
                  <c:v>310</c:v>
                </c:pt>
                <c:pt idx="100">
                  <c:v>312</c:v>
                </c:pt>
                <c:pt idx="101">
                  <c:v>314</c:v>
                </c:pt>
                <c:pt idx="102">
                  <c:v>316</c:v>
                </c:pt>
                <c:pt idx="103">
                  <c:v>318</c:v>
                </c:pt>
                <c:pt idx="104">
                  <c:v>320</c:v>
                </c:pt>
                <c:pt idx="105">
                  <c:v>322</c:v>
                </c:pt>
                <c:pt idx="106">
                  <c:v>324</c:v>
                </c:pt>
                <c:pt idx="107">
                  <c:v>326</c:v>
                </c:pt>
                <c:pt idx="108">
                  <c:v>328</c:v>
                </c:pt>
                <c:pt idx="109">
                  <c:v>330</c:v>
                </c:pt>
                <c:pt idx="110">
                  <c:v>332</c:v>
                </c:pt>
                <c:pt idx="111">
                  <c:v>334</c:v>
                </c:pt>
                <c:pt idx="112">
                  <c:v>336</c:v>
                </c:pt>
                <c:pt idx="113">
                  <c:v>338</c:v>
                </c:pt>
                <c:pt idx="114">
                  <c:v>340</c:v>
                </c:pt>
                <c:pt idx="115">
                  <c:v>342</c:v>
                </c:pt>
                <c:pt idx="116">
                  <c:v>344</c:v>
                </c:pt>
                <c:pt idx="117">
                  <c:v>346</c:v>
                </c:pt>
                <c:pt idx="118">
                  <c:v>348</c:v>
                </c:pt>
                <c:pt idx="119">
                  <c:v>350</c:v>
                </c:pt>
                <c:pt idx="120">
                  <c:v>352</c:v>
                </c:pt>
                <c:pt idx="121">
                  <c:v>354</c:v>
                </c:pt>
                <c:pt idx="122">
                  <c:v>356</c:v>
                </c:pt>
                <c:pt idx="123">
                  <c:v>358</c:v>
                </c:pt>
                <c:pt idx="124">
                  <c:v>360</c:v>
                </c:pt>
                <c:pt idx="125">
                  <c:v>362</c:v>
                </c:pt>
                <c:pt idx="126">
                  <c:v>364</c:v>
                </c:pt>
                <c:pt idx="127">
                  <c:v>366</c:v>
                </c:pt>
                <c:pt idx="128">
                  <c:v>368</c:v>
                </c:pt>
                <c:pt idx="129">
                  <c:v>370</c:v>
                </c:pt>
                <c:pt idx="130">
                  <c:v>372</c:v>
                </c:pt>
                <c:pt idx="131">
                  <c:v>374</c:v>
                </c:pt>
                <c:pt idx="132">
                  <c:v>376</c:v>
                </c:pt>
                <c:pt idx="133">
                  <c:v>378</c:v>
                </c:pt>
                <c:pt idx="134">
                  <c:v>380</c:v>
                </c:pt>
                <c:pt idx="135">
                  <c:v>382</c:v>
                </c:pt>
                <c:pt idx="136">
                  <c:v>384</c:v>
                </c:pt>
                <c:pt idx="137">
                  <c:v>386</c:v>
                </c:pt>
                <c:pt idx="138">
                  <c:v>388</c:v>
                </c:pt>
                <c:pt idx="139">
                  <c:v>390</c:v>
                </c:pt>
                <c:pt idx="140">
                  <c:v>392</c:v>
                </c:pt>
                <c:pt idx="141">
                  <c:v>394</c:v>
                </c:pt>
                <c:pt idx="142">
                  <c:v>396</c:v>
                </c:pt>
                <c:pt idx="143">
                  <c:v>398</c:v>
                </c:pt>
                <c:pt idx="144">
                  <c:v>400</c:v>
                </c:pt>
                <c:pt idx="145">
                  <c:v>402</c:v>
                </c:pt>
                <c:pt idx="146">
                  <c:v>404</c:v>
                </c:pt>
                <c:pt idx="147">
                  <c:v>406</c:v>
                </c:pt>
                <c:pt idx="148">
                  <c:v>408</c:v>
                </c:pt>
                <c:pt idx="149">
                  <c:v>410</c:v>
                </c:pt>
                <c:pt idx="150">
                  <c:v>412</c:v>
                </c:pt>
                <c:pt idx="151">
                  <c:v>414</c:v>
                </c:pt>
                <c:pt idx="152">
                  <c:v>416</c:v>
                </c:pt>
                <c:pt idx="153">
                  <c:v>418</c:v>
                </c:pt>
                <c:pt idx="154">
                  <c:v>420</c:v>
                </c:pt>
                <c:pt idx="155">
                  <c:v>422</c:v>
                </c:pt>
                <c:pt idx="156">
                  <c:v>424</c:v>
                </c:pt>
                <c:pt idx="157">
                  <c:v>426</c:v>
                </c:pt>
                <c:pt idx="158">
                  <c:v>428</c:v>
                </c:pt>
                <c:pt idx="159">
                  <c:v>430</c:v>
                </c:pt>
                <c:pt idx="160">
                  <c:v>432</c:v>
                </c:pt>
                <c:pt idx="161">
                  <c:v>434</c:v>
                </c:pt>
                <c:pt idx="162">
                  <c:v>436</c:v>
                </c:pt>
                <c:pt idx="163">
                  <c:v>438</c:v>
                </c:pt>
                <c:pt idx="164">
                  <c:v>440</c:v>
                </c:pt>
                <c:pt idx="165">
                  <c:v>442</c:v>
                </c:pt>
                <c:pt idx="166">
                  <c:v>444</c:v>
                </c:pt>
                <c:pt idx="167">
                  <c:v>446</c:v>
                </c:pt>
                <c:pt idx="168">
                  <c:v>448</c:v>
                </c:pt>
                <c:pt idx="169">
                  <c:v>450</c:v>
                </c:pt>
                <c:pt idx="170">
                  <c:v>452</c:v>
                </c:pt>
                <c:pt idx="171">
                  <c:v>454</c:v>
                </c:pt>
                <c:pt idx="172">
                  <c:v>456</c:v>
                </c:pt>
                <c:pt idx="173">
                  <c:v>458</c:v>
                </c:pt>
                <c:pt idx="174">
                  <c:v>460</c:v>
                </c:pt>
                <c:pt idx="175">
                  <c:v>462</c:v>
                </c:pt>
                <c:pt idx="176">
                  <c:v>464</c:v>
                </c:pt>
                <c:pt idx="177">
                  <c:v>466</c:v>
                </c:pt>
                <c:pt idx="178">
                  <c:v>468</c:v>
                </c:pt>
                <c:pt idx="179">
                  <c:v>470</c:v>
                </c:pt>
                <c:pt idx="180">
                  <c:v>472</c:v>
                </c:pt>
                <c:pt idx="181">
                  <c:v>474</c:v>
                </c:pt>
                <c:pt idx="182">
                  <c:v>476</c:v>
                </c:pt>
                <c:pt idx="183">
                  <c:v>478</c:v>
                </c:pt>
                <c:pt idx="184">
                  <c:v>480</c:v>
                </c:pt>
                <c:pt idx="185">
                  <c:v>482</c:v>
                </c:pt>
                <c:pt idx="186">
                  <c:v>484</c:v>
                </c:pt>
                <c:pt idx="187">
                  <c:v>486</c:v>
                </c:pt>
                <c:pt idx="188">
                  <c:v>488</c:v>
                </c:pt>
                <c:pt idx="189">
                  <c:v>490</c:v>
                </c:pt>
                <c:pt idx="190">
                  <c:v>492</c:v>
                </c:pt>
                <c:pt idx="191">
                  <c:v>494</c:v>
                </c:pt>
                <c:pt idx="192">
                  <c:v>496</c:v>
                </c:pt>
                <c:pt idx="193">
                  <c:v>498</c:v>
                </c:pt>
                <c:pt idx="194">
                  <c:v>500</c:v>
                </c:pt>
                <c:pt idx="195">
                  <c:v>502</c:v>
                </c:pt>
                <c:pt idx="196">
                  <c:v>504</c:v>
                </c:pt>
                <c:pt idx="197">
                  <c:v>506</c:v>
                </c:pt>
                <c:pt idx="198">
                  <c:v>508</c:v>
                </c:pt>
                <c:pt idx="199">
                  <c:v>510</c:v>
                </c:pt>
                <c:pt idx="200">
                  <c:v>512</c:v>
                </c:pt>
                <c:pt idx="201">
                  <c:v>514</c:v>
                </c:pt>
                <c:pt idx="202">
                  <c:v>516</c:v>
                </c:pt>
                <c:pt idx="203">
                  <c:v>518</c:v>
                </c:pt>
                <c:pt idx="204">
                  <c:v>520</c:v>
                </c:pt>
                <c:pt idx="205">
                  <c:v>522</c:v>
                </c:pt>
                <c:pt idx="206">
                  <c:v>524</c:v>
                </c:pt>
                <c:pt idx="207">
                  <c:v>526</c:v>
                </c:pt>
                <c:pt idx="208">
                  <c:v>528</c:v>
                </c:pt>
                <c:pt idx="209">
                  <c:v>530</c:v>
                </c:pt>
                <c:pt idx="210">
                  <c:v>532</c:v>
                </c:pt>
                <c:pt idx="211">
                  <c:v>534</c:v>
                </c:pt>
                <c:pt idx="212">
                  <c:v>536</c:v>
                </c:pt>
                <c:pt idx="213">
                  <c:v>538</c:v>
                </c:pt>
                <c:pt idx="214">
                  <c:v>540</c:v>
                </c:pt>
                <c:pt idx="215">
                  <c:v>542</c:v>
                </c:pt>
                <c:pt idx="216">
                  <c:v>544</c:v>
                </c:pt>
                <c:pt idx="217">
                  <c:v>546</c:v>
                </c:pt>
                <c:pt idx="218">
                  <c:v>548</c:v>
                </c:pt>
                <c:pt idx="219">
                  <c:v>550</c:v>
                </c:pt>
                <c:pt idx="220">
                  <c:v>552</c:v>
                </c:pt>
                <c:pt idx="221">
                  <c:v>554</c:v>
                </c:pt>
                <c:pt idx="222">
                  <c:v>556</c:v>
                </c:pt>
                <c:pt idx="223">
                  <c:v>558</c:v>
                </c:pt>
                <c:pt idx="224">
                  <c:v>560</c:v>
                </c:pt>
                <c:pt idx="225">
                  <c:v>562</c:v>
                </c:pt>
                <c:pt idx="226">
                  <c:v>564</c:v>
                </c:pt>
                <c:pt idx="227">
                  <c:v>566</c:v>
                </c:pt>
                <c:pt idx="228">
                  <c:v>568</c:v>
                </c:pt>
                <c:pt idx="229">
                  <c:v>570</c:v>
                </c:pt>
                <c:pt idx="230">
                  <c:v>572</c:v>
                </c:pt>
                <c:pt idx="231">
                  <c:v>574</c:v>
                </c:pt>
                <c:pt idx="232">
                  <c:v>576</c:v>
                </c:pt>
                <c:pt idx="233">
                  <c:v>578</c:v>
                </c:pt>
                <c:pt idx="234">
                  <c:v>580</c:v>
                </c:pt>
                <c:pt idx="235">
                  <c:v>582</c:v>
                </c:pt>
                <c:pt idx="236">
                  <c:v>584</c:v>
                </c:pt>
                <c:pt idx="237">
                  <c:v>586</c:v>
                </c:pt>
                <c:pt idx="238">
                  <c:v>588</c:v>
                </c:pt>
                <c:pt idx="239">
                  <c:v>590</c:v>
                </c:pt>
                <c:pt idx="240">
                  <c:v>592</c:v>
                </c:pt>
                <c:pt idx="241">
                  <c:v>594</c:v>
                </c:pt>
                <c:pt idx="242">
                  <c:v>596</c:v>
                </c:pt>
                <c:pt idx="243">
                  <c:v>598</c:v>
                </c:pt>
                <c:pt idx="244">
                  <c:v>600</c:v>
                </c:pt>
                <c:pt idx="245">
                  <c:v>602</c:v>
                </c:pt>
                <c:pt idx="246">
                  <c:v>604</c:v>
                </c:pt>
                <c:pt idx="247">
                  <c:v>606</c:v>
                </c:pt>
                <c:pt idx="248">
                  <c:v>608</c:v>
                </c:pt>
                <c:pt idx="249">
                  <c:v>610</c:v>
                </c:pt>
                <c:pt idx="250">
                  <c:v>612</c:v>
                </c:pt>
                <c:pt idx="251">
                  <c:v>614</c:v>
                </c:pt>
                <c:pt idx="252">
                  <c:v>616</c:v>
                </c:pt>
                <c:pt idx="253">
                  <c:v>618</c:v>
                </c:pt>
                <c:pt idx="254">
                  <c:v>620</c:v>
                </c:pt>
                <c:pt idx="255">
                  <c:v>622</c:v>
                </c:pt>
                <c:pt idx="256">
                  <c:v>624</c:v>
                </c:pt>
                <c:pt idx="257">
                  <c:v>626</c:v>
                </c:pt>
                <c:pt idx="258">
                  <c:v>628</c:v>
                </c:pt>
                <c:pt idx="259">
                  <c:v>630</c:v>
                </c:pt>
                <c:pt idx="260">
                  <c:v>632</c:v>
                </c:pt>
                <c:pt idx="261">
                  <c:v>634</c:v>
                </c:pt>
                <c:pt idx="262">
                  <c:v>636</c:v>
                </c:pt>
                <c:pt idx="263">
                  <c:v>638</c:v>
                </c:pt>
                <c:pt idx="264">
                  <c:v>640</c:v>
                </c:pt>
                <c:pt idx="265">
                  <c:v>642</c:v>
                </c:pt>
                <c:pt idx="266">
                  <c:v>644</c:v>
                </c:pt>
                <c:pt idx="267">
                  <c:v>646</c:v>
                </c:pt>
                <c:pt idx="268">
                  <c:v>648</c:v>
                </c:pt>
                <c:pt idx="269">
                  <c:v>650</c:v>
                </c:pt>
                <c:pt idx="270">
                  <c:v>652</c:v>
                </c:pt>
                <c:pt idx="271">
                  <c:v>654</c:v>
                </c:pt>
                <c:pt idx="272">
                  <c:v>656</c:v>
                </c:pt>
                <c:pt idx="273">
                  <c:v>658</c:v>
                </c:pt>
                <c:pt idx="274">
                  <c:v>660</c:v>
                </c:pt>
                <c:pt idx="275">
                  <c:v>662</c:v>
                </c:pt>
                <c:pt idx="276">
                  <c:v>664</c:v>
                </c:pt>
                <c:pt idx="277">
                  <c:v>666</c:v>
                </c:pt>
                <c:pt idx="278">
                  <c:v>668</c:v>
                </c:pt>
                <c:pt idx="279">
                  <c:v>670</c:v>
                </c:pt>
                <c:pt idx="280">
                  <c:v>672</c:v>
                </c:pt>
                <c:pt idx="281">
                  <c:v>674</c:v>
                </c:pt>
                <c:pt idx="282">
                  <c:v>676</c:v>
                </c:pt>
                <c:pt idx="283">
                  <c:v>678</c:v>
                </c:pt>
                <c:pt idx="284">
                  <c:v>680</c:v>
                </c:pt>
                <c:pt idx="285">
                  <c:v>682</c:v>
                </c:pt>
                <c:pt idx="286">
                  <c:v>684</c:v>
                </c:pt>
                <c:pt idx="287">
                  <c:v>686</c:v>
                </c:pt>
                <c:pt idx="288">
                  <c:v>688</c:v>
                </c:pt>
                <c:pt idx="289">
                  <c:v>690</c:v>
                </c:pt>
                <c:pt idx="290">
                  <c:v>692</c:v>
                </c:pt>
                <c:pt idx="291">
                  <c:v>694</c:v>
                </c:pt>
                <c:pt idx="292">
                  <c:v>696</c:v>
                </c:pt>
                <c:pt idx="293">
                  <c:v>698</c:v>
                </c:pt>
                <c:pt idx="294">
                  <c:v>700</c:v>
                </c:pt>
                <c:pt idx="295">
                  <c:v>702</c:v>
                </c:pt>
                <c:pt idx="296">
                  <c:v>704</c:v>
                </c:pt>
                <c:pt idx="297">
                  <c:v>706</c:v>
                </c:pt>
                <c:pt idx="298">
                  <c:v>708</c:v>
                </c:pt>
                <c:pt idx="299">
                  <c:v>710</c:v>
                </c:pt>
                <c:pt idx="300">
                  <c:v>712</c:v>
                </c:pt>
                <c:pt idx="301">
                  <c:v>714</c:v>
                </c:pt>
                <c:pt idx="302">
                  <c:v>716</c:v>
                </c:pt>
                <c:pt idx="303">
                  <c:v>718</c:v>
                </c:pt>
                <c:pt idx="304">
                  <c:v>720</c:v>
                </c:pt>
                <c:pt idx="305">
                  <c:v>722</c:v>
                </c:pt>
                <c:pt idx="306">
                  <c:v>724</c:v>
                </c:pt>
                <c:pt idx="307">
                  <c:v>726</c:v>
                </c:pt>
                <c:pt idx="308">
                  <c:v>728</c:v>
                </c:pt>
                <c:pt idx="309">
                  <c:v>730</c:v>
                </c:pt>
                <c:pt idx="310">
                  <c:v>732</c:v>
                </c:pt>
                <c:pt idx="311">
                  <c:v>734</c:v>
                </c:pt>
                <c:pt idx="312">
                  <c:v>736</c:v>
                </c:pt>
                <c:pt idx="313">
                  <c:v>738</c:v>
                </c:pt>
                <c:pt idx="314">
                  <c:v>740</c:v>
                </c:pt>
                <c:pt idx="315">
                  <c:v>742</c:v>
                </c:pt>
                <c:pt idx="316">
                  <c:v>744</c:v>
                </c:pt>
                <c:pt idx="317">
                  <c:v>746</c:v>
                </c:pt>
                <c:pt idx="318">
                  <c:v>748</c:v>
                </c:pt>
                <c:pt idx="319">
                  <c:v>750</c:v>
                </c:pt>
                <c:pt idx="320">
                  <c:v>752</c:v>
                </c:pt>
                <c:pt idx="321">
                  <c:v>754</c:v>
                </c:pt>
                <c:pt idx="322">
                  <c:v>756</c:v>
                </c:pt>
                <c:pt idx="323">
                  <c:v>758</c:v>
                </c:pt>
                <c:pt idx="324">
                  <c:v>760</c:v>
                </c:pt>
                <c:pt idx="325">
                  <c:v>762</c:v>
                </c:pt>
                <c:pt idx="326">
                  <c:v>764</c:v>
                </c:pt>
                <c:pt idx="327">
                  <c:v>766</c:v>
                </c:pt>
                <c:pt idx="328">
                  <c:v>768</c:v>
                </c:pt>
                <c:pt idx="329">
                  <c:v>770</c:v>
                </c:pt>
                <c:pt idx="330">
                  <c:v>772</c:v>
                </c:pt>
                <c:pt idx="331">
                  <c:v>774</c:v>
                </c:pt>
                <c:pt idx="332">
                  <c:v>776</c:v>
                </c:pt>
                <c:pt idx="333">
                  <c:v>778</c:v>
                </c:pt>
                <c:pt idx="334">
                  <c:v>780</c:v>
                </c:pt>
                <c:pt idx="335">
                  <c:v>782</c:v>
                </c:pt>
                <c:pt idx="336">
                  <c:v>784</c:v>
                </c:pt>
                <c:pt idx="337">
                  <c:v>786</c:v>
                </c:pt>
                <c:pt idx="338">
                  <c:v>788</c:v>
                </c:pt>
                <c:pt idx="339">
                  <c:v>790</c:v>
                </c:pt>
                <c:pt idx="340">
                  <c:v>792</c:v>
                </c:pt>
                <c:pt idx="341">
                  <c:v>794</c:v>
                </c:pt>
                <c:pt idx="342">
                  <c:v>796</c:v>
                </c:pt>
                <c:pt idx="343">
                  <c:v>798</c:v>
                </c:pt>
                <c:pt idx="344">
                  <c:v>800</c:v>
                </c:pt>
                <c:pt idx="345">
                  <c:v>802</c:v>
                </c:pt>
                <c:pt idx="346">
                  <c:v>804</c:v>
                </c:pt>
                <c:pt idx="347">
                  <c:v>806</c:v>
                </c:pt>
                <c:pt idx="348">
                  <c:v>808</c:v>
                </c:pt>
                <c:pt idx="349">
                  <c:v>810</c:v>
                </c:pt>
                <c:pt idx="350">
                  <c:v>812</c:v>
                </c:pt>
                <c:pt idx="351">
                  <c:v>814</c:v>
                </c:pt>
                <c:pt idx="352">
                  <c:v>816</c:v>
                </c:pt>
                <c:pt idx="353">
                  <c:v>818</c:v>
                </c:pt>
                <c:pt idx="354">
                  <c:v>820</c:v>
                </c:pt>
                <c:pt idx="355">
                  <c:v>822</c:v>
                </c:pt>
                <c:pt idx="356">
                  <c:v>824</c:v>
                </c:pt>
                <c:pt idx="357">
                  <c:v>826</c:v>
                </c:pt>
                <c:pt idx="358">
                  <c:v>828</c:v>
                </c:pt>
                <c:pt idx="359">
                  <c:v>830</c:v>
                </c:pt>
              </c:numCache>
            </c:numRef>
          </c:xVal>
          <c:yVal>
            <c:numRef>
              <c:f>'3. Camshaft and Valve Motion An'!$K$9:$K$368</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-2.1430507832575985E-2</c:v>
                </c:pt>
                <c:pt idx="112">
                  <c:v>0.11784211420715499</c:v>
                </c:pt>
                <c:pt idx="113">
                  <c:v>0.34928760452011143</c:v>
                </c:pt>
                <c:pt idx="114">
                  <c:v>0.36292069281471639</c:v>
                </c:pt>
                <c:pt idx="115">
                  <c:v>0.27345724527746451</c:v>
                </c:pt>
                <c:pt idx="116">
                  <c:v>0.3234204930120565</c:v>
                </c:pt>
                <c:pt idx="117">
                  <c:v>0.39589760179420896</c:v>
                </c:pt>
                <c:pt idx="118">
                  <c:v>0.3860572874505378</c:v>
                </c:pt>
                <c:pt idx="119">
                  <c:v>0.38753699168409733</c:v>
                </c:pt>
                <c:pt idx="120">
                  <c:v>0.36879576115035217</c:v>
                </c:pt>
                <c:pt idx="121">
                  <c:v>0.25881006487207081</c:v>
                </c:pt>
                <c:pt idx="122">
                  <c:v>1.3508823087336252</c:v>
                </c:pt>
                <c:pt idx="123">
                  <c:v>2.8754868088704448</c:v>
                </c:pt>
                <c:pt idx="124">
                  <c:v>4.0160504886217501</c:v>
                </c:pt>
                <c:pt idx="125">
                  <c:v>4.699657113323612</c:v>
                </c:pt>
                <c:pt idx="126">
                  <c:v>4.5296604676923602</c:v>
                </c:pt>
                <c:pt idx="127">
                  <c:v>4.4229701121991196</c:v>
                </c:pt>
                <c:pt idx="128">
                  <c:v>4.5141882500204247</c:v>
                </c:pt>
                <c:pt idx="129">
                  <c:v>4.5618790294634923</c:v>
                </c:pt>
                <c:pt idx="130">
                  <c:v>4.580481000249562</c:v>
                </c:pt>
                <c:pt idx="131">
                  <c:v>4.6469532701980691</c:v>
                </c:pt>
                <c:pt idx="132">
                  <c:v>4.7402377269242573</c:v>
                </c:pt>
                <c:pt idx="133">
                  <c:v>4.8284286957248108</c:v>
                </c:pt>
                <c:pt idx="134">
                  <c:v>4.7209234777279887</c:v>
                </c:pt>
                <c:pt idx="135">
                  <c:v>4.6041457063401259</c:v>
                </c:pt>
                <c:pt idx="136">
                  <c:v>4.5427615799360117</c:v>
                </c:pt>
                <c:pt idx="137">
                  <c:v>4.5274326587338392</c:v>
                </c:pt>
                <c:pt idx="138">
                  <c:v>4.468737084979769</c:v>
                </c:pt>
                <c:pt idx="139">
                  <c:v>4.4474891388383133</c:v>
                </c:pt>
                <c:pt idx="140">
                  <c:v>4.4029669558318387</c:v>
                </c:pt>
                <c:pt idx="141">
                  <c:v>4.2783549302169543</c:v>
                </c:pt>
                <c:pt idx="142">
                  <c:v>4.1627253116121619</c:v>
                </c:pt>
                <c:pt idx="143">
                  <c:v>4.0458276865522924</c:v>
                </c:pt>
                <c:pt idx="144">
                  <c:v>3.9156750070117741</c:v>
                </c:pt>
                <c:pt idx="145">
                  <c:v>3.8704195570386255</c:v>
                </c:pt>
                <c:pt idx="146">
                  <c:v>3.9003706500924755</c:v>
                </c:pt>
                <c:pt idx="147">
                  <c:v>3.867709426962227</c:v>
                </c:pt>
                <c:pt idx="148">
                  <c:v>3.7651625799430604</c:v>
                </c:pt>
                <c:pt idx="149">
                  <c:v>3.6368030713221233</c:v>
                </c:pt>
                <c:pt idx="150">
                  <c:v>3.5116803852417733</c:v>
                </c:pt>
                <c:pt idx="151">
                  <c:v>3.3854880072977491</c:v>
                </c:pt>
                <c:pt idx="152">
                  <c:v>3.258264376910819</c:v>
                </c:pt>
                <c:pt idx="153">
                  <c:v>3.1300482476310099</c:v>
                </c:pt>
                <c:pt idx="154">
                  <c:v>2.9937971885489563</c:v>
                </c:pt>
                <c:pt idx="155">
                  <c:v>2.9078402371170573</c:v>
                </c:pt>
                <c:pt idx="156">
                  <c:v>2.8645643053975873</c:v>
                </c:pt>
                <c:pt idx="157">
                  <c:v>2.7637639053636747</c:v>
                </c:pt>
                <c:pt idx="158">
                  <c:v>2.6256363468377986</c:v>
                </c:pt>
                <c:pt idx="159">
                  <c:v>2.4921548410479417</c:v>
                </c:pt>
                <c:pt idx="160">
                  <c:v>2.3579142007514835</c:v>
                </c:pt>
                <c:pt idx="161">
                  <c:v>2.222955316947683</c:v>
                </c:pt>
                <c:pt idx="162">
                  <c:v>2.0873192994202285</c:v>
                </c:pt>
                <c:pt idx="163">
                  <c:v>1.9510474642138231</c:v>
                </c:pt>
                <c:pt idx="164">
                  <c:v>1.8062142022643379</c:v>
                </c:pt>
                <c:pt idx="165">
                  <c:v>1.7205134679022744</c:v>
                </c:pt>
                <c:pt idx="166">
                  <c:v>1.6667225072843244</c:v>
                </c:pt>
                <c:pt idx="167">
                  <c:v>1.548686896562312</c:v>
                </c:pt>
                <c:pt idx="168">
                  <c:v>1.4057128007812298</c:v>
                </c:pt>
                <c:pt idx="169">
                  <c:v>1.2663647436151668</c:v>
                </c:pt>
                <c:pt idx="170">
                  <c:v>1.1266309394804308</c:v>
                </c:pt>
                <c:pt idx="171">
                  <c:v>0.98655395264789136</c:v>
                </c:pt>
                <c:pt idx="172">
                  <c:v>0.84617645192444091</c:v>
                </c:pt>
                <c:pt idx="173">
                  <c:v>0.69846674385938268</c:v>
                </c:pt>
                <c:pt idx="174">
                  <c:v>0.60240313846026861</c:v>
                </c:pt>
                <c:pt idx="175">
                  <c:v>0.54405017901645836</c:v>
                </c:pt>
                <c:pt idx="176">
                  <c:v>0.42893586624203828</c:v>
                </c:pt>
                <c:pt idx="177">
                  <c:v>0.28287120545786326</c:v>
                </c:pt>
                <c:pt idx="178">
                  <c:v>0.14145714733771894</c:v>
                </c:pt>
                <c:pt idx="179">
                  <c:v>-1.5582528289578514E-3</c:v>
                </c:pt>
                <c:pt idx="180">
                  <c:v>-0.14233795825736573</c:v>
                </c:pt>
                <c:pt idx="181">
                  <c:v>-0.20122788574631081</c:v>
                </c:pt>
                <c:pt idx="182">
                  <c:v>-0.27252253990339725</c:v>
                </c:pt>
                <c:pt idx="183">
                  <c:v>-0.42402234864434385</c:v>
                </c:pt>
                <c:pt idx="184">
                  <c:v>-0.5651621935180362</c:v>
                </c:pt>
                <c:pt idx="185">
                  <c:v>-0.70612988451306113</c:v>
                </c:pt>
                <c:pt idx="186">
                  <c:v>-0.85498352216223883</c:v>
                </c:pt>
                <c:pt idx="187">
                  <c:v>-0.94252230273620508</c:v>
                </c:pt>
                <c:pt idx="188">
                  <c:v>-0.99974274629724869</c:v>
                </c:pt>
                <c:pt idx="189">
                  <c:v>-1.1214669837934668</c:v>
                </c:pt>
                <c:pt idx="190">
                  <c:v>-1.2763999534353916</c:v>
                </c:pt>
                <c:pt idx="191">
                  <c:v>-1.3345143183022088</c:v>
                </c:pt>
                <c:pt idx="192">
                  <c:v>-1.3899399465084381</c:v>
                </c:pt>
                <c:pt idx="193">
                  <c:v>-1.5379033609120223</c:v>
                </c:pt>
                <c:pt idx="194">
                  <c:v>-1.6760603988041896</c:v>
                </c:pt>
                <c:pt idx="195">
                  <c:v>-1.8134216136286285</c:v>
                </c:pt>
                <c:pt idx="196">
                  <c:v>-1.9502304426626771</c:v>
                </c:pt>
                <c:pt idx="197">
                  <c:v>-2.0864452126114985</c:v>
                </c:pt>
                <c:pt idx="198">
                  <c:v>-2.2220244311365742</c:v>
                </c:pt>
                <c:pt idx="199">
                  <c:v>-2.3569267994947829</c:v>
                </c:pt>
                <c:pt idx="200">
                  <c:v>-2.4911112251178391</c:v>
                </c:pt>
                <c:pt idx="201">
                  <c:v>-2.6325093317223551</c:v>
                </c:pt>
                <c:pt idx="202">
                  <c:v>-2.7137796897141078</c:v>
                </c:pt>
                <c:pt idx="203">
                  <c:v>-2.7585904443477465</c:v>
                </c:pt>
                <c:pt idx="204">
                  <c:v>-2.8663408863496453</c:v>
                </c:pt>
                <c:pt idx="205">
                  <c:v>-3.0008786753336483</c:v>
                </c:pt>
                <c:pt idx="206">
                  <c:v>-3.1300482476310045</c:v>
                </c:pt>
                <c:pt idx="207">
                  <c:v>-3.267983641255078</c:v>
                </c:pt>
                <c:pt idx="208">
                  <c:v>-3.3302269060636807</c:v>
                </c:pt>
                <c:pt idx="209">
                  <c:v>-3.3669961881876471</c:v>
                </c:pt>
                <c:pt idx="210">
                  <c:v>-3.4804939654102407</c:v>
                </c:pt>
                <c:pt idx="211">
                  <c:v>-3.6076718494185687</c:v>
                </c:pt>
                <c:pt idx="212">
                  <c:v>-3.7306933562196645</c:v>
                </c:pt>
                <c:pt idx="213">
                  <c:v>-3.8535218808324476</c:v>
                </c:pt>
                <c:pt idx="214">
                  <c:v>-3.9800208946481739</c:v>
                </c:pt>
                <c:pt idx="215">
                  <c:v>-4.0061739996941297</c:v>
                </c:pt>
                <c:pt idx="216">
                  <c:v>-4.0386541705144356</c:v>
                </c:pt>
                <c:pt idx="217">
                  <c:v>-4.1680942608532909</c:v>
                </c:pt>
                <c:pt idx="218">
                  <c:v>-4.3001447764241103</c:v>
                </c:pt>
                <c:pt idx="219">
                  <c:v>-4.3115318474326294</c:v>
                </c:pt>
                <c:pt idx="220">
                  <c:v>-4.2350414719756788</c:v>
                </c:pt>
                <c:pt idx="221">
                  <c:v>-4.287435154679617</c:v>
                </c:pt>
                <c:pt idx="222">
                  <c:v>-4.4088151935979658</c:v>
                </c:pt>
                <c:pt idx="223">
                  <c:v>-4.5180317506869949</c:v>
                </c:pt>
                <c:pt idx="224">
                  <c:v>-4.6606051991600461</c:v>
                </c:pt>
                <c:pt idx="225">
                  <c:v>-4.5301609466085857</c:v>
                </c:pt>
                <c:pt idx="226">
                  <c:v>-4.3482008795700464</c:v>
                </c:pt>
                <c:pt idx="227">
                  <c:v>-4.4427813294014618</c:v>
                </c:pt>
                <c:pt idx="228">
                  <c:v>-4.5556566933861689</c:v>
                </c:pt>
                <c:pt idx="229">
                  <c:v>-4.662982341082726</c:v>
                </c:pt>
                <c:pt idx="230">
                  <c:v>-4.515938562620522</c:v>
                </c:pt>
                <c:pt idx="231">
                  <c:v>-4.1188597108306411</c:v>
                </c:pt>
                <c:pt idx="232">
                  <c:v>-4.0416936362050668</c:v>
                </c:pt>
                <c:pt idx="233">
                  <c:v>-3.7814761311327292</c:v>
                </c:pt>
                <c:pt idx="234">
                  <c:v>-3.5034498267659453</c:v>
                </c:pt>
                <c:pt idx="235">
                  <c:v>-3.4357313799221125</c:v>
                </c:pt>
                <c:pt idx="236">
                  <c:v>-2.98242364586446</c:v>
                </c:pt>
                <c:pt idx="237">
                  <c:v>-2.2626031821147712</c:v>
                </c:pt>
                <c:pt idx="238">
                  <c:v>-1.3482602268644346</c:v>
                </c:pt>
                <c:pt idx="239">
                  <c:v>-0.5832986687443642</c:v>
                </c:pt>
                <c:pt idx="240">
                  <c:v>-0.35102764763828415</c:v>
                </c:pt>
                <c:pt idx="241">
                  <c:v>-0.32067154301559392</c:v>
                </c:pt>
                <c:pt idx="242">
                  <c:v>-0.28358963555823263</c:v>
                </c:pt>
                <c:pt idx="243">
                  <c:v>-0.28995530808737663</c:v>
                </c:pt>
                <c:pt idx="244">
                  <c:v>-0.27935903249474309</c:v>
                </c:pt>
                <c:pt idx="245">
                  <c:v>-0.35451636752340532</c:v>
                </c:pt>
                <c:pt idx="246">
                  <c:v>-0.40202274119861831</c:v>
                </c:pt>
                <c:pt idx="247">
                  <c:v>-0.3220460180138468</c:v>
                </c:pt>
                <c:pt idx="248">
                  <c:v>-0.2734572452774901</c:v>
                </c:pt>
                <c:pt idx="249">
                  <c:v>-0.36348045405562857</c:v>
                </c:pt>
                <c:pt idx="250">
                  <c:v>-0.32880685210498728</c:v>
                </c:pt>
                <c:pt idx="251">
                  <c:v>-0.27345724527746118</c:v>
                </c:pt>
                <c:pt idx="252">
                  <c:v>-0.36270731186917299</c:v>
                </c:pt>
                <c:pt idx="253">
                  <c:v>-0.32957999429149093</c:v>
                </c:pt>
                <c:pt idx="254">
                  <c:v>-0.27345724527746457</c:v>
                </c:pt>
                <c:pt idx="255">
                  <c:v>-0.36428185259614349</c:v>
                </c:pt>
                <c:pt idx="256">
                  <c:v>-0.33839832626869532</c:v>
                </c:pt>
                <c:pt idx="257">
                  <c:v>-0.11784211420715499</c:v>
                </c:pt>
                <c:pt idx="258">
                  <c:v>1.0541229581159885E-2</c:v>
                </c:pt>
                <c:pt idx="259">
                  <c:v>1.3611597814270125E-3</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484B-4860-8081-B70271377AF9}"/>
            </c:ext>
          </c:extLst>
        </c:ser>
        <c:ser>
          <c:idx val="1"/>
          <c:order val="1"/>
          <c:tx>
            <c:v>Exhaust valve velocity</c:v>
          </c:tx>
          <c:spPr>
            <a:ln w="19050" cap="rnd">
              <a:solidFill>
                <a:schemeClr val="accent2"/>
              </a:solidFill>
              <a:round/>
            </a:ln>
            <a:effectLst/>
          </c:spPr>
          <c:marker>
            <c:symbol val="none"/>
          </c:marker>
          <c:xVal>
            <c:numRef>
              <c:f>'3. Camshaft and Valve Motion An'!$I$9:$I$368</c:f>
              <c:numCache>
                <c:formatCode>General</c:formatCode>
                <c:ptCount val="360"/>
                <c:pt idx="0">
                  <c:v>-108</c:v>
                </c:pt>
                <c:pt idx="1">
                  <c:v>-106</c:v>
                </c:pt>
                <c:pt idx="2">
                  <c:v>-104</c:v>
                </c:pt>
                <c:pt idx="3">
                  <c:v>-102</c:v>
                </c:pt>
                <c:pt idx="4">
                  <c:v>-100</c:v>
                </c:pt>
                <c:pt idx="5">
                  <c:v>-98</c:v>
                </c:pt>
                <c:pt idx="6">
                  <c:v>-96</c:v>
                </c:pt>
                <c:pt idx="7">
                  <c:v>-94</c:v>
                </c:pt>
                <c:pt idx="8">
                  <c:v>-92</c:v>
                </c:pt>
                <c:pt idx="9">
                  <c:v>-90</c:v>
                </c:pt>
                <c:pt idx="10">
                  <c:v>-88</c:v>
                </c:pt>
                <c:pt idx="11">
                  <c:v>-86</c:v>
                </c:pt>
                <c:pt idx="12">
                  <c:v>-84</c:v>
                </c:pt>
                <c:pt idx="13">
                  <c:v>-82</c:v>
                </c:pt>
                <c:pt idx="14">
                  <c:v>-80</c:v>
                </c:pt>
                <c:pt idx="15">
                  <c:v>-78</c:v>
                </c:pt>
                <c:pt idx="16">
                  <c:v>-76</c:v>
                </c:pt>
                <c:pt idx="17">
                  <c:v>-74</c:v>
                </c:pt>
                <c:pt idx="18">
                  <c:v>-72</c:v>
                </c:pt>
                <c:pt idx="19">
                  <c:v>-70</c:v>
                </c:pt>
                <c:pt idx="20">
                  <c:v>-68</c:v>
                </c:pt>
                <c:pt idx="21">
                  <c:v>-66</c:v>
                </c:pt>
                <c:pt idx="22">
                  <c:v>-64</c:v>
                </c:pt>
                <c:pt idx="23">
                  <c:v>-62</c:v>
                </c:pt>
                <c:pt idx="24">
                  <c:v>-60</c:v>
                </c:pt>
                <c:pt idx="25">
                  <c:v>-58</c:v>
                </c:pt>
                <c:pt idx="26">
                  <c:v>-56</c:v>
                </c:pt>
                <c:pt idx="27">
                  <c:v>-54</c:v>
                </c:pt>
                <c:pt idx="28">
                  <c:v>-52</c:v>
                </c:pt>
                <c:pt idx="29">
                  <c:v>-50</c:v>
                </c:pt>
                <c:pt idx="30">
                  <c:v>-48</c:v>
                </c:pt>
                <c:pt idx="31">
                  <c:v>-46</c:v>
                </c:pt>
                <c:pt idx="32">
                  <c:v>-44</c:v>
                </c:pt>
                <c:pt idx="33">
                  <c:v>-42</c:v>
                </c:pt>
                <c:pt idx="34">
                  <c:v>-40</c:v>
                </c:pt>
                <c:pt idx="35">
                  <c:v>-38</c:v>
                </c:pt>
                <c:pt idx="36">
                  <c:v>-36</c:v>
                </c:pt>
                <c:pt idx="37">
                  <c:v>-34</c:v>
                </c:pt>
                <c:pt idx="38">
                  <c:v>-32</c:v>
                </c:pt>
                <c:pt idx="39">
                  <c:v>-30</c:v>
                </c:pt>
                <c:pt idx="40">
                  <c:v>-28</c:v>
                </c:pt>
                <c:pt idx="41">
                  <c:v>-26</c:v>
                </c:pt>
                <c:pt idx="42">
                  <c:v>-24</c:v>
                </c:pt>
                <c:pt idx="43">
                  <c:v>-22</c:v>
                </c:pt>
                <c:pt idx="44">
                  <c:v>-20</c:v>
                </c:pt>
                <c:pt idx="45">
                  <c:v>-18</c:v>
                </c:pt>
                <c:pt idx="46">
                  <c:v>-16</c:v>
                </c:pt>
                <c:pt idx="47">
                  <c:v>-14</c:v>
                </c:pt>
                <c:pt idx="48">
                  <c:v>-12</c:v>
                </c:pt>
                <c:pt idx="49">
                  <c:v>-10</c:v>
                </c:pt>
                <c:pt idx="50">
                  <c:v>-8</c:v>
                </c:pt>
                <c:pt idx="51">
                  <c:v>-6</c:v>
                </c:pt>
                <c:pt idx="52">
                  <c:v>-4</c:v>
                </c:pt>
                <c:pt idx="53">
                  <c:v>-2</c:v>
                </c:pt>
                <c:pt idx="54">
                  <c:v>0</c:v>
                </c:pt>
                <c:pt idx="55">
                  <c:v>2</c:v>
                </c:pt>
                <c:pt idx="56">
                  <c:v>4</c:v>
                </c:pt>
                <c:pt idx="57">
                  <c:v>6</c:v>
                </c:pt>
                <c:pt idx="58">
                  <c:v>8</c:v>
                </c:pt>
                <c:pt idx="59">
                  <c:v>10</c:v>
                </c:pt>
                <c:pt idx="60">
                  <c:v>12</c:v>
                </c:pt>
                <c:pt idx="61">
                  <c:v>14</c:v>
                </c:pt>
                <c:pt idx="62">
                  <c:v>16</c:v>
                </c:pt>
                <c:pt idx="63">
                  <c:v>18</c:v>
                </c:pt>
                <c:pt idx="64">
                  <c:v>20</c:v>
                </c:pt>
                <c:pt idx="65">
                  <c:v>22</c:v>
                </c:pt>
                <c:pt idx="66">
                  <c:v>24</c:v>
                </c:pt>
                <c:pt idx="67">
                  <c:v>26</c:v>
                </c:pt>
                <c:pt idx="68">
                  <c:v>28</c:v>
                </c:pt>
                <c:pt idx="69">
                  <c:v>30</c:v>
                </c:pt>
                <c:pt idx="70">
                  <c:v>32</c:v>
                </c:pt>
                <c:pt idx="71">
                  <c:v>34</c:v>
                </c:pt>
                <c:pt idx="72">
                  <c:v>36</c:v>
                </c:pt>
                <c:pt idx="73">
                  <c:v>38</c:v>
                </c:pt>
                <c:pt idx="74">
                  <c:v>40</c:v>
                </c:pt>
                <c:pt idx="75">
                  <c:v>42</c:v>
                </c:pt>
                <c:pt idx="76">
                  <c:v>44</c:v>
                </c:pt>
                <c:pt idx="77">
                  <c:v>46</c:v>
                </c:pt>
                <c:pt idx="78">
                  <c:v>48</c:v>
                </c:pt>
                <c:pt idx="79">
                  <c:v>50</c:v>
                </c:pt>
                <c:pt idx="80">
                  <c:v>52</c:v>
                </c:pt>
                <c:pt idx="81">
                  <c:v>54</c:v>
                </c:pt>
                <c:pt idx="82">
                  <c:v>56</c:v>
                </c:pt>
                <c:pt idx="83">
                  <c:v>58</c:v>
                </c:pt>
                <c:pt idx="84">
                  <c:v>60</c:v>
                </c:pt>
                <c:pt idx="85">
                  <c:v>62</c:v>
                </c:pt>
                <c:pt idx="86">
                  <c:v>64</c:v>
                </c:pt>
                <c:pt idx="87">
                  <c:v>66</c:v>
                </c:pt>
                <c:pt idx="88">
                  <c:v>68</c:v>
                </c:pt>
                <c:pt idx="89">
                  <c:v>70</c:v>
                </c:pt>
                <c:pt idx="90">
                  <c:v>72</c:v>
                </c:pt>
                <c:pt idx="91">
                  <c:v>74</c:v>
                </c:pt>
                <c:pt idx="92">
                  <c:v>76</c:v>
                </c:pt>
                <c:pt idx="93">
                  <c:v>78</c:v>
                </c:pt>
                <c:pt idx="94">
                  <c:v>80</c:v>
                </c:pt>
                <c:pt idx="95">
                  <c:v>82</c:v>
                </c:pt>
                <c:pt idx="96">
                  <c:v>84</c:v>
                </c:pt>
                <c:pt idx="97">
                  <c:v>86</c:v>
                </c:pt>
                <c:pt idx="98">
                  <c:v>88</c:v>
                </c:pt>
                <c:pt idx="99">
                  <c:v>90</c:v>
                </c:pt>
                <c:pt idx="100">
                  <c:v>92</c:v>
                </c:pt>
                <c:pt idx="101">
                  <c:v>94</c:v>
                </c:pt>
                <c:pt idx="102">
                  <c:v>96</c:v>
                </c:pt>
                <c:pt idx="103">
                  <c:v>98</c:v>
                </c:pt>
                <c:pt idx="104">
                  <c:v>100</c:v>
                </c:pt>
                <c:pt idx="105">
                  <c:v>102</c:v>
                </c:pt>
                <c:pt idx="106">
                  <c:v>104</c:v>
                </c:pt>
                <c:pt idx="107">
                  <c:v>106</c:v>
                </c:pt>
                <c:pt idx="108">
                  <c:v>108</c:v>
                </c:pt>
                <c:pt idx="109">
                  <c:v>110</c:v>
                </c:pt>
                <c:pt idx="110">
                  <c:v>112</c:v>
                </c:pt>
                <c:pt idx="111">
                  <c:v>114</c:v>
                </c:pt>
                <c:pt idx="112">
                  <c:v>116</c:v>
                </c:pt>
                <c:pt idx="113">
                  <c:v>118</c:v>
                </c:pt>
                <c:pt idx="114">
                  <c:v>120</c:v>
                </c:pt>
                <c:pt idx="115">
                  <c:v>122</c:v>
                </c:pt>
                <c:pt idx="116">
                  <c:v>124</c:v>
                </c:pt>
                <c:pt idx="117">
                  <c:v>126</c:v>
                </c:pt>
                <c:pt idx="118">
                  <c:v>128</c:v>
                </c:pt>
                <c:pt idx="119">
                  <c:v>130</c:v>
                </c:pt>
                <c:pt idx="120">
                  <c:v>132</c:v>
                </c:pt>
                <c:pt idx="121">
                  <c:v>134</c:v>
                </c:pt>
                <c:pt idx="122">
                  <c:v>136</c:v>
                </c:pt>
                <c:pt idx="123">
                  <c:v>138</c:v>
                </c:pt>
                <c:pt idx="124">
                  <c:v>140</c:v>
                </c:pt>
                <c:pt idx="125">
                  <c:v>142</c:v>
                </c:pt>
                <c:pt idx="126">
                  <c:v>144</c:v>
                </c:pt>
                <c:pt idx="127">
                  <c:v>146</c:v>
                </c:pt>
                <c:pt idx="128">
                  <c:v>148</c:v>
                </c:pt>
                <c:pt idx="129">
                  <c:v>150</c:v>
                </c:pt>
                <c:pt idx="130">
                  <c:v>152</c:v>
                </c:pt>
                <c:pt idx="131">
                  <c:v>154</c:v>
                </c:pt>
                <c:pt idx="132">
                  <c:v>156</c:v>
                </c:pt>
                <c:pt idx="133">
                  <c:v>158</c:v>
                </c:pt>
                <c:pt idx="134">
                  <c:v>160</c:v>
                </c:pt>
                <c:pt idx="135">
                  <c:v>162</c:v>
                </c:pt>
                <c:pt idx="136">
                  <c:v>164</c:v>
                </c:pt>
                <c:pt idx="137">
                  <c:v>166</c:v>
                </c:pt>
                <c:pt idx="138">
                  <c:v>168</c:v>
                </c:pt>
                <c:pt idx="139">
                  <c:v>170</c:v>
                </c:pt>
                <c:pt idx="140">
                  <c:v>172</c:v>
                </c:pt>
                <c:pt idx="141">
                  <c:v>174</c:v>
                </c:pt>
                <c:pt idx="142">
                  <c:v>176</c:v>
                </c:pt>
                <c:pt idx="143">
                  <c:v>178</c:v>
                </c:pt>
                <c:pt idx="144">
                  <c:v>180</c:v>
                </c:pt>
                <c:pt idx="145">
                  <c:v>182</c:v>
                </c:pt>
                <c:pt idx="146">
                  <c:v>184</c:v>
                </c:pt>
                <c:pt idx="147">
                  <c:v>186</c:v>
                </c:pt>
                <c:pt idx="148">
                  <c:v>188</c:v>
                </c:pt>
                <c:pt idx="149">
                  <c:v>190</c:v>
                </c:pt>
                <c:pt idx="150">
                  <c:v>192</c:v>
                </c:pt>
                <c:pt idx="151">
                  <c:v>194</c:v>
                </c:pt>
                <c:pt idx="152">
                  <c:v>196</c:v>
                </c:pt>
                <c:pt idx="153">
                  <c:v>198</c:v>
                </c:pt>
                <c:pt idx="154">
                  <c:v>200</c:v>
                </c:pt>
                <c:pt idx="155">
                  <c:v>202</c:v>
                </c:pt>
                <c:pt idx="156">
                  <c:v>204</c:v>
                </c:pt>
                <c:pt idx="157">
                  <c:v>206</c:v>
                </c:pt>
                <c:pt idx="158">
                  <c:v>208</c:v>
                </c:pt>
                <c:pt idx="159">
                  <c:v>210</c:v>
                </c:pt>
                <c:pt idx="160">
                  <c:v>212</c:v>
                </c:pt>
                <c:pt idx="161">
                  <c:v>214</c:v>
                </c:pt>
                <c:pt idx="162">
                  <c:v>216</c:v>
                </c:pt>
                <c:pt idx="163">
                  <c:v>218</c:v>
                </c:pt>
                <c:pt idx="164">
                  <c:v>220</c:v>
                </c:pt>
                <c:pt idx="165">
                  <c:v>222</c:v>
                </c:pt>
                <c:pt idx="166">
                  <c:v>224</c:v>
                </c:pt>
                <c:pt idx="167">
                  <c:v>226</c:v>
                </c:pt>
                <c:pt idx="168">
                  <c:v>228</c:v>
                </c:pt>
                <c:pt idx="169">
                  <c:v>230</c:v>
                </c:pt>
                <c:pt idx="170">
                  <c:v>232</c:v>
                </c:pt>
                <c:pt idx="171">
                  <c:v>234</c:v>
                </c:pt>
                <c:pt idx="172">
                  <c:v>236</c:v>
                </c:pt>
                <c:pt idx="173">
                  <c:v>238</c:v>
                </c:pt>
                <c:pt idx="174">
                  <c:v>240</c:v>
                </c:pt>
                <c:pt idx="175">
                  <c:v>242</c:v>
                </c:pt>
                <c:pt idx="176">
                  <c:v>244</c:v>
                </c:pt>
                <c:pt idx="177">
                  <c:v>246</c:v>
                </c:pt>
                <c:pt idx="178">
                  <c:v>248</c:v>
                </c:pt>
                <c:pt idx="179">
                  <c:v>250</c:v>
                </c:pt>
                <c:pt idx="180">
                  <c:v>252</c:v>
                </c:pt>
                <c:pt idx="181">
                  <c:v>254</c:v>
                </c:pt>
                <c:pt idx="182">
                  <c:v>256</c:v>
                </c:pt>
                <c:pt idx="183">
                  <c:v>258</c:v>
                </c:pt>
                <c:pt idx="184">
                  <c:v>260</c:v>
                </c:pt>
                <c:pt idx="185">
                  <c:v>262</c:v>
                </c:pt>
                <c:pt idx="186">
                  <c:v>264</c:v>
                </c:pt>
                <c:pt idx="187">
                  <c:v>266</c:v>
                </c:pt>
                <c:pt idx="188">
                  <c:v>268</c:v>
                </c:pt>
                <c:pt idx="189">
                  <c:v>270</c:v>
                </c:pt>
                <c:pt idx="190">
                  <c:v>272</c:v>
                </c:pt>
                <c:pt idx="191">
                  <c:v>274</c:v>
                </c:pt>
                <c:pt idx="192">
                  <c:v>276</c:v>
                </c:pt>
                <c:pt idx="193">
                  <c:v>278</c:v>
                </c:pt>
                <c:pt idx="194">
                  <c:v>280</c:v>
                </c:pt>
                <c:pt idx="195">
                  <c:v>282</c:v>
                </c:pt>
                <c:pt idx="196">
                  <c:v>284</c:v>
                </c:pt>
                <c:pt idx="197">
                  <c:v>286</c:v>
                </c:pt>
                <c:pt idx="198">
                  <c:v>288</c:v>
                </c:pt>
                <c:pt idx="199">
                  <c:v>290</c:v>
                </c:pt>
                <c:pt idx="200">
                  <c:v>292</c:v>
                </c:pt>
                <c:pt idx="201">
                  <c:v>294</c:v>
                </c:pt>
                <c:pt idx="202">
                  <c:v>296</c:v>
                </c:pt>
                <c:pt idx="203">
                  <c:v>298</c:v>
                </c:pt>
                <c:pt idx="204">
                  <c:v>300</c:v>
                </c:pt>
                <c:pt idx="205">
                  <c:v>302</c:v>
                </c:pt>
                <c:pt idx="206">
                  <c:v>304</c:v>
                </c:pt>
                <c:pt idx="207">
                  <c:v>306</c:v>
                </c:pt>
                <c:pt idx="208">
                  <c:v>308</c:v>
                </c:pt>
                <c:pt idx="209">
                  <c:v>310</c:v>
                </c:pt>
                <c:pt idx="210">
                  <c:v>312</c:v>
                </c:pt>
                <c:pt idx="211">
                  <c:v>314</c:v>
                </c:pt>
                <c:pt idx="212">
                  <c:v>316</c:v>
                </c:pt>
                <c:pt idx="213">
                  <c:v>318</c:v>
                </c:pt>
                <c:pt idx="214">
                  <c:v>320</c:v>
                </c:pt>
                <c:pt idx="215">
                  <c:v>322</c:v>
                </c:pt>
                <c:pt idx="216">
                  <c:v>324</c:v>
                </c:pt>
                <c:pt idx="217">
                  <c:v>326</c:v>
                </c:pt>
                <c:pt idx="218">
                  <c:v>328</c:v>
                </c:pt>
                <c:pt idx="219">
                  <c:v>330</c:v>
                </c:pt>
                <c:pt idx="220">
                  <c:v>332</c:v>
                </c:pt>
                <c:pt idx="221">
                  <c:v>334</c:v>
                </c:pt>
                <c:pt idx="222">
                  <c:v>336</c:v>
                </c:pt>
                <c:pt idx="223">
                  <c:v>338</c:v>
                </c:pt>
                <c:pt idx="224">
                  <c:v>340</c:v>
                </c:pt>
                <c:pt idx="225">
                  <c:v>342</c:v>
                </c:pt>
                <c:pt idx="226">
                  <c:v>344</c:v>
                </c:pt>
                <c:pt idx="227">
                  <c:v>346</c:v>
                </c:pt>
                <c:pt idx="228">
                  <c:v>348</c:v>
                </c:pt>
                <c:pt idx="229">
                  <c:v>350</c:v>
                </c:pt>
                <c:pt idx="230">
                  <c:v>352</c:v>
                </c:pt>
                <c:pt idx="231">
                  <c:v>354</c:v>
                </c:pt>
                <c:pt idx="232">
                  <c:v>356</c:v>
                </c:pt>
                <c:pt idx="233">
                  <c:v>358</c:v>
                </c:pt>
                <c:pt idx="234">
                  <c:v>360</c:v>
                </c:pt>
                <c:pt idx="235">
                  <c:v>362</c:v>
                </c:pt>
                <c:pt idx="236">
                  <c:v>364</c:v>
                </c:pt>
                <c:pt idx="237">
                  <c:v>366</c:v>
                </c:pt>
                <c:pt idx="238">
                  <c:v>368</c:v>
                </c:pt>
                <c:pt idx="239">
                  <c:v>370</c:v>
                </c:pt>
                <c:pt idx="240">
                  <c:v>372</c:v>
                </c:pt>
                <c:pt idx="241">
                  <c:v>374</c:v>
                </c:pt>
                <c:pt idx="242">
                  <c:v>376</c:v>
                </c:pt>
                <c:pt idx="243">
                  <c:v>378</c:v>
                </c:pt>
                <c:pt idx="244">
                  <c:v>380</c:v>
                </c:pt>
                <c:pt idx="245">
                  <c:v>382</c:v>
                </c:pt>
                <c:pt idx="246">
                  <c:v>384</c:v>
                </c:pt>
                <c:pt idx="247">
                  <c:v>386</c:v>
                </c:pt>
                <c:pt idx="248">
                  <c:v>388</c:v>
                </c:pt>
                <c:pt idx="249">
                  <c:v>390</c:v>
                </c:pt>
                <c:pt idx="250">
                  <c:v>392</c:v>
                </c:pt>
                <c:pt idx="251">
                  <c:v>394</c:v>
                </c:pt>
                <c:pt idx="252">
                  <c:v>396</c:v>
                </c:pt>
                <c:pt idx="253">
                  <c:v>398</c:v>
                </c:pt>
                <c:pt idx="254">
                  <c:v>400</c:v>
                </c:pt>
                <c:pt idx="255">
                  <c:v>402</c:v>
                </c:pt>
                <c:pt idx="256">
                  <c:v>404</c:v>
                </c:pt>
                <c:pt idx="257">
                  <c:v>406</c:v>
                </c:pt>
                <c:pt idx="258">
                  <c:v>408</c:v>
                </c:pt>
                <c:pt idx="259">
                  <c:v>410</c:v>
                </c:pt>
                <c:pt idx="260">
                  <c:v>412</c:v>
                </c:pt>
                <c:pt idx="261">
                  <c:v>414</c:v>
                </c:pt>
                <c:pt idx="262">
                  <c:v>416</c:v>
                </c:pt>
                <c:pt idx="263">
                  <c:v>418</c:v>
                </c:pt>
                <c:pt idx="264">
                  <c:v>420</c:v>
                </c:pt>
                <c:pt idx="265">
                  <c:v>422</c:v>
                </c:pt>
                <c:pt idx="266">
                  <c:v>424</c:v>
                </c:pt>
                <c:pt idx="267">
                  <c:v>426</c:v>
                </c:pt>
                <c:pt idx="268">
                  <c:v>428</c:v>
                </c:pt>
                <c:pt idx="269">
                  <c:v>430</c:v>
                </c:pt>
                <c:pt idx="270">
                  <c:v>432</c:v>
                </c:pt>
                <c:pt idx="271">
                  <c:v>434</c:v>
                </c:pt>
                <c:pt idx="272">
                  <c:v>436</c:v>
                </c:pt>
                <c:pt idx="273">
                  <c:v>438</c:v>
                </c:pt>
                <c:pt idx="274">
                  <c:v>440</c:v>
                </c:pt>
                <c:pt idx="275">
                  <c:v>442</c:v>
                </c:pt>
                <c:pt idx="276">
                  <c:v>444</c:v>
                </c:pt>
                <c:pt idx="277">
                  <c:v>446</c:v>
                </c:pt>
                <c:pt idx="278">
                  <c:v>448</c:v>
                </c:pt>
                <c:pt idx="279">
                  <c:v>450</c:v>
                </c:pt>
                <c:pt idx="280">
                  <c:v>452</c:v>
                </c:pt>
                <c:pt idx="281">
                  <c:v>454</c:v>
                </c:pt>
                <c:pt idx="282">
                  <c:v>456</c:v>
                </c:pt>
                <c:pt idx="283">
                  <c:v>458</c:v>
                </c:pt>
                <c:pt idx="284">
                  <c:v>460</c:v>
                </c:pt>
                <c:pt idx="285">
                  <c:v>462</c:v>
                </c:pt>
                <c:pt idx="286">
                  <c:v>464</c:v>
                </c:pt>
                <c:pt idx="287">
                  <c:v>466</c:v>
                </c:pt>
                <c:pt idx="288">
                  <c:v>468</c:v>
                </c:pt>
                <c:pt idx="289">
                  <c:v>470</c:v>
                </c:pt>
                <c:pt idx="290">
                  <c:v>472</c:v>
                </c:pt>
                <c:pt idx="291">
                  <c:v>474</c:v>
                </c:pt>
                <c:pt idx="292">
                  <c:v>476</c:v>
                </c:pt>
                <c:pt idx="293">
                  <c:v>478</c:v>
                </c:pt>
                <c:pt idx="294">
                  <c:v>480</c:v>
                </c:pt>
                <c:pt idx="295">
                  <c:v>482</c:v>
                </c:pt>
                <c:pt idx="296">
                  <c:v>484</c:v>
                </c:pt>
                <c:pt idx="297">
                  <c:v>486</c:v>
                </c:pt>
                <c:pt idx="298">
                  <c:v>488</c:v>
                </c:pt>
                <c:pt idx="299">
                  <c:v>490</c:v>
                </c:pt>
                <c:pt idx="300">
                  <c:v>492</c:v>
                </c:pt>
                <c:pt idx="301">
                  <c:v>494</c:v>
                </c:pt>
                <c:pt idx="302">
                  <c:v>496</c:v>
                </c:pt>
                <c:pt idx="303">
                  <c:v>498</c:v>
                </c:pt>
                <c:pt idx="304">
                  <c:v>500</c:v>
                </c:pt>
                <c:pt idx="305">
                  <c:v>502</c:v>
                </c:pt>
                <c:pt idx="306">
                  <c:v>504</c:v>
                </c:pt>
                <c:pt idx="307">
                  <c:v>506</c:v>
                </c:pt>
                <c:pt idx="308">
                  <c:v>508</c:v>
                </c:pt>
                <c:pt idx="309">
                  <c:v>510</c:v>
                </c:pt>
                <c:pt idx="310">
                  <c:v>512</c:v>
                </c:pt>
                <c:pt idx="311">
                  <c:v>514</c:v>
                </c:pt>
                <c:pt idx="312">
                  <c:v>516</c:v>
                </c:pt>
                <c:pt idx="313">
                  <c:v>518</c:v>
                </c:pt>
                <c:pt idx="314">
                  <c:v>520</c:v>
                </c:pt>
                <c:pt idx="315">
                  <c:v>522</c:v>
                </c:pt>
                <c:pt idx="316">
                  <c:v>524</c:v>
                </c:pt>
                <c:pt idx="317">
                  <c:v>526</c:v>
                </c:pt>
                <c:pt idx="318">
                  <c:v>528</c:v>
                </c:pt>
                <c:pt idx="319">
                  <c:v>530</c:v>
                </c:pt>
                <c:pt idx="320">
                  <c:v>532</c:v>
                </c:pt>
                <c:pt idx="321">
                  <c:v>534</c:v>
                </c:pt>
                <c:pt idx="322">
                  <c:v>536</c:v>
                </c:pt>
                <c:pt idx="323">
                  <c:v>538</c:v>
                </c:pt>
                <c:pt idx="324">
                  <c:v>540</c:v>
                </c:pt>
                <c:pt idx="325">
                  <c:v>542</c:v>
                </c:pt>
                <c:pt idx="326">
                  <c:v>544</c:v>
                </c:pt>
                <c:pt idx="327">
                  <c:v>546</c:v>
                </c:pt>
                <c:pt idx="328">
                  <c:v>548</c:v>
                </c:pt>
                <c:pt idx="329">
                  <c:v>550</c:v>
                </c:pt>
                <c:pt idx="330">
                  <c:v>552</c:v>
                </c:pt>
                <c:pt idx="331">
                  <c:v>554</c:v>
                </c:pt>
                <c:pt idx="332">
                  <c:v>556</c:v>
                </c:pt>
                <c:pt idx="333">
                  <c:v>558</c:v>
                </c:pt>
                <c:pt idx="334">
                  <c:v>560</c:v>
                </c:pt>
                <c:pt idx="335">
                  <c:v>562</c:v>
                </c:pt>
                <c:pt idx="336">
                  <c:v>564</c:v>
                </c:pt>
                <c:pt idx="337">
                  <c:v>566</c:v>
                </c:pt>
                <c:pt idx="338">
                  <c:v>568</c:v>
                </c:pt>
                <c:pt idx="339">
                  <c:v>570</c:v>
                </c:pt>
                <c:pt idx="340">
                  <c:v>572</c:v>
                </c:pt>
                <c:pt idx="341">
                  <c:v>574</c:v>
                </c:pt>
                <c:pt idx="342">
                  <c:v>576</c:v>
                </c:pt>
                <c:pt idx="343">
                  <c:v>578</c:v>
                </c:pt>
                <c:pt idx="344">
                  <c:v>580</c:v>
                </c:pt>
                <c:pt idx="345">
                  <c:v>582</c:v>
                </c:pt>
                <c:pt idx="346">
                  <c:v>584</c:v>
                </c:pt>
                <c:pt idx="347">
                  <c:v>586</c:v>
                </c:pt>
                <c:pt idx="348">
                  <c:v>588</c:v>
                </c:pt>
                <c:pt idx="349">
                  <c:v>590</c:v>
                </c:pt>
                <c:pt idx="350">
                  <c:v>592</c:v>
                </c:pt>
                <c:pt idx="351">
                  <c:v>594</c:v>
                </c:pt>
                <c:pt idx="352">
                  <c:v>596</c:v>
                </c:pt>
                <c:pt idx="353">
                  <c:v>598</c:v>
                </c:pt>
                <c:pt idx="354">
                  <c:v>600</c:v>
                </c:pt>
                <c:pt idx="355">
                  <c:v>602</c:v>
                </c:pt>
                <c:pt idx="356">
                  <c:v>604</c:v>
                </c:pt>
                <c:pt idx="357">
                  <c:v>606</c:v>
                </c:pt>
                <c:pt idx="358">
                  <c:v>608</c:v>
                </c:pt>
                <c:pt idx="359">
                  <c:v>610</c:v>
                </c:pt>
              </c:numCache>
            </c:numRef>
          </c:xVal>
          <c:yVal>
            <c:numRef>
              <c:f>'3. Camshaft and Valve Motion An'!$N$9:$N$368</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-1.3611597814270125E-3</c:v>
                </c:pt>
                <c:pt idx="74">
                  <c:v>-1.5444805969869E-3</c:v>
                </c:pt>
                <c:pt idx="75">
                  <c:v>8.3345070787225625E-2</c:v>
                </c:pt>
                <c:pt idx="76">
                  <c:v>0.10198572174857261</c:v>
                </c:pt>
                <c:pt idx="77">
                  <c:v>1.4766088994191717E-2</c:v>
                </c:pt>
                <c:pt idx="78">
                  <c:v>-3.69124115159538E-3</c:v>
                </c:pt>
                <c:pt idx="79">
                  <c:v>-1.3513368671116148E-3</c:v>
                </c:pt>
                <c:pt idx="80">
                  <c:v>-1.6206079959086447E-3</c:v>
                </c:pt>
                <c:pt idx="81">
                  <c:v>8.3325423462412493E-2</c:v>
                </c:pt>
                <c:pt idx="82">
                  <c:v>0.1020643050631071</c:v>
                </c:pt>
                <c:pt idx="83">
                  <c:v>1.4775913404699135E-2</c:v>
                </c:pt>
                <c:pt idx="84">
                  <c:v>-3.6936970671984214E-3</c:v>
                </c:pt>
                <c:pt idx="85">
                  <c:v>-1.3415139527945836E-3</c:v>
                </c:pt>
                <c:pt idx="86">
                  <c:v>-1.6967353948449295E-3</c:v>
                </c:pt>
                <c:pt idx="87">
                  <c:v>8.3305776137610657E-2</c:v>
                </c:pt>
                <c:pt idx="88">
                  <c:v>0.10214288837766577</c:v>
                </c:pt>
                <c:pt idx="89">
                  <c:v>1.478573781520331E-2</c:v>
                </c:pt>
                <c:pt idx="90">
                  <c:v>-5.0278440212774547E-3</c:v>
                </c:pt>
                <c:pt idx="91">
                  <c:v>-1.7728627937844371E-3</c:v>
                </c:pt>
                <c:pt idx="92">
                  <c:v>8.3286128812739529E-2</c:v>
                </c:pt>
                <c:pt idx="93">
                  <c:v>0.10222147169218093</c:v>
                </c:pt>
                <c:pt idx="94">
                  <c:v>1.4795562225726814E-2</c:v>
                </c:pt>
                <c:pt idx="95">
                  <c:v>-5.0204770225666766E-3</c:v>
                </c:pt>
                <c:pt idx="96">
                  <c:v>-1.8489901927062266E-3</c:v>
                </c:pt>
                <c:pt idx="97">
                  <c:v>8.3266481487926425E-2</c:v>
                </c:pt>
                <c:pt idx="98">
                  <c:v>0.10098800979687189</c:v>
                </c:pt>
                <c:pt idx="99">
                  <c:v>7.8745260194593956E-3</c:v>
                </c:pt>
                <c:pt idx="100">
                  <c:v>9.8396883854962508E-2</c:v>
                </c:pt>
                <c:pt idx="101">
                  <c:v>0.2185710055668785</c:v>
                </c:pt>
                <c:pt idx="102">
                  <c:v>0.31616171843741941</c:v>
                </c:pt>
                <c:pt idx="103">
                  <c:v>0.39833612067172791</c:v>
                </c:pt>
                <c:pt idx="104">
                  <c:v>0.39213088404261293</c:v>
                </c:pt>
                <c:pt idx="105">
                  <c:v>0.35355423502462058</c:v>
                </c:pt>
                <c:pt idx="106">
                  <c:v>0.27345724527749032</c:v>
                </c:pt>
                <c:pt idx="107">
                  <c:v>0.3220460180138468</c:v>
                </c:pt>
                <c:pt idx="108">
                  <c:v>0.39606941116892308</c:v>
                </c:pt>
                <c:pt idx="109">
                  <c:v>0.38605728745052786</c:v>
                </c:pt>
                <c:pt idx="110">
                  <c:v>0.38605728745056345</c:v>
                </c:pt>
                <c:pt idx="111">
                  <c:v>0.3860572874505912</c:v>
                </c:pt>
                <c:pt idx="112">
                  <c:v>0.38605728745053797</c:v>
                </c:pt>
                <c:pt idx="113">
                  <c:v>0.38605728745052448</c:v>
                </c:pt>
                <c:pt idx="114">
                  <c:v>0.38605728745057938</c:v>
                </c:pt>
                <c:pt idx="115">
                  <c:v>0.38605728745056517</c:v>
                </c:pt>
                <c:pt idx="116">
                  <c:v>0.3860572874505282</c:v>
                </c:pt>
                <c:pt idx="117">
                  <c:v>0.38605728745052825</c:v>
                </c:pt>
                <c:pt idx="118">
                  <c:v>0.3860572874505635</c:v>
                </c:pt>
                <c:pt idx="119">
                  <c:v>0.38605728745059237</c:v>
                </c:pt>
                <c:pt idx="120">
                  <c:v>0.39159827498075483</c:v>
                </c:pt>
                <c:pt idx="121">
                  <c:v>0.35381380276863861</c:v>
                </c:pt>
                <c:pt idx="122">
                  <c:v>0.29161241453066056</c:v>
                </c:pt>
                <c:pt idx="123">
                  <c:v>0.4125415752146443</c:v>
                </c:pt>
                <c:pt idx="124">
                  <c:v>0.46623309423626563</c:v>
                </c:pt>
                <c:pt idx="125">
                  <c:v>0.28380062054346894</c:v>
                </c:pt>
                <c:pt idx="126">
                  <c:v>1.5122933372044105</c:v>
                </c:pt>
                <c:pt idx="127">
                  <c:v>3.0376506836820378</c:v>
                </c:pt>
                <c:pt idx="128">
                  <c:v>3.8054511257458477</c:v>
                </c:pt>
                <c:pt idx="129">
                  <c:v>4.3249067261297602</c:v>
                </c:pt>
                <c:pt idx="130">
                  <c:v>4.2696236255662869</c:v>
                </c:pt>
                <c:pt idx="131">
                  <c:v>4.298652753602747</c:v>
                </c:pt>
                <c:pt idx="132">
                  <c:v>4.2561967966551455</c:v>
                </c:pt>
                <c:pt idx="133">
                  <c:v>4.3281542019117554</c:v>
                </c:pt>
                <c:pt idx="134">
                  <c:v>4.4031463187805837</c:v>
                </c:pt>
                <c:pt idx="135">
                  <c:v>4.2629411812049636</c:v>
                </c:pt>
                <c:pt idx="136">
                  <c:v>4.2229780715182974</c:v>
                </c:pt>
                <c:pt idx="137">
                  <c:v>4.3976033396544363</c:v>
                </c:pt>
                <c:pt idx="138">
                  <c:v>4.4461851933552543</c:v>
                </c:pt>
                <c:pt idx="139">
                  <c:v>4.4557341074656414</c:v>
                </c:pt>
                <c:pt idx="140">
                  <c:v>4.5390610343868287</c:v>
                </c:pt>
                <c:pt idx="141">
                  <c:v>4.4497016668712543</c:v>
                </c:pt>
                <c:pt idx="142">
                  <c:v>4.3322489033300613</c:v>
                </c:pt>
                <c:pt idx="143">
                  <c:v>4.2194953610996722</c:v>
                </c:pt>
                <c:pt idx="144">
                  <c:v>4.1054565197069222</c:v>
                </c:pt>
                <c:pt idx="145">
                  <c:v>3.9901671164878425</c:v>
                </c:pt>
                <c:pt idx="146">
                  <c:v>3.8736622697116063</c:v>
                </c:pt>
                <c:pt idx="147">
                  <c:v>3.7559774678827851</c:v>
                </c:pt>
                <c:pt idx="148">
                  <c:v>3.6371485589324175</c:v>
                </c:pt>
                <c:pt idx="149">
                  <c:v>3.5172117392971587</c:v>
                </c:pt>
                <c:pt idx="150">
                  <c:v>3.3962035428940323</c:v>
                </c:pt>
                <c:pt idx="151">
                  <c:v>3.2741608299919847</c:v>
                </c:pt>
                <c:pt idx="152">
                  <c:v>3.1511207759836872</c:v>
                </c:pt>
                <c:pt idx="153">
                  <c:v>3.0271208600614523</c:v>
                </c:pt>
                <c:pt idx="154">
                  <c:v>2.9021988538006642</c:v>
                </c:pt>
                <c:pt idx="155">
                  <c:v>2.7646110950165745</c:v>
                </c:pt>
                <c:pt idx="156">
                  <c:v>2.7201500407934587</c:v>
                </c:pt>
                <c:pt idx="157">
                  <c:v>2.6771394843248109</c:v>
                </c:pt>
                <c:pt idx="158">
                  <c:v>2.5390597281274059</c:v>
                </c:pt>
                <c:pt idx="159">
                  <c:v>2.4097091825710324</c:v>
                </c:pt>
                <c:pt idx="160">
                  <c:v>2.2799095014803896</c:v>
                </c:pt>
                <c:pt idx="161">
                  <c:v>2.1494153378695136</c:v>
                </c:pt>
                <c:pt idx="162">
                  <c:v>2.0182664415247458</c:v>
                </c:pt>
                <c:pt idx="163">
                  <c:v>1.8865027616707855</c:v>
                </c:pt>
                <c:pt idx="164">
                  <c:v>1.7541644348005121</c:v>
                </c:pt>
                <c:pt idx="165">
                  <c:v>1.6212917724503395</c:v>
                </c:pt>
                <c:pt idx="166">
                  <c:v>1.4840169110541761</c:v>
                </c:pt>
                <c:pt idx="167">
                  <c:v>1.3699369211103769</c:v>
                </c:pt>
                <c:pt idx="168">
                  <c:v>1.3163979195212296</c:v>
                </c:pt>
                <c:pt idx="169">
                  <c:v>1.2311912274424908</c:v>
                </c:pt>
                <c:pt idx="170">
                  <c:v>1.0885595560436516</c:v>
                </c:pt>
                <c:pt idx="171">
                  <c:v>0.95321608441072581</c:v>
                </c:pt>
                <c:pt idx="172">
                  <c:v>0.81758225392442652</c:v>
                </c:pt>
                <c:pt idx="173">
                  <c:v>0.67323327023060664</c:v>
                </c:pt>
                <c:pt idx="174">
                  <c:v>0.59345986814962681</c:v>
                </c:pt>
                <c:pt idx="175">
                  <c:v>0.53709147542600033</c:v>
                </c:pt>
                <c:pt idx="176">
                  <c:v>0.4128306015749324</c:v>
                </c:pt>
                <c:pt idx="177">
                  <c:v>0.27332430227371857</c:v>
                </c:pt>
                <c:pt idx="178">
                  <c:v>0.1366829686148302</c:v>
                </c:pt>
                <c:pt idx="179">
                  <c:v>5.7287508070658071E-15</c:v>
                </c:pt>
                <c:pt idx="180">
                  <c:v>-0.1366829686148302</c:v>
                </c:pt>
                <c:pt idx="181">
                  <c:v>-0.28096109378897649</c:v>
                </c:pt>
                <c:pt idx="182">
                  <c:v>-0.3678219897632472</c:v>
                </c:pt>
                <c:pt idx="183">
                  <c:v>-0.42446935244919065</c:v>
                </c:pt>
                <c:pt idx="184">
                  <c:v>-0.542081749780703</c:v>
                </c:pt>
                <c:pt idx="185">
                  <c:v>-0.68199372339161868</c:v>
                </c:pt>
                <c:pt idx="186">
                  <c:v>-0.81793526871445454</c:v>
                </c:pt>
                <c:pt idx="187">
                  <c:v>-0.95420206298919164</c:v>
                </c:pt>
                <c:pt idx="188">
                  <c:v>-1.0964989595580126</c:v>
                </c:pt>
                <c:pt idx="189">
                  <c:v>-1.1511341627068785</c:v>
                </c:pt>
                <c:pt idx="190">
                  <c:v>-1.2100139189043508</c:v>
                </c:pt>
                <c:pt idx="191">
                  <c:v>-1.3552783823968759</c:v>
                </c:pt>
                <c:pt idx="192">
                  <c:v>-1.4892140538135088</c:v>
                </c:pt>
                <c:pt idx="193">
                  <c:v>-1.6331203558055611</c:v>
                </c:pt>
                <c:pt idx="194">
                  <c:v>-1.6943193823216232</c:v>
                </c:pt>
                <c:pt idx="195">
                  <c:v>-1.7455281777406848</c:v>
                </c:pt>
                <c:pt idx="196">
                  <c:v>-1.8795993451874267</c:v>
                </c:pt>
                <c:pt idx="197">
                  <c:v>-2.0121478338631142</c:v>
                </c:pt>
                <c:pt idx="198">
                  <c:v>-2.1428991371917196</c:v>
                </c:pt>
                <c:pt idx="199">
                  <c:v>-2.272997692684243</c:v>
                </c:pt>
                <c:pt idx="200">
                  <c:v>-2.4024038710604256</c:v>
                </c:pt>
                <c:pt idx="201">
                  <c:v>-2.5310782539449943</c:v>
                </c:pt>
                <c:pt idx="202">
                  <c:v>-2.6589816458743858</c:v>
                </c:pt>
                <c:pt idx="203">
                  <c:v>-2.7860750862362678</c:v>
                </c:pt>
                <c:pt idx="204">
                  <c:v>-2.9123198611375019</c:v>
                </c:pt>
                <c:pt idx="205">
                  <c:v>-3.0411814695911938</c:v>
                </c:pt>
                <c:pt idx="206">
                  <c:v>-3.1499305706551861</c:v>
                </c:pt>
                <c:pt idx="207">
                  <c:v>-3.1869561635350716</c:v>
                </c:pt>
                <c:pt idx="208">
                  <c:v>-3.251042613850545</c:v>
                </c:pt>
                <c:pt idx="209">
                  <c:v>-3.3813988195160856</c:v>
                </c:pt>
                <c:pt idx="210">
                  <c:v>-3.5096032557182282</c:v>
                </c:pt>
                <c:pt idx="211">
                  <c:v>-3.5798593978211688</c:v>
                </c:pt>
                <c:pt idx="212">
                  <c:v>-3.6130820055575685</c:v>
                </c:pt>
                <c:pt idx="213">
                  <c:v>-3.6895892964392871</c:v>
                </c:pt>
                <c:pt idx="214">
                  <c:v>-3.7218637729609809</c:v>
                </c:pt>
                <c:pt idx="215">
                  <c:v>-3.7748323275081437</c:v>
                </c:pt>
                <c:pt idx="216">
                  <c:v>-3.8979792973187459</c:v>
                </c:pt>
                <c:pt idx="217">
                  <c:v>-4.020615135962097</c:v>
                </c:pt>
                <c:pt idx="218">
                  <c:v>-4.0649476906395305</c:v>
                </c:pt>
                <c:pt idx="219">
                  <c:v>-4.0840271657581741</c:v>
                </c:pt>
                <c:pt idx="220">
                  <c:v>-4.1874604467217509</c:v>
                </c:pt>
                <c:pt idx="221">
                  <c:v>-4.2920853913389605</c:v>
                </c:pt>
                <c:pt idx="222">
                  <c:v>-4.1323313375675426</c:v>
                </c:pt>
                <c:pt idx="223">
                  <c:v>-4.0154833211046936</c:v>
                </c:pt>
                <c:pt idx="224">
                  <c:v>-4.1116455065152993</c:v>
                </c:pt>
                <c:pt idx="225">
                  <c:v>-4.1257633924691897</c:v>
                </c:pt>
                <c:pt idx="226">
                  <c:v>-4.1857114310388273</c:v>
                </c:pt>
                <c:pt idx="227">
                  <c:v>-4.3229726531206367</c:v>
                </c:pt>
                <c:pt idx="228">
                  <c:v>-4.2285840348898986</c:v>
                </c:pt>
                <c:pt idx="229">
                  <c:v>-3.9981114464162681</c:v>
                </c:pt>
                <c:pt idx="230">
                  <c:v>-3.8797242827914347</c:v>
                </c:pt>
                <c:pt idx="231">
                  <c:v>-3.4249236227032744</c:v>
                </c:pt>
                <c:pt idx="232">
                  <c:v>-3.0369827332021244</c:v>
                </c:pt>
                <c:pt idx="233">
                  <c:v>-2.8136495971187836</c:v>
                </c:pt>
                <c:pt idx="234">
                  <c:v>-2.2406983671212894</c:v>
                </c:pt>
                <c:pt idx="235">
                  <c:v>-1.2935835809656555</c:v>
                </c:pt>
                <c:pt idx="236">
                  <c:v>-0.5046251165953427</c:v>
                </c:pt>
                <c:pt idx="237">
                  <c:v>-0.35182095488886761</c:v>
                </c:pt>
                <c:pt idx="238">
                  <c:v>-0.39643021085598484</c:v>
                </c:pt>
                <c:pt idx="239">
                  <c:v>-0.31915962051753693</c:v>
                </c:pt>
                <c:pt idx="240">
                  <c:v>-0.27345724527746751</c:v>
                </c:pt>
                <c:pt idx="241">
                  <c:v>-0.35644063252090846</c:v>
                </c:pt>
                <c:pt idx="242">
                  <c:v>-0.3917700843555722</c:v>
                </c:pt>
                <c:pt idx="243">
                  <c:v>-0.3860572874505796</c:v>
                </c:pt>
                <c:pt idx="244">
                  <c:v>-0.39624122054369798</c:v>
                </c:pt>
                <c:pt idx="245">
                  <c:v>-0.32067154301559392</c:v>
                </c:pt>
                <c:pt idx="246">
                  <c:v>-0.27345724527749032</c:v>
                </c:pt>
                <c:pt idx="247">
                  <c:v>-0.35492871002287346</c:v>
                </c:pt>
                <c:pt idx="248">
                  <c:v>-0.40202274119866016</c:v>
                </c:pt>
                <c:pt idx="249">
                  <c:v>-0.32163367551434785</c:v>
                </c:pt>
                <c:pt idx="250">
                  <c:v>-0.27345724527743864</c:v>
                </c:pt>
                <c:pt idx="251">
                  <c:v>-0.35396657752412564</c:v>
                </c:pt>
                <c:pt idx="252">
                  <c:v>-0.40450545832759516</c:v>
                </c:pt>
                <c:pt idx="253">
                  <c:v>-0.31513073130388297</c:v>
                </c:pt>
                <c:pt idx="254">
                  <c:v>-0.20273688655751579</c:v>
                </c:pt>
                <c:pt idx="255">
                  <c:v>-0.20459440212354077</c:v>
                </c:pt>
                <c:pt idx="256">
                  <c:v>-0.10560033738212646</c:v>
                </c:pt>
                <c:pt idx="257">
                  <c:v>7.2059022176802793E-3</c:v>
                </c:pt>
                <c:pt idx="258">
                  <c:v>1.2727535525723279E-3</c:v>
                </c:pt>
                <c:pt idx="259">
                  <c:v>4.4755865680201618E-17</c:v>
                </c:pt>
                <c:pt idx="260">
                  <c:v>4.4755865680201618E-17</c:v>
                </c:pt>
                <c:pt idx="261">
                  <c:v>4.4755865680201618E-17</c:v>
                </c:pt>
                <c:pt idx="262">
                  <c:v>4.4755865680201618E-17</c:v>
                </c:pt>
                <c:pt idx="263">
                  <c:v>4.4755865680201618E-17</c:v>
                </c:pt>
                <c:pt idx="264">
                  <c:v>4.4755865680201618E-17</c:v>
                </c:pt>
                <c:pt idx="265">
                  <c:v>4.4755865680201618E-17</c:v>
                </c:pt>
                <c:pt idx="266">
                  <c:v>4.4755865680201618E-17</c:v>
                </c:pt>
                <c:pt idx="267">
                  <c:v>4.4755865680201618E-17</c:v>
                </c:pt>
                <c:pt idx="268">
                  <c:v>4.4755865680201618E-17</c:v>
                </c:pt>
                <c:pt idx="269">
                  <c:v>4.4755865680201618E-17</c:v>
                </c:pt>
                <c:pt idx="270">
                  <c:v>4.4755865680201618E-17</c:v>
                </c:pt>
                <c:pt idx="271">
                  <c:v>4.4755865680201618E-17</c:v>
                </c:pt>
                <c:pt idx="272">
                  <c:v>4.4755865680201618E-17</c:v>
                </c:pt>
                <c:pt idx="273">
                  <c:v>4.4755865680201618E-17</c:v>
                </c:pt>
                <c:pt idx="274">
                  <c:v>4.4755865680201618E-17</c:v>
                </c:pt>
                <c:pt idx="275">
                  <c:v>4.4755865680201618E-17</c:v>
                </c:pt>
                <c:pt idx="276">
                  <c:v>4.4755865680201618E-17</c:v>
                </c:pt>
                <c:pt idx="277">
                  <c:v>4.4755865680201618E-17</c:v>
                </c:pt>
                <c:pt idx="278">
                  <c:v>4.4755865680201618E-17</c:v>
                </c:pt>
                <c:pt idx="279">
                  <c:v>4.4755865680201618E-17</c:v>
                </c:pt>
                <c:pt idx="280">
                  <c:v>4.4755865680201618E-17</c:v>
                </c:pt>
                <c:pt idx="281">
                  <c:v>4.4755865680201618E-17</c:v>
                </c:pt>
                <c:pt idx="282">
                  <c:v>4.4755865680201618E-17</c:v>
                </c:pt>
                <c:pt idx="283">
                  <c:v>4.4755865680201618E-17</c:v>
                </c:pt>
                <c:pt idx="284">
                  <c:v>4.4755865680201618E-17</c:v>
                </c:pt>
                <c:pt idx="285">
                  <c:v>3.7108884764196878E-3</c:v>
                </c:pt>
                <c:pt idx="286">
                  <c:v>-1.4844684278250824E-2</c:v>
                </c:pt>
                <c:pt idx="287">
                  <c:v>-0.10261438826486127</c:v>
                </c:pt>
                <c:pt idx="288">
                  <c:v>-8.3187892188630375E-2</c:v>
                </c:pt>
                <c:pt idx="289">
                  <c:v>2.1534997884513551E-3</c:v>
                </c:pt>
                <c:pt idx="290">
                  <c:v>1.2825764668909815E-3</c:v>
                </c:pt>
                <c:pt idx="291">
                  <c:v>6.7133798520302427E-17</c:v>
                </c:pt>
                <c:pt idx="292">
                  <c:v>6.7133798520302427E-17</c:v>
                </c:pt>
                <c:pt idx="293">
                  <c:v>6.7133798520302427E-17</c:v>
                </c:pt>
                <c:pt idx="294">
                  <c:v>6.7133798520302427E-17</c:v>
                </c:pt>
                <c:pt idx="295">
                  <c:v>6.7133798520302427E-17</c:v>
                </c:pt>
                <c:pt idx="296">
                  <c:v>6.7133798520302427E-17</c:v>
                </c:pt>
                <c:pt idx="297">
                  <c:v>6.7133798520302427E-17</c:v>
                </c:pt>
                <c:pt idx="298">
                  <c:v>6.7133798520302427E-17</c:v>
                </c:pt>
                <c:pt idx="299">
                  <c:v>6.7133798520302427E-17</c:v>
                </c:pt>
                <c:pt idx="300">
                  <c:v>6.7133798520302427E-17</c:v>
                </c:pt>
                <c:pt idx="301">
                  <c:v>6.7133798520302427E-17</c:v>
                </c:pt>
                <c:pt idx="302">
                  <c:v>3.7084325608183924E-3</c:v>
                </c:pt>
                <c:pt idx="303">
                  <c:v>-1.4834859867754634E-2</c:v>
                </c:pt>
                <c:pt idx="304">
                  <c:v>-0.10253580495033664</c:v>
                </c:pt>
                <c:pt idx="305">
                  <c:v>-8.3207539513453138E-2</c:v>
                </c:pt>
                <c:pt idx="306">
                  <c:v>2.0773723895183482E-3</c:v>
                </c:pt>
                <c:pt idx="307">
                  <c:v>1.2923993812079121E-3</c:v>
                </c:pt>
                <c:pt idx="308">
                  <c:v>3.7059766452153062E-3</c:v>
                </c:pt>
                <c:pt idx="309">
                  <c:v>-1.4825035457245735E-2</c:v>
                </c:pt>
                <c:pt idx="310">
                  <c:v>-0.10245722163581343</c:v>
                </c:pt>
                <c:pt idx="311">
                  <c:v>-8.3227186838277636E-2</c:v>
                </c:pt>
                <c:pt idx="312">
                  <c:v>2.0012449905980529E-3</c:v>
                </c:pt>
                <c:pt idx="313">
                  <c:v>1.3022222955233317E-3</c:v>
                </c:pt>
                <c:pt idx="314">
                  <c:v>0</c:v>
                </c:pt>
                <c:pt idx="315">
                  <c:v>0</c:v>
                </c:pt>
                <c:pt idx="316">
                  <c:v>0</c:v>
                </c:pt>
                <c:pt idx="317">
                  <c:v>3.7035207296121976E-3</c:v>
                </c:pt>
                <c:pt idx="318">
                  <c:v>-1.4815211046741513E-2</c:v>
                </c:pt>
                <c:pt idx="319">
                  <c:v>-0.10237863832125141</c:v>
                </c:pt>
                <c:pt idx="320">
                  <c:v>-8.3246834163101968E-2</c:v>
                </c:pt>
                <c:pt idx="321">
                  <c:v>1.9251175916392667E-3</c:v>
                </c:pt>
                <c:pt idx="322">
                  <c:v>1.3120452098435854E-3</c:v>
                </c:pt>
                <c:pt idx="323">
                  <c:v>3.7010648140092012E-3</c:v>
                </c:pt>
                <c:pt idx="324">
                  <c:v>-1.4805386636234225E-2</c:v>
                </c:pt>
                <c:pt idx="325">
                  <c:v>-0.10230005500671541</c:v>
                </c:pt>
                <c:pt idx="326">
                  <c:v>-8.3266481487926355E-2</c:v>
                </c:pt>
                <c:pt idx="327">
                  <c:v>1.8489901927062602E-3</c:v>
                </c:pt>
                <c:pt idx="328">
                  <c:v>1.3218681241606051E-3</c:v>
                </c:pt>
                <c:pt idx="329">
                  <c:v>3.6986088984061042E-3</c:v>
                </c:pt>
                <c:pt idx="330">
                  <c:v>-1.4795562225726769E-2</c:v>
                </c:pt>
                <c:pt idx="331">
                  <c:v>-0.10222147169218088</c:v>
                </c:pt>
                <c:pt idx="332">
                  <c:v>-8.3286128812739488E-2</c:v>
                </c:pt>
                <c:pt idx="333">
                  <c:v>1.7728627937844425E-3</c:v>
                </c:pt>
                <c:pt idx="334">
                  <c:v>1.3316910384759805E-3</c:v>
                </c:pt>
                <c:pt idx="335">
                  <c:v>3.6961529828014907E-3</c:v>
                </c:pt>
                <c:pt idx="336">
                  <c:v>-1.4785737815203284E-2</c:v>
                </c:pt>
                <c:pt idx="337">
                  <c:v>-0.10214288837766576</c:v>
                </c:pt>
                <c:pt idx="338">
                  <c:v>-8.3305776137610643E-2</c:v>
                </c:pt>
                <c:pt idx="339">
                  <c:v>1.6967353948449464E-3</c:v>
                </c:pt>
                <c:pt idx="340">
                  <c:v>1.3415139527946172E-3</c:v>
                </c:pt>
                <c:pt idx="341">
                  <c:v>3.6936970671984379E-3</c:v>
                </c:pt>
                <c:pt idx="342">
                  <c:v>-1.4775913404699097E-2</c:v>
                </c:pt>
                <c:pt idx="343">
                  <c:v>-0.10206430506310707</c:v>
                </c:pt>
                <c:pt idx="344">
                  <c:v>-8.3325423462412493E-2</c:v>
                </c:pt>
                <c:pt idx="345">
                  <c:v>1.6206079959086501E-3</c:v>
                </c:pt>
                <c:pt idx="346">
                  <c:v>1.3513368671116204E-3</c:v>
                </c:pt>
                <c:pt idx="347">
                  <c:v>3.691241151595386E-3</c:v>
                </c:pt>
                <c:pt idx="348">
                  <c:v>-1.4766088994191707E-2</c:v>
                </c:pt>
                <c:pt idx="349">
                  <c:v>-0.10198572174857261</c:v>
                </c:pt>
                <c:pt idx="350">
                  <c:v>-8.3345070787225625E-2</c:v>
                </c:pt>
                <c:pt idx="351">
                  <c:v>1.5444805969869E-3</c:v>
                </c:pt>
                <c:pt idx="352">
                  <c:v>1.3611597814270125E-3</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484B-4860-8081-B70271377AF9}"/>
            </c:ext>
          </c:extLst>
        </c:ser>
        <c:dLbls>
          <c:showLegendKey val="0"/>
          <c:showVal val="0"/>
          <c:showCatName val="0"/>
          <c:showSerName val="0"/>
          <c:showPercent val="0"/>
          <c:showBubbleSize val="0"/>
        </c:dLbls>
        <c:axId val="1435996128"/>
        <c:axId val="1435997088"/>
      </c:scatterChart>
      <c:valAx>
        <c:axId val="1435996128"/>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7088"/>
        <c:crosses val="autoZero"/>
        <c:crossBetween val="midCat"/>
        <c:majorUnit val="60"/>
      </c:valAx>
      <c:valAx>
        <c:axId val="1435997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a:t>
                </a:r>
                <a:r>
                  <a:rPr lang="en-GB" baseline="0"/>
                  <a:t> </a:t>
                </a:r>
                <a:r>
                  <a:rPr lang="en-GB"/>
                  <a:t>(m/s)</a:t>
                </a:r>
              </a:p>
            </c:rich>
          </c:tx>
          <c:layout>
            <c:manualLayout>
              <c:xMode val="edge"/>
              <c:yMode val="edge"/>
              <c:x val="2.4354137046697713E-2"/>
              <c:y val="0.3797573441741339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6128"/>
        <c:crosses val="autoZero"/>
        <c:crossBetween val="midCat"/>
      </c:valAx>
      <c:spPr>
        <a:noFill/>
        <a:ln>
          <a:noFill/>
        </a:ln>
        <a:effectLst/>
      </c:spPr>
    </c:plotArea>
    <c:legend>
      <c:legendPos val="r"/>
      <c:layout>
        <c:manualLayout>
          <c:xMode val="edge"/>
          <c:yMode val="edge"/>
          <c:x val="0.75970052238512709"/>
          <c:y val="0.24075377723817531"/>
          <c:w val="0.12837096036889206"/>
          <c:h val="0.1340130052282293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accleration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8.7472190856872606E-2"/>
          <c:y val="0.17155317936232475"/>
          <c:w val="0.88611953320608261"/>
          <c:h val="0.68177425674161729"/>
        </c:manualLayout>
      </c:layout>
      <c:scatterChart>
        <c:scatterStyle val="smoothMarker"/>
        <c:varyColors val="0"/>
        <c:ser>
          <c:idx val="0"/>
          <c:order val="0"/>
          <c:tx>
            <c:v>Inlet valve accleration</c:v>
          </c:tx>
          <c:spPr>
            <a:ln w="19050" cap="rnd">
              <a:solidFill>
                <a:schemeClr val="accent1"/>
              </a:solidFill>
              <a:round/>
            </a:ln>
            <a:effectLst/>
          </c:spPr>
          <c:marker>
            <c:symbol val="none"/>
          </c:marker>
          <c:xVal>
            <c:numRef>
              <c:f>'3. Camshaft and Valve Motion An'!$H$9:$H$368</c:f>
              <c:numCache>
                <c:formatCode>General</c:formatCode>
                <c:ptCount val="360"/>
                <c:pt idx="0">
                  <c:v>112</c:v>
                </c:pt>
                <c:pt idx="1">
                  <c:v>114</c:v>
                </c:pt>
                <c:pt idx="2">
                  <c:v>116</c:v>
                </c:pt>
                <c:pt idx="3">
                  <c:v>118</c:v>
                </c:pt>
                <c:pt idx="4">
                  <c:v>120</c:v>
                </c:pt>
                <c:pt idx="5">
                  <c:v>122</c:v>
                </c:pt>
                <c:pt idx="6">
                  <c:v>124</c:v>
                </c:pt>
                <c:pt idx="7">
                  <c:v>126</c:v>
                </c:pt>
                <c:pt idx="8">
                  <c:v>128</c:v>
                </c:pt>
                <c:pt idx="9">
                  <c:v>130</c:v>
                </c:pt>
                <c:pt idx="10">
                  <c:v>132</c:v>
                </c:pt>
                <c:pt idx="11">
                  <c:v>134</c:v>
                </c:pt>
                <c:pt idx="12">
                  <c:v>136</c:v>
                </c:pt>
                <c:pt idx="13">
                  <c:v>138</c:v>
                </c:pt>
                <c:pt idx="14">
                  <c:v>140</c:v>
                </c:pt>
                <c:pt idx="15">
                  <c:v>142</c:v>
                </c:pt>
                <c:pt idx="16">
                  <c:v>144</c:v>
                </c:pt>
                <c:pt idx="17">
                  <c:v>146</c:v>
                </c:pt>
                <c:pt idx="18">
                  <c:v>148</c:v>
                </c:pt>
                <c:pt idx="19">
                  <c:v>150</c:v>
                </c:pt>
                <c:pt idx="20">
                  <c:v>152</c:v>
                </c:pt>
                <c:pt idx="21">
                  <c:v>154</c:v>
                </c:pt>
                <c:pt idx="22">
                  <c:v>156</c:v>
                </c:pt>
                <c:pt idx="23">
                  <c:v>158</c:v>
                </c:pt>
                <c:pt idx="24">
                  <c:v>160</c:v>
                </c:pt>
                <c:pt idx="25">
                  <c:v>162</c:v>
                </c:pt>
                <c:pt idx="26">
                  <c:v>164</c:v>
                </c:pt>
                <c:pt idx="27">
                  <c:v>166</c:v>
                </c:pt>
                <c:pt idx="28">
                  <c:v>168</c:v>
                </c:pt>
                <c:pt idx="29">
                  <c:v>170</c:v>
                </c:pt>
                <c:pt idx="30">
                  <c:v>172</c:v>
                </c:pt>
                <c:pt idx="31">
                  <c:v>174</c:v>
                </c:pt>
                <c:pt idx="32">
                  <c:v>176</c:v>
                </c:pt>
                <c:pt idx="33">
                  <c:v>178</c:v>
                </c:pt>
                <c:pt idx="34">
                  <c:v>180</c:v>
                </c:pt>
                <c:pt idx="35">
                  <c:v>182</c:v>
                </c:pt>
                <c:pt idx="36">
                  <c:v>184</c:v>
                </c:pt>
                <c:pt idx="37">
                  <c:v>186</c:v>
                </c:pt>
                <c:pt idx="38">
                  <c:v>188</c:v>
                </c:pt>
                <c:pt idx="39">
                  <c:v>190</c:v>
                </c:pt>
                <c:pt idx="40">
                  <c:v>192</c:v>
                </c:pt>
                <c:pt idx="41">
                  <c:v>194</c:v>
                </c:pt>
                <c:pt idx="42">
                  <c:v>196</c:v>
                </c:pt>
                <c:pt idx="43">
                  <c:v>198</c:v>
                </c:pt>
                <c:pt idx="44">
                  <c:v>200</c:v>
                </c:pt>
                <c:pt idx="45">
                  <c:v>202</c:v>
                </c:pt>
                <c:pt idx="46">
                  <c:v>204</c:v>
                </c:pt>
                <c:pt idx="47">
                  <c:v>206</c:v>
                </c:pt>
                <c:pt idx="48">
                  <c:v>208</c:v>
                </c:pt>
                <c:pt idx="49">
                  <c:v>210</c:v>
                </c:pt>
                <c:pt idx="50">
                  <c:v>212</c:v>
                </c:pt>
                <c:pt idx="51">
                  <c:v>214</c:v>
                </c:pt>
                <c:pt idx="52">
                  <c:v>216</c:v>
                </c:pt>
                <c:pt idx="53">
                  <c:v>218</c:v>
                </c:pt>
                <c:pt idx="54">
                  <c:v>220</c:v>
                </c:pt>
                <c:pt idx="55">
                  <c:v>222</c:v>
                </c:pt>
                <c:pt idx="56">
                  <c:v>224</c:v>
                </c:pt>
                <c:pt idx="57">
                  <c:v>226</c:v>
                </c:pt>
                <c:pt idx="58">
                  <c:v>228</c:v>
                </c:pt>
                <c:pt idx="59">
                  <c:v>230</c:v>
                </c:pt>
                <c:pt idx="60">
                  <c:v>232</c:v>
                </c:pt>
                <c:pt idx="61">
                  <c:v>234</c:v>
                </c:pt>
                <c:pt idx="62">
                  <c:v>236</c:v>
                </c:pt>
                <c:pt idx="63">
                  <c:v>238</c:v>
                </c:pt>
                <c:pt idx="64">
                  <c:v>240</c:v>
                </c:pt>
                <c:pt idx="65">
                  <c:v>242</c:v>
                </c:pt>
                <c:pt idx="66">
                  <c:v>244</c:v>
                </c:pt>
                <c:pt idx="67">
                  <c:v>246</c:v>
                </c:pt>
                <c:pt idx="68">
                  <c:v>248</c:v>
                </c:pt>
                <c:pt idx="69">
                  <c:v>250</c:v>
                </c:pt>
                <c:pt idx="70">
                  <c:v>252</c:v>
                </c:pt>
                <c:pt idx="71">
                  <c:v>254</c:v>
                </c:pt>
                <c:pt idx="72">
                  <c:v>256</c:v>
                </c:pt>
                <c:pt idx="73">
                  <c:v>258</c:v>
                </c:pt>
                <c:pt idx="74">
                  <c:v>260</c:v>
                </c:pt>
                <c:pt idx="75">
                  <c:v>262</c:v>
                </c:pt>
                <c:pt idx="76">
                  <c:v>264</c:v>
                </c:pt>
                <c:pt idx="77">
                  <c:v>266</c:v>
                </c:pt>
                <c:pt idx="78">
                  <c:v>268</c:v>
                </c:pt>
                <c:pt idx="79">
                  <c:v>270</c:v>
                </c:pt>
                <c:pt idx="80">
                  <c:v>272</c:v>
                </c:pt>
                <c:pt idx="81">
                  <c:v>274</c:v>
                </c:pt>
                <c:pt idx="82">
                  <c:v>276</c:v>
                </c:pt>
                <c:pt idx="83">
                  <c:v>278</c:v>
                </c:pt>
                <c:pt idx="84">
                  <c:v>280</c:v>
                </c:pt>
                <c:pt idx="85">
                  <c:v>282</c:v>
                </c:pt>
                <c:pt idx="86">
                  <c:v>284</c:v>
                </c:pt>
                <c:pt idx="87">
                  <c:v>286</c:v>
                </c:pt>
                <c:pt idx="88">
                  <c:v>288</c:v>
                </c:pt>
                <c:pt idx="89">
                  <c:v>290</c:v>
                </c:pt>
                <c:pt idx="90">
                  <c:v>292</c:v>
                </c:pt>
                <c:pt idx="91">
                  <c:v>294</c:v>
                </c:pt>
                <c:pt idx="92">
                  <c:v>296</c:v>
                </c:pt>
                <c:pt idx="93">
                  <c:v>298</c:v>
                </c:pt>
                <c:pt idx="94">
                  <c:v>300</c:v>
                </c:pt>
                <c:pt idx="95">
                  <c:v>302</c:v>
                </c:pt>
                <c:pt idx="96">
                  <c:v>304</c:v>
                </c:pt>
                <c:pt idx="97">
                  <c:v>306</c:v>
                </c:pt>
                <c:pt idx="98">
                  <c:v>308</c:v>
                </c:pt>
                <c:pt idx="99">
                  <c:v>310</c:v>
                </c:pt>
                <c:pt idx="100">
                  <c:v>312</c:v>
                </c:pt>
                <c:pt idx="101">
                  <c:v>314</c:v>
                </c:pt>
                <c:pt idx="102">
                  <c:v>316</c:v>
                </c:pt>
                <c:pt idx="103">
                  <c:v>318</c:v>
                </c:pt>
                <c:pt idx="104">
                  <c:v>320</c:v>
                </c:pt>
                <c:pt idx="105">
                  <c:v>322</c:v>
                </c:pt>
                <c:pt idx="106">
                  <c:v>324</c:v>
                </c:pt>
                <c:pt idx="107">
                  <c:v>326</c:v>
                </c:pt>
                <c:pt idx="108">
                  <c:v>328</c:v>
                </c:pt>
                <c:pt idx="109">
                  <c:v>330</c:v>
                </c:pt>
                <c:pt idx="110">
                  <c:v>332</c:v>
                </c:pt>
                <c:pt idx="111">
                  <c:v>334</c:v>
                </c:pt>
                <c:pt idx="112">
                  <c:v>336</c:v>
                </c:pt>
                <c:pt idx="113">
                  <c:v>338</c:v>
                </c:pt>
                <c:pt idx="114">
                  <c:v>340</c:v>
                </c:pt>
                <c:pt idx="115">
                  <c:v>342</c:v>
                </c:pt>
                <c:pt idx="116">
                  <c:v>344</c:v>
                </c:pt>
                <c:pt idx="117">
                  <c:v>346</c:v>
                </c:pt>
                <c:pt idx="118">
                  <c:v>348</c:v>
                </c:pt>
                <c:pt idx="119">
                  <c:v>350</c:v>
                </c:pt>
                <c:pt idx="120">
                  <c:v>352</c:v>
                </c:pt>
                <c:pt idx="121">
                  <c:v>354</c:v>
                </c:pt>
                <c:pt idx="122">
                  <c:v>356</c:v>
                </c:pt>
                <c:pt idx="123">
                  <c:v>358</c:v>
                </c:pt>
                <c:pt idx="124">
                  <c:v>360</c:v>
                </c:pt>
                <c:pt idx="125">
                  <c:v>362</c:v>
                </c:pt>
                <c:pt idx="126">
                  <c:v>364</c:v>
                </c:pt>
                <c:pt idx="127">
                  <c:v>366</c:v>
                </c:pt>
                <c:pt idx="128">
                  <c:v>368</c:v>
                </c:pt>
                <c:pt idx="129">
                  <c:v>370</c:v>
                </c:pt>
                <c:pt idx="130">
                  <c:v>372</c:v>
                </c:pt>
                <c:pt idx="131">
                  <c:v>374</c:v>
                </c:pt>
                <c:pt idx="132">
                  <c:v>376</c:v>
                </c:pt>
                <c:pt idx="133">
                  <c:v>378</c:v>
                </c:pt>
                <c:pt idx="134">
                  <c:v>380</c:v>
                </c:pt>
                <c:pt idx="135">
                  <c:v>382</c:v>
                </c:pt>
                <c:pt idx="136">
                  <c:v>384</c:v>
                </c:pt>
                <c:pt idx="137">
                  <c:v>386</c:v>
                </c:pt>
                <c:pt idx="138">
                  <c:v>388</c:v>
                </c:pt>
                <c:pt idx="139">
                  <c:v>390</c:v>
                </c:pt>
                <c:pt idx="140">
                  <c:v>392</c:v>
                </c:pt>
                <c:pt idx="141">
                  <c:v>394</c:v>
                </c:pt>
                <c:pt idx="142">
                  <c:v>396</c:v>
                </c:pt>
                <c:pt idx="143">
                  <c:v>398</c:v>
                </c:pt>
                <c:pt idx="144">
                  <c:v>400</c:v>
                </c:pt>
                <c:pt idx="145">
                  <c:v>402</c:v>
                </c:pt>
                <c:pt idx="146">
                  <c:v>404</c:v>
                </c:pt>
                <c:pt idx="147">
                  <c:v>406</c:v>
                </c:pt>
                <c:pt idx="148">
                  <c:v>408</c:v>
                </c:pt>
                <c:pt idx="149">
                  <c:v>410</c:v>
                </c:pt>
                <c:pt idx="150">
                  <c:v>412</c:v>
                </c:pt>
                <c:pt idx="151">
                  <c:v>414</c:v>
                </c:pt>
                <c:pt idx="152">
                  <c:v>416</c:v>
                </c:pt>
                <c:pt idx="153">
                  <c:v>418</c:v>
                </c:pt>
                <c:pt idx="154">
                  <c:v>420</c:v>
                </c:pt>
                <c:pt idx="155">
                  <c:v>422</c:v>
                </c:pt>
                <c:pt idx="156">
                  <c:v>424</c:v>
                </c:pt>
                <c:pt idx="157">
                  <c:v>426</c:v>
                </c:pt>
                <c:pt idx="158">
                  <c:v>428</c:v>
                </c:pt>
                <c:pt idx="159">
                  <c:v>430</c:v>
                </c:pt>
                <c:pt idx="160">
                  <c:v>432</c:v>
                </c:pt>
                <c:pt idx="161">
                  <c:v>434</c:v>
                </c:pt>
                <c:pt idx="162">
                  <c:v>436</c:v>
                </c:pt>
                <c:pt idx="163">
                  <c:v>438</c:v>
                </c:pt>
                <c:pt idx="164">
                  <c:v>440</c:v>
                </c:pt>
                <c:pt idx="165">
                  <c:v>442</c:v>
                </c:pt>
                <c:pt idx="166">
                  <c:v>444</c:v>
                </c:pt>
                <c:pt idx="167">
                  <c:v>446</c:v>
                </c:pt>
                <c:pt idx="168">
                  <c:v>448</c:v>
                </c:pt>
                <c:pt idx="169">
                  <c:v>450</c:v>
                </c:pt>
                <c:pt idx="170">
                  <c:v>452</c:v>
                </c:pt>
                <c:pt idx="171">
                  <c:v>454</c:v>
                </c:pt>
                <c:pt idx="172">
                  <c:v>456</c:v>
                </c:pt>
                <c:pt idx="173">
                  <c:v>458</c:v>
                </c:pt>
                <c:pt idx="174">
                  <c:v>460</c:v>
                </c:pt>
                <c:pt idx="175">
                  <c:v>462</c:v>
                </c:pt>
                <c:pt idx="176">
                  <c:v>464</c:v>
                </c:pt>
                <c:pt idx="177">
                  <c:v>466</c:v>
                </c:pt>
                <c:pt idx="178">
                  <c:v>468</c:v>
                </c:pt>
                <c:pt idx="179">
                  <c:v>470</c:v>
                </c:pt>
                <c:pt idx="180">
                  <c:v>472</c:v>
                </c:pt>
                <c:pt idx="181">
                  <c:v>474</c:v>
                </c:pt>
                <c:pt idx="182">
                  <c:v>476</c:v>
                </c:pt>
                <c:pt idx="183">
                  <c:v>478</c:v>
                </c:pt>
                <c:pt idx="184">
                  <c:v>480</c:v>
                </c:pt>
                <c:pt idx="185">
                  <c:v>482</c:v>
                </c:pt>
                <c:pt idx="186">
                  <c:v>484</c:v>
                </c:pt>
                <c:pt idx="187">
                  <c:v>486</c:v>
                </c:pt>
                <c:pt idx="188">
                  <c:v>488</c:v>
                </c:pt>
                <c:pt idx="189">
                  <c:v>490</c:v>
                </c:pt>
                <c:pt idx="190">
                  <c:v>492</c:v>
                </c:pt>
                <c:pt idx="191">
                  <c:v>494</c:v>
                </c:pt>
                <c:pt idx="192">
                  <c:v>496</c:v>
                </c:pt>
                <c:pt idx="193">
                  <c:v>498</c:v>
                </c:pt>
                <c:pt idx="194">
                  <c:v>500</c:v>
                </c:pt>
                <c:pt idx="195">
                  <c:v>502</c:v>
                </c:pt>
                <c:pt idx="196">
                  <c:v>504</c:v>
                </c:pt>
                <c:pt idx="197">
                  <c:v>506</c:v>
                </c:pt>
                <c:pt idx="198">
                  <c:v>508</c:v>
                </c:pt>
                <c:pt idx="199">
                  <c:v>510</c:v>
                </c:pt>
                <c:pt idx="200">
                  <c:v>512</c:v>
                </c:pt>
                <c:pt idx="201">
                  <c:v>514</c:v>
                </c:pt>
                <c:pt idx="202">
                  <c:v>516</c:v>
                </c:pt>
                <c:pt idx="203">
                  <c:v>518</c:v>
                </c:pt>
                <c:pt idx="204">
                  <c:v>520</c:v>
                </c:pt>
                <c:pt idx="205">
                  <c:v>522</c:v>
                </c:pt>
                <c:pt idx="206">
                  <c:v>524</c:v>
                </c:pt>
                <c:pt idx="207">
                  <c:v>526</c:v>
                </c:pt>
                <c:pt idx="208">
                  <c:v>528</c:v>
                </c:pt>
                <c:pt idx="209">
                  <c:v>530</c:v>
                </c:pt>
                <c:pt idx="210">
                  <c:v>532</c:v>
                </c:pt>
                <c:pt idx="211">
                  <c:v>534</c:v>
                </c:pt>
                <c:pt idx="212">
                  <c:v>536</c:v>
                </c:pt>
                <c:pt idx="213">
                  <c:v>538</c:v>
                </c:pt>
                <c:pt idx="214">
                  <c:v>540</c:v>
                </c:pt>
                <c:pt idx="215">
                  <c:v>542</c:v>
                </c:pt>
                <c:pt idx="216">
                  <c:v>544</c:v>
                </c:pt>
                <c:pt idx="217">
                  <c:v>546</c:v>
                </c:pt>
                <c:pt idx="218">
                  <c:v>548</c:v>
                </c:pt>
                <c:pt idx="219">
                  <c:v>550</c:v>
                </c:pt>
                <c:pt idx="220">
                  <c:v>552</c:v>
                </c:pt>
                <c:pt idx="221">
                  <c:v>554</c:v>
                </c:pt>
                <c:pt idx="222">
                  <c:v>556</c:v>
                </c:pt>
                <c:pt idx="223">
                  <c:v>558</c:v>
                </c:pt>
                <c:pt idx="224">
                  <c:v>560</c:v>
                </c:pt>
                <c:pt idx="225">
                  <c:v>562</c:v>
                </c:pt>
                <c:pt idx="226">
                  <c:v>564</c:v>
                </c:pt>
                <c:pt idx="227">
                  <c:v>566</c:v>
                </c:pt>
                <c:pt idx="228">
                  <c:v>568</c:v>
                </c:pt>
                <c:pt idx="229">
                  <c:v>570</c:v>
                </c:pt>
                <c:pt idx="230">
                  <c:v>572</c:v>
                </c:pt>
                <c:pt idx="231">
                  <c:v>574</c:v>
                </c:pt>
                <c:pt idx="232">
                  <c:v>576</c:v>
                </c:pt>
                <c:pt idx="233">
                  <c:v>578</c:v>
                </c:pt>
                <c:pt idx="234">
                  <c:v>580</c:v>
                </c:pt>
                <c:pt idx="235">
                  <c:v>582</c:v>
                </c:pt>
                <c:pt idx="236">
                  <c:v>584</c:v>
                </c:pt>
                <c:pt idx="237">
                  <c:v>586</c:v>
                </c:pt>
                <c:pt idx="238">
                  <c:v>588</c:v>
                </c:pt>
                <c:pt idx="239">
                  <c:v>590</c:v>
                </c:pt>
                <c:pt idx="240">
                  <c:v>592</c:v>
                </c:pt>
                <c:pt idx="241">
                  <c:v>594</c:v>
                </c:pt>
                <c:pt idx="242">
                  <c:v>596</c:v>
                </c:pt>
                <c:pt idx="243">
                  <c:v>598</c:v>
                </c:pt>
                <c:pt idx="244">
                  <c:v>600</c:v>
                </c:pt>
                <c:pt idx="245">
                  <c:v>602</c:v>
                </c:pt>
                <c:pt idx="246">
                  <c:v>604</c:v>
                </c:pt>
                <c:pt idx="247">
                  <c:v>606</c:v>
                </c:pt>
                <c:pt idx="248">
                  <c:v>608</c:v>
                </c:pt>
                <c:pt idx="249">
                  <c:v>610</c:v>
                </c:pt>
                <c:pt idx="250">
                  <c:v>612</c:v>
                </c:pt>
                <c:pt idx="251">
                  <c:v>614</c:v>
                </c:pt>
                <c:pt idx="252">
                  <c:v>616</c:v>
                </c:pt>
                <c:pt idx="253">
                  <c:v>618</c:v>
                </c:pt>
                <c:pt idx="254">
                  <c:v>620</c:v>
                </c:pt>
                <c:pt idx="255">
                  <c:v>622</c:v>
                </c:pt>
                <c:pt idx="256">
                  <c:v>624</c:v>
                </c:pt>
                <c:pt idx="257">
                  <c:v>626</c:v>
                </c:pt>
                <c:pt idx="258">
                  <c:v>628</c:v>
                </c:pt>
                <c:pt idx="259">
                  <c:v>630</c:v>
                </c:pt>
                <c:pt idx="260">
                  <c:v>632</c:v>
                </c:pt>
                <c:pt idx="261">
                  <c:v>634</c:v>
                </c:pt>
                <c:pt idx="262">
                  <c:v>636</c:v>
                </c:pt>
                <c:pt idx="263">
                  <c:v>638</c:v>
                </c:pt>
                <c:pt idx="264">
                  <c:v>640</c:v>
                </c:pt>
                <c:pt idx="265">
                  <c:v>642</c:v>
                </c:pt>
                <c:pt idx="266">
                  <c:v>644</c:v>
                </c:pt>
                <c:pt idx="267">
                  <c:v>646</c:v>
                </c:pt>
                <c:pt idx="268">
                  <c:v>648</c:v>
                </c:pt>
                <c:pt idx="269">
                  <c:v>650</c:v>
                </c:pt>
                <c:pt idx="270">
                  <c:v>652</c:v>
                </c:pt>
                <c:pt idx="271">
                  <c:v>654</c:v>
                </c:pt>
                <c:pt idx="272">
                  <c:v>656</c:v>
                </c:pt>
                <c:pt idx="273">
                  <c:v>658</c:v>
                </c:pt>
                <c:pt idx="274">
                  <c:v>660</c:v>
                </c:pt>
                <c:pt idx="275">
                  <c:v>662</c:v>
                </c:pt>
                <c:pt idx="276">
                  <c:v>664</c:v>
                </c:pt>
                <c:pt idx="277">
                  <c:v>666</c:v>
                </c:pt>
                <c:pt idx="278">
                  <c:v>668</c:v>
                </c:pt>
                <c:pt idx="279">
                  <c:v>670</c:v>
                </c:pt>
                <c:pt idx="280">
                  <c:v>672</c:v>
                </c:pt>
                <c:pt idx="281">
                  <c:v>674</c:v>
                </c:pt>
                <c:pt idx="282">
                  <c:v>676</c:v>
                </c:pt>
                <c:pt idx="283">
                  <c:v>678</c:v>
                </c:pt>
                <c:pt idx="284">
                  <c:v>680</c:v>
                </c:pt>
                <c:pt idx="285">
                  <c:v>682</c:v>
                </c:pt>
                <c:pt idx="286">
                  <c:v>684</c:v>
                </c:pt>
                <c:pt idx="287">
                  <c:v>686</c:v>
                </c:pt>
                <c:pt idx="288">
                  <c:v>688</c:v>
                </c:pt>
                <c:pt idx="289">
                  <c:v>690</c:v>
                </c:pt>
                <c:pt idx="290">
                  <c:v>692</c:v>
                </c:pt>
                <c:pt idx="291">
                  <c:v>694</c:v>
                </c:pt>
                <c:pt idx="292">
                  <c:v>696</c:v>
                </c:pt>
                <c:pt idx="293">
                  <c:v>698</c:v>
                </c:pt>
                <c:pt idx="294">
                  <c:v>700</c:v>
                </c:pt>
                <c:pt idx="295">
                  <c:v>702</c:v>
                </c:pt>
                <c:pt idx="296">
                  <c:v>704</c:v>
                </c:pt>
                <c:pt idx="297">
                  <c:v>706</c:v>
                </c:pt>
                <c:pt idx="298">
                  <c:v>708</c:v>
                </c:pt>
                <c:pt idx="299">
                  <c:v>710</c:v>
                </c:pt>
                <c:pt idx="300">
                  <c:v>712</c:v>
                </c:pt>
                <c:pt idx="301">
                  <c:v>714</c:v>
                </c:pt>
                <c:pt idx="302">
                  <c:v>716</c:v>
                </c:pt>
                <c:pt idx="303">
                  <c:v>718</c:v>
                </c:pt>
                <c:pt idx="304">
                  <c:v>720</c:v>
                </c:pt>
                <c:pt idx="305">
                  <c:v>722</c:v>
                </c:pt>
                <c:pt idx="306">
                  <c:v>724</c:v>
                </c:pt>
                <c:pt idx="307">
                  <c:v>726</c:v>
                </c:pt>
                <c:pt idx="308">
                  <c:v>728</c:v>
                </c:pt>
                <c:pt idx="309">
                  <c:v>730</c:v>
                </c:pt>
                <c:pt idx="310">
                  <c:v>732</c:v>
                </c:pt>
                <c:pt idx="311">
                  <c:v>734</c:v>
                </c:pt>
                <c:pt idx="312">
                  <c:v>736</c:v>
                </c:pt>
                <c:pt idx="313">
                  <c:v>738</c:v>
                </c:pt>
                <c:pt idx="314">
                  <c:v>740</c:v>
                </c:pt>
                <c:pt idx="315">
                  <c:v>742</c:v>
                </c:pt>
                <c:pt idx="316">
                  <c:v>744</c:v>
                </c:pt>
                <c:pt idx="317">
                  <c:v>746</c:v>
                </c:pt>
                <c:pt idx="318">
                  <c:v>748</c:v>
                </c:pt>
                <c:pt idx="319">
                  <c:v>750</c:v>
                </c:pt>
                <c:pt idx="320">
                  <c:v>752</c:v>
                </c:pt>
                <c:pt idx="321">
                  <c:v>754</c:v>
                </c:pt>
                <c:pt idx="322">
                  <c:v>756</c:v>
                </c:pt>
                <c:pt idx="323">
                  <c:v>758</c:v>
                </c:pt>
                <c:pt idx="324">
                  <c:v>760</c:v>
                </c:pt>
                <c:pt idx="325">
                  <c:v>762</c:v>
                </c:pt>
                <c:pt idx="326">
                  <c:v>764</c:v>
                </c:pt>
                <c:pt idx="327">
                  <c:v>766</c:v>
                </c:pt>
                <c:pt idx="328">
                  <c:v>768</c:v>
                </c:pt>
                <c:pt idx="329">
                  <c:v>770</c:v>
                </c:pt>
                <c:pt idx="330">
                  <c:v>772</c:v>
                </c:pt>
                <c:pt idx="331">
                  <c:v>774</c:v>
                </c:pt>
                <c:pt idx="332">
                  <c:v>776</c:v>
                </c:pt>
                <c:pt idx="333">
                  <c:v>778</c:v>
                </c:pt>
                <c:pt idx="334">
                  <c:v>780</c:v>
                </c:pt>
                <c:pt idx="335">
                  <c:v>782</c:v>
                </c:pt>
                <c:pt idx="336">
                  <c:v>784</c:v>
                </c:pt>
                <c:pt idx="337">
                  <c:v>786</c:v>
                </c:pt>
                <c:pt idx="338">
                  <c:v>788</c:v>
                </c:pt>
                <c:pt idx="339">
                  <c:v>790</c:v>
                </c:pt>
                <c:pt idx="340">
                  <c:v>792</c:v>
                </c:pt>
                <c:pt idx="341">
                  <c:v>794</c:v>
                </c:pt>
                <c:pt idx="342">
                  <c:v>796</c:v>
                </c:pt>
                <c:pt idx="343">
                  <c:v>798</c:v>
                </c:pt>
                <c:pt idx="344">
                  <c:v>800</c:v>
                </c:pt>
                <c:pt idx="345">
                  <c:v>802</c:v>
                </c:pt>
                <c:pt idx="346">
                  <c:v>804</c:v>
                </c:pt>
                <c:pt idx="347">
                  <c:v>806</c:v>
                </c:pt>
                <c:pt idx="348">
                  <c:v>808</c:v>
                </c:pt>
                <c:pt idx="349">
                  <c:v>810</c:v>
                </c:pt>
                <c:pt idx="350">
                  <c:v>812</c:v>
                </c:pt>
                <c:pt idx="351">
                  <c:v>814</c:v>
                </c:pt>
                <c:pt idx="352">
                  <c:v>816</c:v>
                </c:pt>
                <c:pt idx="353">
                  <c:v>818</c:v>
                </c:pt>
                <c:pt idx="354">
                  <c:v>820</c:v>
                </c:pt>
                <c:pt idx="355">
                  <c:v>822</c:v>
                </c:pt>
                <c:pt idx="356">
                  <c:v>824</c:v>
                </c:pt>
                <c:pt idx="357">
                  <c:v>826</c:v>
                </c:pt>
                <c:pt idx="358">
                  <c:v>828</c:v>
                </c:pt>
                <c:pt idx="359">
                  <c:v>830</c:v>
                </c:pt>
              </c:numCache>
            </c:numRef>
          </c:xVal>
          <c:yVal>
            <c:numRef>
              <c:f>'3. Camshaft and Valve Motion An'!$L$9:$L$368</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-414.68032656034529</c:v>
                </c:pt>
                <c:pt idx="112">
                  <c:v>5597.6875223912111</c:v>
                </c:pt>
                <c:pt idx="113">
                  <c:v>2615.8869712483088</c:v>
                </c:pt>
                <c:pt idx="114">
                  <c:v>-1830.1560487735289</c:v>
                </c:pt>
                <c:pt idx="115">
                  <c:v>-1043.4221563663509</c:v>
                </c:pt>
                <c:pt idx="116">
                  <c:v>2735.3026327790271</c:v>
                </c:pt>
                <c:pt idx="117">
                  <c:v>-190.41008254993847</c:v>
                </c:pt>
                <c:pt idx="118">
                  <c:v>-8.335500258777051E-10</c:v>
                </c:pt>
                <c:pt idx="119">
                  <c:v>28.632276920026378</c:v>
                </c:pt>
                <c:pt idx="120">
                  <c:v>-563.0687492650278</c:v>
                </c:pt>
                <c:pt idx="121">
                  <c:v>-763.6469008878305</c:v>
                </c:pt>
                <c:pt idx="122">
                  <c:v>41248.438401689542</c:v>
                </c:pt>
                <c:pt idx="123">
                  <c:v>15487.112247444669</c:v>
                </c:pt>
                <c:pt idx="124">
                  <c:v>28098.647479671621</c:v>
                </c:pt>
                <c:pt idx="125">
                  <c:v>-2397.9358908755662</c:v>
                </c:pt>
                <c:pt idx="126">
                  <c:v>-1990.6936473840196</c:v>
                </c:pt>
                <c:pt idx="127">
                  <c:v>-1603.6331367960565</c:v>
                </c:pt>
                <c:pt idx="128">
                  <c:v>4615.7015786118909</c:v>
                </c:pt>
                <c:pt idx="129">
                  <c:v>-2777.4625922683172</c:v>
                </c:pt>
                <c:pt idx="130">
                  <c:v>3676.892991626718</c:v>
                </c:pt>
                <c:pt idx="131">
                  <c:v>-1149.9076633222526</c:v>
                </c:pt>
                <c:pt idx="132">
                  <c:v>4624.0243337112161</c:v>
                </c:pt>
                <c:pt idx="133">
                  <c:v>-1636.101956234153</c:v>
                </c:pt>
                <c:pt idx="134">
                  <c:v>-2100.7408729912327</c:v>
                </c:pt>
                <c:pt idx="135">
                  <c:v>-2211.9152130134739</c:v>
                </c:pt>
                <c:pt idx="136">
                  <c:v>-185.40119098671587</c:v>
                </c:pt>
                <c:pt idx="137">
                  <c:v>-607.77861375482803</c:v>
                </c:pt>
                <c:pt idx="138">
                  <c:v>-1511.2808645691318</c:v>
                </c:pt>
                <c:pt idx="139">
                  <c:v>544.85338959992805</c:v>
                </c:pt>
                <c:pt idx="140">
                  <c:v>-2398.4086946241214</c:v>
                </c:pt>
                <c:pt idx="141">
                  <c:v>-2224.9373476324763</c:v>
                </c:pt>
                <c:pt idx="142">
                  <c:v>-2249.815307505396</c:v>
                </c:pt>
                <c:pt idx="143">
                  <c:v>-2274.0079518608704</c:v>
                </c:pt>
                <c:pt idx="144">
                  <c:v>-2530.1463083270082</c:v>
                </c:pt>
                <c:pt idx="145">
                  <c:v>741.43437182127809</c:v>
                </c:pt>
                <c:pt idx="146">
                  <c:v>73.825095530370163</c:v>
                </c:pt>
                <c:pt idx="147">
                  <c:v>-1384.4761530478177</c:v>
                </c:pt>
                <c:pt idx="148">
                  <c:v>-2472.7942676854632</c:v>
                </c:pt>
                <c:pt idx="149">
                  <c:v>-2410.5283425543312</c:v>
                </c:pt>
                <c:pt idx="150">
                  <c:v>-2431.5966986921462</c:v>
                </c:pt>
                <c:pt idx="151">
                  <c:v>-2451.9243669025427</c:v>
                </c:pt>
                <c:pt idx="152">
                  <c:v>-2471.5051552168948</c:v>
                </c:pt>
                <c:pt idx="153">
                  <c:v>-2490.3330991089206</c:v>
                </c:pt>
                <c:pt idx="154">
                  <c:v>-2645.4292326977238</c:v>
                </c:pt>
                <c:pt idx="155">
                  <c:v>-712.66837387121745</c:v>
                </c:pt>
                <c:pt idx="156">
                  <c:v>-1204.4592759869136</c:v>
                </c:pt>
                <c:pt idx="157">
                  <c:v>-2664.7691643679932</c:v>
                </c:pt>
                <c:pt idx="158">
                  <c:v>-2575.2598756718016</c:v>
                </c:pt>
                <c:pt idx="159">
                  <c:v>-2590.3432773275599</c:v>
                </c:pt>
                <c:pt idx="160">
                  <c:v>-2604.6376353680557</c:v>
                </c:pt>
                <c:pt idx="161">
                  <c:v>-2618.1385955176484</c:v>
                </c:pt>
                <c:pt idx="162">
                  <c:v>-2630.8420453152758</c:v>
                </c:pt>
                <c:pt idx="163">
                  <c:v>-2642.7441151179369</c:v>
                </c:pt>
                <c:pt idx="164">
                  <c:v>-2808.0049279793084</c:v>
                </c:pt>
                <c:pt idx="165">
                  <c:v>-584.2398153963918</c:v>
                </c:pt>
                <c:pt idx="166">
                  <c:v>-1730.018856507003</c:v>
                </c:pt>
                <c:pt idx="167">
                  <c:v>-2762.1328213229772</c:v>
                </c:pt>
                <c:pt idx="168">
                  <c:v>-2692.3788261442842</c:v>
                </c:pt>
                <c:pt idx="169">
                  <c:v>-2700.254102304084</c:v>
                </c:pt>
                <c:pt idx="170">
                  <c:v>-2707.306854905024</c:v>
                </c:pt>
                <c:pt idx="171">
                  <c:v>-2713.5349355963776</c:v>
                </c:pt>
                <c:pt idx="172">
                  <c:v>-2718.9364472841448</c:v>
                </c:pt>
                <c:pt idx="173">
                  <c:v>-2860.4004255498521</c:v>
                </c:pt>
                <c:pt idx="174">
                  <c:v>-902.39866288257588</c:v>
                </c:pt>
                <c:pt idx="175">
                  <c:v>-1584.3390854245933</c:v>
                </c:pt>
                <c:pt idx="176">
                  <c:v>-2825.239815931372</c:v>
                </c:pt>
                <c:pt idx="177">
                  <c:v>-2735.6672674280576</c:v>
                </c:pt>
                <c:pt idx="178">
                  <c:v>-2736.9178684774251</c:v>
                </c:pt>
                <c:pt idx="179">
                  <c:v>-2767.4869700615573</c:v>
                </c:pt>
                <c:pt idx="180">
                  <c:v>-2512.7440218503593</c:v>
                </c:pt>
                <c:pt idx="181">
                  <c:v>5.6550355218467603</c:v>
                </c:pt>
                <c:pt idx="182">
                  <c:v>-2932.4934354548072</c:v>
                </c:pt>
                <c:pt idx="183">
                  <c:v>-2732.4443625749318</c:v>
                </c:pt>
                <c:pt idx="184">
                  <c:v>-2729.5289900577109</c:v>
                </c:pt>
                <c:pt idx="185">
                  <c:v>-2725.7821765779127</c:v>
                </c:pt>
                <c:pt idx="186">
                  <c:v>-2877.9602001416115</c:v>
                </c:pt>
                <c:pt idx="187">
                  <c:v>-593.81743267513718</c:v>
                </c:pt>
                <c:pt idx="188">
                  <c:v>-1849.9390670575881</c:v>
                </c:pt>
                <c:pt idx="189">
                  <c:v>-2776.5565369564779</c:v>
                </c:pt>
                <c:pt idx="190">
                  <c:v>-2921.7244031685418</c:v>
                </c:pt>
                <c:pt idx="191">
                  <c:v>453.43700645424252</c:v>
                </c:pt>
                <c:pt idx="192">
                  <c:v>-2828.7126660001645</c:v>
                </c:pt>
                <c:pt idx="193">
                  <c:v>-2678.0075614726338</c:v>
                </c:pt>
                <c:pt idx="194">
                  <c:v>-2663.0142258313917</c:v>
                </c:pt>
                <c:pt idx="195">
                  <c:v>-2652.7298557043691</c:v>
                </c:pt>
                <c:pt idx="196">
                  <c:v>-2641.6374383603006</c:v>
                </c:pt>
                <c:pt idx="197">
                  <c:v>-2629.7403526608464</c:v>
                </c:pt>
                <c:pt idx="198">
                  <c:v>-2617.0422225744201</c:v>
                </c:pt>
                <c:pt idx="199">
                  <c:v>-2603.5469160829698</c:v>
                </c:pt>
                <c:pt idx="200">
                  <c:v>-2589.2585439706554</c:v>
                </c:pt>
                <c:pt idx="201">
                  <c:v>-2728.4492870472527</c:v>
                </c:pt>
                <c:pt idx="202">
                  <c:v>-484.71088482890065</c:v>
                </c:pt>
                <c:pt idx="203">
                  <c:v>-1489.8641441591105</c:v>
                </c:pt>
                <c:pt idx="204">
                  <c:v>-2611.8949654917351</c:v>
                </c:pt>
                <c:pt idx="205">
                  <c:v>-2508.4024634138241</c:v>
                </c:pt>
                <c:pt idx="206">
                  <c:v>-2490.3330991088656</c:v>
                </c:pt>
                <c:pt idx="207">
                  <c:v>-2659.5729202784219</c:v>
                </c:pt>
                <c:pt idx="208">
                  <c:v>121.92006246789572</c:v>
                </c:pt>
                <c:pt idx="209">
                  <c:v>-1792.0719446401376</c:v>
                </c:pt>
                <c:pt idx="210">
                  <c:v>-2471.2808908523693</c:v>
                </c:pt>
                <c:pt idx="211">
                  <c:v>-2391.2197259784007</c:v>
                </c:pt>
                <c:pt idx="212">
                  <c:v>-2369.5917411840182</c:v>
                </c:pt>
                <c:pt idx="213">
                  <c:v>-2365.497193687756</c:v>
                </c:pt>
                <c:pt idx="214">
                  <c:v>-2308.3775744536592</c:v>
                </c:pt>
                <c:pt idx="215">
                  <c:v>1038.2566729789203</c:v>
                </c:pt>
                <c:pt idx="216">
                  <c:v>-2516.720182396682</c:v>
                </c:pt>
                <c:pt idx="217">
                  <c:v>-2252.7170469491098</c:v>
                </c:pt>
                <c:pt idx="218">
                  <c:v>-2542.6655872699184</c:v>
                </c:pt>
                <c:pt idx="219">
                  <c:v>1996.5208389263619</c:v>
                </c:pt>
                <c:pt idx="220">
                  <c:v>439.37263355201611</c:v>
                </c:pt>
                <c:pt idx="221">
                  <c:v>-2361.4804010036082</c:v>
                </c:pt>
                <c:pt idx="222">
                  <c:v>-2126.4415545675993</c:v>
                </c:pt>
                <c:pt idx="223">
                  <c:v>-2100.131919565139</c:v>
                </c:pt>
                <c:pt idx="224">
                  <c:v>-2745.2685835345624</c:v>
                </c:pt>
                <c:pt idx="225">
                  <c:v>7242.5411314181029</c:v>
                </c:pt>
                <c:pt idx="226">
                  <c:v>-994.17719219655271</c:v>
                </c:pt>
                <c:pt idx="227">
                  <c:v>-2115.2014200213348</c:v>
                </c:pt>
                <c:pt idx="228">
                  <c:v>-2049.5585535242112</c:v>
                </c:pt>
                <c:pt idx="229">
                  <c:v>-1488.089506332894</c:v>
                </c:pt>
                <c:pt idx="230">
                  <c:v>7087.3417821586108</c:v>
                </c:pt>
                <c:pt idx="231">
                  <c:v>7016.8893980992334</c:v>
                </c:pt>
                <c:pt idx="232">
                  <c:v>-3012.4925244919191</c:v>
                </c:pt>
                <c:pt idx="233">
                  <c:v>12757.831222308761</c:v>
                </c:pt>
                <c:pt idx="234">
                  <c:v>-2419.4681039748552</c:v>
                </c:pt>
                <c:pt idx="235">
                  <c:v>6409.2691694449013</c:v>
                </c:pt>
                <c:pt idx="236">
                  <c:v>10977.162629499773</c:v>
                </c:pt>
                <c:pt idx="237">
                  <c:v>16562.303460354007</c:v>
                </c:pt>
                <c:pt idx="238">
                  <c:v>17831.670667850398</c:v>
                </c:pt>
                <c:pt idx="239">
                  <c:v>10815.681813794179</c:v>
                </c:pt>
                <c:pt idx="240">
                  <c:v>-1071.9417410722699</c:v>
                </c:pt>
                <c:pt idx="241">
                  <c:v>2841.6869976385597</c:v>
                </c:pt>
                <c:pt idx="242">
                  <c:v>-1438.9545924144193</c:v>
                </c:pt>
                <c:pt idx="243">
                  <c:v>1309.7947084522302</c:v>
                </c:pt>
                <c:pt idx="244">
                  <c:v>-1098.7726552113227</c:v>
                </c:pt>
                <c:pt idx="245">
                  <c:v>-1531.8922891872769</c:v>
                </c:pt>
                <c:pt idx="246">
                  <c:v>-78.537657875732734</c:v>
                </c:pt>
                <c:pt idx="247">
                  <c:v>2788.4948152061788</c:v>
                </c:pt>
                <c:pt idx="248">
                  <c:v>-1143.1574984213125</c:v>
                </c:pt>
                <c:pt idx="249">
                  <c:v>-1761.1991551409396</c:v>
                </c:pt>
                <c:pt idx="250">
                  <c:v>2879.4228180491755</c:v>
                </c:pt>
                <c:pt idx="251">
                  <c:v>-1093.2898273942085</c:v>
                </c:pt>
                <c:pt idx="252">
                  <c:v>-1786.1329906558249</c:v>
                </c:pt>
                <c:pt idx="253">
                  <c:v>2854.4889825360815</c:v>
                </c:pt>
                <c:pt idx="254">
                  <c:v>-1043.4221563663518</c:v>
                </c:pt>
                <c:pt idx="255">
                  <c:v>-1856.4944905441407</c:v>
                </c:pt>
                <c:pt idx="256">
                  <c:v>3037.3020395781118</c:v>
                </c:pt>
                <c:pt idx="257">
                  <c:v>4807.53426927283</c:v>
                </c:pt>
                <c:pt idx="258">
                  <c:v>6.7347417694577283</c:v>
                </c:pt>
                <c:pt idx="259">
                  <c:v>-26.338441770612693</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0CE3-4F67-9CC8-BFA57E3D58A0}"/>
            </c:ext>
          </c:extLst>
        </c:ser>
        <c:ser>
          <c:idx val="1"/>
          <c:order val="1"/>
          <c:tx>
            <c:v>Exhaust valve accleration</c:v>
          </c:tx>
          <c:spPr>
            <a:ln w="19050" cap="rnd">
              <a:solidFill>
                <a:schemeClr val="accent2"/>
              </a:solidFill>
              <a:round/>
            </a:ln>
            <a:effectLst/>
          </c:spPr>
          <c:marker>
            <c:symbol val="none"/>
          </c:marker>
          <c:xVal>
            <c:numRef>
              <c:f>'3. Camshaft and Valve Motion An'!$I$9:$I$368</c:f>
              <c:numCache>
                <c:formatCode>General</c:formatCode>
                <c:ptCount val="360"/>
                <c:pt idx="0">
                  <c:v>-108</c:v>
                </c:pt>
                <c:pt idx="1">
                  <c:v>-106</c:v>
                </c:pt>
                <c:pt idx="2">
                  <c:v>-104</c:v>
                </c:pt>
                <c:pt idx="3">
                  <c:v>-102</c:v>
                </c:pt>
                <c:pt idx="4">
                  <c:v>-100</c:v>
                </c:pt>
                <c:pt idx="5">
                  <c:v>-98</c:v>
                </c:pt>
                <c:pt idx="6">
                  <c:v>-96</c:v>
                </c:pt>
                <c:pt idx="7">
                  <c:v>-94</c:v>
                </c:pt>
                <c:pt idx="8">
                  <c:v>-92</c:v>
                </c:pt>
                <c:pt idx="9">
                  <c:v>-90</c:v>
                </c:pt>
                <c:pt idx="10">
                  <c:v>-88</c:v>
                </c:pt>
                <c:pt idx="11">
                  <c:v>-86</c:v>
                </c:pt>
                <c:pt idx="12">
                  <c:v>-84</c:v>
                </c:pt>
                <c:pt idx="13">
                  <c:v>-82</c:v>
                </c:pt>
                <c:pt idx="14">
                  <c:v>-80</c:v>
                </c:pt>
                <c:pt idx="15">
                  <c:v>-78</c:v>
                </c:pt>
                <c:pt idx="16">
                  <c:v>-76</c:v>
                </c:pt>
                <c:pt idx="17">
                  <c:v>-74</c:v>
                </c:pt>
                <c:pt idx="18">
                  <c:v>-72</c:v>
                </c:pt>
                <c:pt idx="19">
                  <c:v>-70</c:v>
                </c:pt>
                <c:pt idx="20">
                  <c:v>-68</c:v>
                </c:pt>
                <c:pt idx="21">
                  <c:v>-66</c:v>
                </c:pt>
                <c:pt idx="22">
                  <c:v>-64</c:v>
                </c:pt>
                <c:pt idx="23">
                  <c:v>-62</c:v>
                </c:pt>
                <c:pt idx="24">
                  <c:v>-60</c:v>
                </c:pt>
                <c:pt idx="25">
                  <c:v>-58</c:v>
                </c:pt>
                <c:pt idx="26">
                  <c:v>-56</c:v>
                </c:pt>
                <c:pt idx="27">
                  <c:v>-54</c:v>
                </c:pt>
                <c:pt idx="28">
                  <c:v>-52</c:v>
                </c:pt>
                <c:pt idx="29">
                  <c:v>-50</c:v>
                </c:pt>
                <c:pt idx="30">
                  <c:v>-48</c:v>
                </c:pt>
                <c:pt idx="31">
                  <c:v>-46</c:v>
                </c:pt>
                <c:pt idx="32">
                  <c:v>-44</c:v>
                </c:pt>
                <c:pt idx="33">
                  <c:v>-42</c:v>
                </c:pt>
                <c:pt idx="34">
                  <c:v>-40</c:v>
                </c:pt>
                <c:pt idx="35">
                  <c:v>-38</c:v>
                </c:pt>
                <c:pt idx="36">
                  <c:v>-36</c:v>
                </c:pt>
                <c:pt idx="37">
                  <c:v>-34</c:v>
                </c:pt>
                <c:pt idx="38">
                  <c:v>-32</c:v>
                </c:pt>
                <c:pt idx="39">
                  <c:v>-30</c:v>
                </c:pt>
                <c:pt idx="40">
                  <c:v>-28</c:v>
                </c:pt>
                <c:pt idx="41">
                  <c:v>-26</c:v>
                </c:pt>
                <c:pt idx="42">
                  <c:v>-24</c:v>
                </c:pt>
                <c:pt idx="43">
                  <c:v>-22</c:v>
                </c:pt>
                <c:pt idx="44">
                  <c:v>-20</c:v>
                </c:pt>
                <c:pt idx="45">
                  <c:v>-18</c:v>
                </c:pt>
                <c:pt idx="46">
                  <c:v>-16</c:v>
                </c:pt>
                <c:pt idx="47">
                  <c:v>-14</c:v>
                </c:pt>
                <c:pt idx="48">
                  <c:v>-12</c:v>
                </c:pt>
                <c:pt idx="49">
                  <c:v>-10</c:v>
                </c:pt>
                <c:pt idx="50">
                  <c:v>-8</c:v>
                </c:pt>
                <c:pt idx="51">
                  <c:v>-6</c:v>
                </c:pt>
                <c:pt idx="52">
                  <c:v>-4</c:v>
                </c:pt>
                <c:pt idx="53">
                  <c:v>-2</c:v>
                </c:pt>
                <c:pt idx="54">
                  <c:v>0</c:v>
                </c:pt>
                <c:pt idx="55">
                  <c:v>2</c:v>
                </c:pt>
                <c:pt idx="56">
                  <c:v>4</c:v>
                </c:pt>
                <c:pt idx="57">
                  <c:v>6</c:v>
                </c:pt>
                <c:pt idx="58">
                  <c:v>8</c:v>
                </c:pt>
                <c:pt idx="59">
                  <c:v>10</c:v>
                </c:pt>
                <c:pt idx="60">
                  <c:v>12</c:v>
                </c:pt>
                <c:pt idx="61">
                  <c:v>14</c:v>
                </c:pt>
                <c:pt idx="62">
                  <c:v>16</c:v>
                </c:pt>
                <c:pt idx="63">
                  <c:v>18</c:v>
                </c:pt>
                <c:pt idx="64">
                  <c:v>20</c:v>
                </c:pt>
                <c:pt idx="65">
                  <c:v>22</c:v>
                </c:pt>
                <c:pt idx="66">
                  <c:v>24</c:v>
                </c:pt>
                <c:pt idx="67">
                  <c:v>26</c:v>
                </c:pt>
                <c:pt idx="68">
                  <c:v>28</c:v>
                </c:pt>
                <c:pt idx="69">
                  <c:v>30</c:v>
                </c:pt>
                <c:pt idx="70">
                  <c:v>32</c:v>
                </c:pt>
                <c:pt idx="71">
                  <c:v>34</c:v>
                </c:pt>
                <c:pt idx="72">
                  <c:v>36</c:v>
                </c:pt>
                <c:pt idx="73">
                  <c:v>38</c:v>
                </c:pt>
                <c:pt idx="74">
                  <c:v>40</c:v>
                </c:pt>
                <c:pt idx="75">
                  <c:v>42</c:v>
                </c:pt>
                <c:pt idx="76">
                  <c:v>44</c:v>
                </c:pt>
                <c:pt idx="77">
                  <c:v>46</c:v>
                </c:pt>
                <c:pt idx="78">
                  <c:v>48</c:v>
                </c:pt>
                <c:pt idx="79">
                  <c:v>50</c:v>
                </c:pt>
                <c:pt idx="80">
                  <c:v>52</c:v>
                </c:pt>
                <c:pt idx="81">
                  <c:v>54</c:v>
                </c:pt>
                <c:pt idx="82">
                  <c:v>56</c:v>
                </c:pt>
                <c:pt idx="83">
                  <c:v>58</c:v>
                </c:pt>
                <c:pt idx="84">
                  <c:v>60</c:v>
                </c:pt>
                <c:pt idx="85">
                  <c:v>62</c:v>
                </c:pt>
                <c:pt idx="86">
                  <c:v>64</c:v>
                </c:pt>
                <c:pt idx="87">
                  <c:v>66</c:v>
                </c:pt>
                <c:pt idx="88">
                  <c:v>68</c:v>
                </c:pt>
                <c:pt idx="89">
                  <c:v>70</c:v>
                </c:pt>
                <c:pt idx="90">
                  <c:v>72</c:v>
                </c:pt>
                <c:pt idx="91">
                  <c:v>74</c:v>
                </c:pt>
                <c:pt idx="92">
                  <c:v>76</c:v>
                </c:pt>
                <c:pt idx="93">
                  <c:v>78</c:v>
                </c:pt>
                <c:pt idx="94">
                  <c:v>80</c:v>
                </c:pt>
                <c:pt idx="95">
                  <c:v>82</c:v>
                </c:pt>
                <c:pt idx="96">
                  <c:v>84</c:v>
                </c:pt>
                <c:pt idx="97">
                  <c:v>86</c:v>
                </c:pt>
                <c:pt idx="98">
                  <c:v>88</c:v>
                </c:pt>
                <c:pt idx="99">
                  <c:v>90</c:v>
                </c:pt>
                <c:pt idx="100">
                  <c:v>92</c:v>
                </c:pt>
                <c:pt idx="101">
                  <c:v>94</c:v>
                </c:pt>
                <c:pt idx="102">
                  <c:v>96</c:v>
                </c:pt>
                <c:pt idx="103">
                  <c:v>98</c:v>
                </c:pt>
                <c:pt idx="104">
                  <c:v>100</c:v>
                </c:pt>
                <c:pt idx="105">
                  <c:v>102</c:v>
                </c:pt>
                <c:pt idx="106">
                  <c:v>104</c:v>
                </c:pt>
                <c:pt idx="107">
                  <c:v>106</c:v>
                </c:pt>
                <c:pt idx="108">
                  <c:v>108</c:v>
                </c:pt>
                <c:pt idx="109">
                  <c:v>110</c:v>
                </c:pt>
                <c:pt idx="110">
                  <c:v>112</c:v>
                </c:pt>
                <c:pt idx="111">
                  <c:v>114</c:v>
                </c:pt>
                <c:pt idx="112">
                  <c:v>116</c:v>
                </c:pt>
                <c:pt idx="113">
                  <c:v>118</c:v>
                </c:pt>
                <c:pt idx="114">
                  <c:v>120</c:v>
                </c:pt>
                <c:pt idx="115">
                  <c:v>122</c:v>
                </c:pt>
                <c:pt idx="116">
                  <c:v>124</c:v>
                </c:pt>
                <c:pt idx="117">
                  <c:v>126</c:v>
                </c:pt>
                <c:pt idx="118">
                  <c:v>128</c:v>
                </c:pt>
                <c:pt idx="119">
                  <c:v>130</c:v>
                </c:pt>
                <c:pt idx="120">
                  <c:v>132</c:v>
                </c:pt>
                <c:pt idx="121">
                  <c:v>134</c:v>
                </c:pt>
                <c:pt idx="122">
                  <c:v>136</c:v>
                </c:pt>
                <c:pt idx="123">
                  <c:v>138</c:v>
                </c:pt>
                <c:pt idx="124">
                  <c:v>140</c:v>
                </c:pt>
                <c:pt idx="125">
                  <c:v>142</c:v>
                </c:pt>
                <c:pt idx="126">
                  <c:v>144</c:v>
                </c:pt>
                <c:pt idx="127">
                  <c:v>146</c:v>
                </c:pt>
                <c:pt idx="128">
                  <c:v>148</c:v>
                </c:pt>
                <c:pt idx="129">
                  <c:v>150</c:v>
                </c:pt>
                <c:pt idx="130">
                  <c:v>152</c:v>
                </c:pt>
                <c:pt idx="131">
                  <c:v>154</c:v>
                </c:pt>
                <c:pt idx="132">
                  <c:v>156</c:v>
                </c:pt>
                <c:pt idx="133">
                  <c:v>158</c:v>
                </c:pt>
                <c:pt idx="134">
                  <c:v>160</c:v>
                </c:pt>
                <c:pt idx="135">
                  <c:v>162</c:v>
                </c:pt>
                <c:pt idx="136">
                  <c:v>164</c:v>
                </c:pt>
                <c:pt idx="137">
                  <c:v>166</c:v>
                </c:pt>
                <c:pt idx="138">
                  <c:v>168</c:v>
                </c:pt>
                <c:pt idx="139">
                  <c:v>170</c:v>
                </c:pt>
                <c:pt idx="140">
                  <c:v>172</c:v>
                </c:pt>
                <c:pt idx="141">
                  <c:v>174</c:v>
                </c:pt>
                <c:pt idx="142">
                  <c:v>176</c:v>
                </c:pt>
                <c:pt idx="143">
                  <c:v>178</c:v>
                </c:pt>
                <c:pt idx="144">
                  <c:v>180</c:v>
                </c:pt>
                <c:pt idx="145">
                  <c:v>182</c:v>
                </c:pt>
                <c:pt idx="146">
                  <c:v>184</c:v>
                </c:pt>
                <c:pt idx="147">
                  <c:v>186</c:v>
                </c:pt>
                <c:pt idx="148">
                  <c:v>188</c:v>
                </c:pt>
                <c:pt idx="149">
                  <c:v>190</c:v>
                </c:pt>
                <c:pt idx="150">
                  <c:v>192</c:v>
                </c:pt>
                <c:pt idx="151">
                  <c:v>194</c:v>
                </c:pt>
                <c:pt idx="152">
                  <c:v>196</c:v>
                </c:pt>
                <c:pt idx="153">
                  <c:v>198</c:v>
                </c:pt>
                <c:pt idx="154">
                  <c:v>200</c:v>
                </c:pt>
                <c:pt idx="155">
                  <c:v>202</c:v>
                </c:pt>
                <c:pt idx="156">
                  <c:v>204</c:v>
                </c:pt>
                <c:pt idx="157">
                  <c:v>206</c:v>
                </c:pt>
                <c:pt idx="158">
                  <c:v>208</c:v>
                </c:pt>
                <c:pt idx="159">
                  <c:v>210</c:v>
                </c:pt>
                <c:pt idx="160">
                  <c:v>212</c:v>
                </c:pt>
                <c:pt idx="161">
                  <c:v>214</c:v>
                </c:pt>
                <c:pt idx="162">
                  <c:v>216</c:v>
                </c:pt>
                <c:pt idx="163">
                  <c:v>218</c:v>
                </c:pt>
                <c:pt idx="164">
                  <c:v>220</c:v>
                </c:pt>
                <c:pt idx="165">
                  <c:v>222</c:v>
                </c:pt>
                <c:pt idx="166">
                  <c:v>224</c:v>
                </c:pt>
                <c:pt idx="167">
                  <c:v>226</c:v>
                </c:pt>
                <c:pt idx="168">
                  <c:v>228</c:v>
                </c:pt>
                <c:pt idx="169">
                  <c:v>230</c:v>
                </c:pt>
                <c:pt idx="170">
                  <c:v>232</c:v>
                </c:pt>
                <c:pt idx="171">
                  <c:v>234</c:v>
                </c:pt>
                <c:pt idx="172">
                  <c:v>236</c:v>
                </c:pt>
                <c:pt idx="173">
                  <c:v>238</c:v>
                </c:pt>
                <c:pt idx="174">
                  <c:v>240</c:v>
                </c:pt>
                <c:pt idx="175">
                  <c:v>242</c:v>
                </c:pt>
                <c:pt idx="176">
                  <c:v>244</c:v>
                </c:pt>
                <c:pt idx="177">
                  <c:v>246</c:v>
                </c:pt>
                <c:pt idx="178">
                  <c:v>248</c:v>
                </c:pt>
                <c:pt idx="179">
                  <c:v>250</c:v>
                </c:pt>
                <c:pt idx="180">
                  <c:v>252</c:v>
                </c:pt>
                <c:pt idx="181">
                  <c:v>254</c:v>
                </c:pt>
                <c:pt idx="182">
                  <c:v>256</c:v>
                </c:pt>
                <c:pt idx="183">
                  <c:v>258</c:v>
                </c:pt>
                <c:pt idx="184">
                  <c:v>260</c:v>
                </c:pt>
                <c:pt idx="185">
                  <c:v>262</c:v>
                </c:pt>
                <c:pt idx="186">
                  <c:v>264</c:v>
                </c:pt>
                <c:pt idx="187">
                  <c:v>266</c:v>
                </c:pt>
                <c:pt idx="188">
                  <c:v>268</c:v>
                </c:pt>
                <c:pt idx="189">
                  <c:v>270</c:v>
                </c:pt>
                <c:pt idx="190">
                  <c:v>272</c:v>
                </c:pt>
                <c:pt idx="191">
                  <c:v>274</c:v>
                </c:pt>
                <c:pt idx="192">
                  <c:v>276</c:v>
                </c:pt>
                <c:pt idx="193">
                  <c:v>278</c:v>
                </c:pt>
                <c:pt idx="194">
                  <c:v>280</c:v>
                </c:pt>
                <c:pt idx="195">
                  <c:v>282</c:v>
                </c:pt>
                <c:pt idx="196">
                  <c:v>284</c:v>
                </c:pt>
                <c:pt idx="197">
                  <c:v>286</c:v>
                </c:pt>
                <c:pt idx="198">
                  <c:v>288</c:v>
                </c:pt>
                <c:pt idx="199">
                  <c:v>290</c:v>
                </c:pt>
                <c:pt idx="200">
                  <c:v>292</c:v>
                </c:pt>
                <c:pt idx="201">
                  <c:v>294</c:v>
                </c:pt>
                <c:pt idx="202">
                  <c:v>296</c:v>
                </c:pt>
                <c:pt idx="203">
                  <c:v>298</c:v>
                </c:pt>
                <c:pt idx="204">
                  <c:v>300</c:v>
                </c:pt>
                <c:pt idx="205">
                  <c:v>302</c:v>
                </c:pt>
                <c:pt idx="206">
                  <c:v>304</c:v>
                </c:pt>
                <c:pt idx="207">
                  <c:v>306</c:v>
                </c:pt>
                <c:pt idx="208">
                  <c:v>308</c:v>
                </c:pt>
                <c:pt idx="209">
                  <c:v>310</c:v>
                </c:pt>
                <c:pt idx="210">
                  <c:v>312</c:v>
                </c:pt>
                <c:pt idx="211">
                  <c:v>314</c:v>
                </c:pt>
                <c:pt idx="212">
                  <c:v>316</c:v>
                </c:pt>
                <c:pt idx="213">
                  <c:v>318</c:v>
                </c:pt>
                <c:pt idx="214">
                  <c:v>320</c:v>
                </c:pt>
                <c:pt idx="215">
                  <c:v>322</c:v>
                </c:pt>
                <c:pt idx="216">
                  <c:v>324</c:v>
                </c:pt>
                <c:pt idx="217">
                  <c:v>326</c:v>
                </c:pt>
                <c:pt idx="218">
                  <c:v>328</c:v>
                </c:pt>
                <c:pt idx="219">
                  <c:v>330</c:v>
                </c:pt>
                <c:pt idx="220">
                  <c:v>332</c:v>
                </c:pt>
                <c:pt idx="221">
                  <c:v>334</c:v>
                </c:pt>
                <c:pt idx="222">
                  <c:v>336</c:v>
                </c:pt>
                <c:pt idx="223">
                  <c:v>338</c:v>
                </c:pt>
                <c:pt idx="224">
                  <c:v>340</c:v>
                </c:pt>
                <c:pt idx="225">
                  <c:v>342</c:v>
                </c:pt>
                <c:pt idx="226">
                  <c:v>344</c:v>
                </c:pt>
                <c:pt idx="227">
                  <c:v>346</c:v>
                </c:pt>
                <c:pt idx="228">
                  <c:v>348</c:v>
                </c:pt>
                <c:pt idx="229">
                  <c:v>350</c:v>
                </c:pt>
                <c:pt idx="230">
                  <c:v>352</c:v>
                </c:pt>
                <c:pt idx="231">
                  <c:v>354</c:v>
                </c:pt>
                <c:pt idx="232">
                  <c:v>356</c:v>
                </c:pt>
                <c:pt idx="233">
                  <c:v>358</c:v>
                </c:pt>
                <c:pt idx="234">
                  <c:v>360</c:v>
                </c:pt>
                <c:pt idx="235">
                  <c:v>362</c:v>
                </c:pt>
                <c:pt idx="236">
                  <c:v>364</c:v>
                </c:pt>
                <c:pt idx="237">
                  <c:v>366</c:v>
                </c:pt>
                <c:pt idx="238">
                  <c:v>368</c:v>
                </c:pt>
                <c:pt idx="239">
                  <c:v>370</c:v>
                </c:pt>
                <c:pt idx="240">
                  <c:v>372</c:v>
                </c:pt>
                <c:pt idx="241">
                  <c:v>374</c:v>
                </c:pt>
                <c:pt idx="242">
                  <c:v>376</c:v>
                </c:pt>
                <c:pt idx="243">
                  <c:v>378</c:v>
                </c:pt>
                <c:pt idx="244">
                  <c:v>380</c:v>
                </c:pt>
                <c:pt idx="245">
                  <c:v>382</c:v>
                </c:pt>
                <c:pt idx="246">
                  <c:v>384</c:v>
                </c:pt>
                <c:pt idx="247">
                  <c:v>386</c:v>
                </c:pt>
                <c:pt idx="248">
                  <c:v>388</c:v>
                </c:pt>
                <c:pt idx="249">
                  <c:v>390</c:v>
                </c:pt>
                <c:pt idx="250">
                  <c:v>392</c:v>
                </c:pt>
                <c:pt idx="251">
                  <c:v>394</c:v>
                </c:pt>
                <c:pt idx="252">
                  <c:v>396</c:v>
                </c:pt>
                <c:pt idx="253">
                  <c:v>398</c:v>
                </c:pt>
                <c:pt idx="254">
                  <c:v>400</c:v>
                </c:pt>
                <c:pt idx="255">
                  <c:v>402</c:v>
                </c:pt>
                <c:pt idx="256">
                  <c:v>404</c:v>
                </c:pt>
                <c:pt idx="257">
                  <c:v>406</c:v>
                </c:pt>
                <c:pt idx="258">
                  <c:v>408</c:v>
                </c:pt>
                <c:pt idx="259">
                  <c:v>410</c:v>
                </c:pt>
                <c:pt idx="260">
                  <c:v>412</c:v>
                </c:pt>
                <c:pt idx="261">
                  <c:v>414</c:v>
                </c:pt>
                <c:pt idx="262">
                  <c:v>416</c:v>
                </c:pt>
                <c:pt idx="263">
                  <c:v>418</c:v>
                </c:pt>
                <c:pt idx="264">
                  <c:v>420</c:v>
                </c:pt>
                <c:pt idx="265">
                  <c:v>422</c:v>
                </c:pt>
                <c:pt idx="266">
                  <c:v>424</c:v>
                </c:pt>
                <c:pt idx="267">
                  <c:v>426</c:v>
                </c:pt>
                <c:pt idx="268">
                  <c:v>428</c:v>
                </c:pt>
                <c:pt idx="269">
                  <c:v>430</c:v>
                </c:pt>
                <c:pt idx="270">
                  <c:v>432</c:v>
                </c:pt>
                <c:pt idx="271">
                  <c:v>434</c:v>
                </c:pt>
                <c:pt idx="272">
                  <c:v>436</c:v>
                </c:pt>
                <c:pt idx="273">
                  <c:v>438</c:v>
                </c:pt>
                <c:pt idx="274">
                  <c:v>440</c:v>
                </c:pt>
                <c:pt idx="275">
                  <c:v>442</c:v>
                </c:pt>
                <c:pt idx="276">
                  <c:v>444</c:v>
                </c:pt>
                <c:pt idx="277">
                  <c:v>446</c:v>
                </c:pt>
                <c:pt idx="278">
                  <c:v>448</c:v>
                </c:pt>
                <c:pt idx="279">
                  <c:v>450</c:v>
                </c:pt>
                <c:pt idx="280">
                  <c:v>452</c:v>
                </c:pt>
                <c:pt idx="281">
                  <c:v>454</c:v>
                </c:pt>
                <c:pt idx="282">
                  <c:v>456</c:v>
                </c:pt>
                <c:pt idx="283">
                  <c:v>458</c:v>
                </c:pt>
                <c:pt idx="284">
                  <c:v>460</c:v>
                </c:pt>
                <c:pt idx="285">
                  <c:v>462</c:v>
                </c:pt>
                <c:pt idx="286">
                  <c:v>464</c:v>
                </c:pt>
                <c:pt idx="287">
                  <c:v>466</c:v>
                </c:pt>
                <c:pt idx="288">
                  <c:v>468</c:v>
                </c:pt>
                <c:pt idx="289">
                  <c:v>470</c:v>
                </c:pt>
                <c:pt idx="290">
                  <c:v>472</c:v>
                </c:pt>
                <c:pt idx="291">
                  <c:v>474</c:v>
                </c:pt>
                <c:pt idx="292">
                  <c:v>476</c:v>
                </c:pt>
                <c:pt idx="293">
                  <c:v>478</c:v>
                </c:pt>
                <c:pt idx="294">
                  <c:v>480</c:v>
                </c:pt>
                <c:pt idx="295">
                  <c:v>482</c:v>
                </c:pt>
                <c:pt idx="296">
                  <c:v>484</c:v>
                </c:pt>
                <c:pt idx="297">
                  <c:v>486</c:v>
                </c:pt>
                <c:pt idx="298">
                  <c:v>488</c:v>
                </c:pt>
                <c:pt idx="299">
                  <c:v>490</c:v>
                </c:pt>
                <c:pt idx="300">
                  <c:v>492</c:v>
                </c:pt>
                <c:pt idx="301">
                  <c:v>494</c:v>
                </c:pt>
                <c:pt idx="302">
                  <c:v>496</c:v>
                </c:pt>
                <c:pt idx="303">
                  <c:v>498</c:v>
                </c:pt>
                <c:pt idx="304">
                  <c:v>500</c:v>
                </c:pt>
                <c:pt idx="305">
                  <c:v>502</c:v>
                </c:pt>
                <c:pt idx="306">
                  <c:v>504</c:v>
                </c:pt>
                <c:pt idx="307">
                  <c:v>506</c:v>
                </c:pt>
                <c:pt idx="308">
                  <c:v>508</c:v>
                </c:pt>
                <c:pt idx="309">
                  <c:v>510</c:v>
                </c:pt>
                <c:pt idx="310">
                  <c:v>512</c:v>
                </c:pt>
                <c:pt idx="311">
                  <c:v>514</c:v>
                </c:pt>
                <c:pt idx="312">
                  <c:v>516</c:v>
                </c:pt>
                <c:pt idx="313">
                  <c:v>518</c:v>
                </c:pt>
                <c:pt idx="314">
                  <c:v>520</c:v>
                </c:pt>
                <c:pt idx="315">
                  <c:v>522</c:v>
                </c:pt>
                <c:pt idx="316">
                  <c:v>524</c:v>
                </c:pt>
                <c:pt idx="317">
                  <c:v>526</c:v>
                </c:pt>
                <c:pt idx="318">
                  <c:v>528</c:v>
                </c:pt>
                <c:pt idx="319">
                  <c:v>530</c:v>
                </c:pt>
                <c:pt idx="320">
                  <c:v>532</c:v>
                </c:pt>
                <c:pt idx="321">
                  <c:v>534</c:v>
                </c:pt>
                <c:pt idx="322">
                  <c:v>536</c:v>
                </c:pt>
                <c:pt idx="323">
                  <c:v>538</c:v>
                </c:pt>
                <c:pt idx="324">
                  <c:v>540</c:v>
                </c:pt>
                <c:pt idx="325">
                  <c:v>542</c:v>
                </c:pt>
                <c:pt idx="326">
                  <c:v>544</c:v>
                </c:pt>
                <c:pt idx="327">
                  <c:v>546</c:v>
                </c:pt>
                <c:pt idx="328">
                  <c:v>548</c:v>
                </c:pt>
                <c:pt idx="329">
                  <c:v>550</c:v>
                </c:pt>
                <c:pt idx="330">
                  <c:v>552</c:v>
                </c:pt>
                <c:pt idx="331">
                  <c:v>554</c:v>
                </c:pt>
                <c:pt idx="332">
                  <c:v>556</c:v>
                </c:pt>
                <c:pt idx="333">
                  <c:v>558</c:v>
                </c:pt>
                <c:pt idx="334">
                  <c:v>560</c:v>
                </c:pt>
                <c:pt idx="335">
                  <c:v>562</c:v>
                </c:pt>
                <c:pt idx="336">
                  <c:v>564</c:v>
                </c:pt>
                <c:pt idx="337">
                  <c:v>566</c:v>
                </c:pt>
                <c:pt idx="338">
                  <c:v>568</c:v>
                </c:pt>
                <c:pt idx="339">
                  <c:v>570</c:v>
                </c:pt>
                <c:pt idx="340">
                  <c:v>572</c:v>
                </c:pt>
                <c:pt idx="341">
                  <c:v>574</c:v>
                </c:pt>
                <c:pt idx="342">
                  <c:v>576</c:v>
                </c:pt>
                <c:pt idx="343">
                  <c:v>578</c:v>
                </c:pt>
                <c:pt idx="344">
                  <c:v>580</c:v>
                </c:pt>
                <c:pt idx="345">
                  <c:v>582</c:v>
                </c:pt>
                <c:pt idx="346">
                  <c:v>584</c:v>
                </c:pt>
                <c:pt idx="347">
                  <c:v>586</c:v>
                </c:pt>
                <c:pt idx="348">
                  <c:v>588</c:v>
                </c:pt>
                <c:pt idx="349">
                  <c:v>590</c:v>
                </c:pt>
                <c:pt idx="350">
                  <c:v>592</c:v>
                </c:pt>
                <c:pt idx="351">
                  <c:v>594</c:v>
                </c:pt>
                <c:pt idx="352">
                  <c:v>596</c:v>
                </c:pt>
                <c:pt idx="353">
                  <c:v>598</c:v>
                </c:pt>
                <c:pt idx="354">
                  <c:v>600</c:v>
                </c:pt>
                <c:pt idx="355">
                  <c:v>602</c:v>
                </c:pt>
                <c:pt idx="356">
                  <c:v>604</c:v>
                </c:pt>
                <c:pt idx="357">
                  <c:v>606</c:v>
                </c:pt>
                <c:pt idx="358">
                  <c:v>608</c:v>
                </c:pt>
                <c:pt idx="359">
                  <c:v>610</c:v>
                </c:pt>
              </c:numCache>
            </c:numRef>
          </c:xVal>
          <c:yVal>
            <c:numRef>
              <c:f>'3. Camshaft and Valve Motion An'!$O$9:$O$368</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-26.338441770612693</c:v>
                </c:pt>
                <c:pt idx="74">
                  <c:v>180.82183461320503</c:v>
                </c:pt>
                <c:pt idx="75">
                  <c:v>2747.3197363472195</c:v>
                </c:pt>
                <c:pt idx="76">
                  <c:v>-2116.100693168607</c:v>
                </c:pt>
                <c:pt idx="77">
                  <c:v>-857.12795230457505</c:v>
                </c:pt>
                <c:pt idx="78">
                  <c:v>71.425516283371053</c:v>
                </c:pt>
                <c:pt idx="79">
                  <c:v>-26.148368378608666</c:v>
                </c:pt>
                <c:pt idx="80">
                  <c:v>177.82818230804637</c:v>
                </c:pt>
                <c:pt idx="81">
                  <c:v>2752.2615866370706</c:v>
                </c:pt>
                <c:pt idx="82">
                  <c:v>-2117.71620843355</c:v>
                </c:pt>
                <c:pt idx="83">
                  <c:v>-857.69823038324569</c:v>
                </c:pt>
                <c:pt idx="84">
                  <c:v>71.47303825029033</c:v>
                </c:pt>
                <c:pt idx="85">
                  <c:v>-25.958294986574977</c:v>
                </c:pt>
                <c:pt idx="86">
                  <c:v>174.83453000235588</c:v>
                </c:pt>
                <c:pt idx="87">
                  <c:v>2757.2034369283292</c:v>
                </c:pt>
                <c:pt idx="88">
                  <c:v>-2119.3317236994631</c:v>
                </c:pt>
                <c:pt idx="89">
                  <c:v>-858.26850846185391</c:v>
                </c:pt>
                <c:pt idx="90">
                  <c:v>45.752338622700471</c:v>
                </c:pt>
                <c:pt idx="91">
                  <c:v>171.84087769635445</c:v>
                </c:pt>
                <c:pt idx="92">
                  <c:v>2762.1452872176833</c:v>
                </c:pt>
                <c:pt idx="93">
                  <c:v>-2120.947238962603</c:v>
                </c:pt>
                <c:pt idx="94">
                  <c:v>-858.838786541084</c:v>
                </c:pt>
                <c:pt idx="95">
                  <c:v>45.989933981653216</c:v>
                </c:pt>
                <c:pt idx="96">
                  <c:v>168.84722539119494</c:v>
                </c:pt>
                <c:pt idx="97">
                  <c:v>2767.0871375075403</c:v>
                </c:pt>
                <c:pt idx="98">
                  <c:v>-2147.9508290380227</c:v>
                </c:pt>
                <c:pt idx="99">
                  <c:v>-790.41661907056175</c:v>
                </c:pt>
                <c:pt idx="100">
                  <c:v>3983.3026779285046</c:v>
                </c:pt>
                <c:pt idx="101">
                  <c:v>499.26984743842235</c:v>
                </c:pt>
                <c:pt idx="102">
                  <c:v>3253.2426430429309</c:v>
                </c:pt>
                <c:pt idx="103">
                  <c:v>-237.59542282907108</c:v>
                </c:pt>
                <c:pt idx="104">
                  <c:v>117.52409405607024</c:v>
                </c:pt>
                <c:pt idx="105">
                  <c:v>-1569.1268168909471</c:v>
                </c:pt>
                <c:pt idx="106">
                  <c:v>-1143.1574984213148</c:v>
                </c:pt>
                <c:pt idx="107">
                  <c:v>2788.4948152061729</c:v>
                </c:pt>
                <c:pt idx="108">
                  <c:v>-193.73459395033777</c:v>
                </c:pt>
                <c:pt idx="109">
                  <c:v>-5.8976370662100486E-10</c:v>
                </c:pt>
                <c:pt idx="110">
                  <c:v>1.8333770439304953E-9</c:v>
                </c:pt>
                <c:pt idx="111">
                  <c:v>-9.292458989784701E-10</c:v>
                </c:pt>
                <c:pt idx="112">
                  <c:v>-8.4783945489275137E-10</c:v>
                </c:pt>
                <c:pt idx="113">
                  <c:v>3.9750593441856269E-10</c:v>
                </c:pt>
                <c:pt idx="114">
                  <c:v>1.3856416014590422E-9</c:v>
                </c:pt>
                <c:pt idx="115">
                  <c:v>-1.8584917979569402E-9</c:v>
                </c:pt>
                <c:pt idx="116">
                  <c:v>6.0275409663468338E-10</c:v>
                </c:pt>
                <c:pt idx="117">
                  <c:v>-6.0448614863650718E-10</c:v>
                </c:pt>
                <c:pt idx="118">
                  <c:v>1.8325110179295832E-9</c:v>
                </c:pt>
                <c:pt idx="119">
                  <c:v>-8.8854267693561084E-10</c:v>
                </c:pt>
                <c:pt idx="120">
                  <c:v>107.21810870862414</c:v>
                </c:pt>
                <c:pt idx="121">
                  <c:v>-1481.6562982728165</c:v>
                </c:pt>
                <c:pt idx="122">
                  <c:v>-481.63255838232038</c:v>
                </c:pt>
                <c:pt idx="123">
                  <c:v>4608.9656903041605</c:v>
                </c:pt>
                <c:pt idx="124">
                  <c:v>-2551.3873769016209</c:v>
                </c:pt>
                <c:pt idx="125">
                  <c:v>-850.4408574776653</c:v>
                </c:pt>
                <c:pt idx="126">
                  <c:v>45809.45875287721</c:v>
                </c:pt>
                <c:pt idx="127">
                  <c:v>10451.431989635976</c:v>
                </c:pt>
                <c:pt idx="128">
                  <c:v>20085.643515604341</c:v>
                </c:pt>
                <c:pt idx="129">
                  <c:v>-479.93944951071148</c:v>
                </c:pt>
                <c:pt idx="130">
                  <c:v>-144.81511295228341</c:v>
                </c:pt>
                <c:pt idx="131">
                  <c:v>1130.44598473254</c:v>
                </c:pt>
                <c:pt idx="132">
                  <c:v>-2375.8859959435131</c:v>
                </c:pt>
                <c:pt idx="133">
                  <c:v>4882.1431908023696</c:v>
                </c:pt>
                <c:pt idx="134">
                  <c:v>-2450.3320102599464</c:v>
                </c:pt>
                <c:pt idx="135">
                  <c:v>-2237.3938203967023</c:v>
                </c:pt>
                <c:pt idx="136">
                  <c:v>963.15905281193432</c:v>
                </c:pt>
                <c:pt idx="137">
                  <c:v>5022.7245776310328</c:v>
                </c:pt>
                <c:pt idx="138">
                  <c:v>-3000.6332079068329</c:v>
                </c:pt>
                <c:pt idx="139">
                  <c:v>3594.4267941759535</c:v>
                </c:pt>
                <c:pt idx="140">
                  <c:v>-900.53540121421327</c:v>
                </c:pt>
                <c:pt idx="141">
                  <c:v>-2259.7238177010527</c:v>
                </c:pt>
                <c:pt idx="142">
                  <c:v>-2169.1236052124041</c:v>
                </c:pt>
                <c:pt idx="143">
                  <c:v>-2194.3277194539669</c:v>
                </c:pt>
                <c:pt idx="144">
                  <c:v>-2218.8634202236126</c:v>
                </c:pt>
                <c:pt idx="145">
                  <c:v>-2242.7232336861512</c:v>
                </c:pt>
                <c:pt idx="146">
                  <c:v>-2265.8998919368155</c:v>
                </c:pt>
                <c:pt idx="147">
                  <c:v>-2288.3863351307868</c:v>
                </c:pt>
                <c:pt idx="148">
                  <c:v>-2310.1757136668148</c:v>
                </c:pt>
                <c:pt idx="149">
                  <c:v>-2331.2613903168881</c:v>
                </c:pt>
                <c:pt idx="150">
                  <c:v>-2351.6369421515333</c:v>
                </c:pt>
                <c:pt idx="151">
                  <c:v>-2371.2961626024226</c:v>
                </c:pt>
                <c:pt idx="152">
                  <c:v>-2390.233063259579</c:v>
                </c:pt>
                <c:pt idx="153">
                  <c:v>-2408.4418757841449</c:v>
                </c:pt>
                <c:pt idx="154">
                  <c:v>-2425.9170535752528</c:v>
                </c:pt>
                <c:pt idx="155">
                  <c:v>-2670.6294517776037</c:v>
                </c:pt>
                <c:pt idx="156">
                  <c:v>727.57797255563048</c:v>
                </c:pt>
                <c:pt idx="157">
                  <c:v>-2625.5211120776034</c:v>
                </c:pt>
                <c:pt idx="158">
                  <c:v>-2495.5774591490836</c:v>
                </c:pt>
                <c:pt idx="159">
                  <c:v>-2504.6493414483216</c:v>
                </c:pt>
                <c:pt idx="160">
                  <c:v>-2518.4708124083973</c:v>
                </c:pt>
                <c:pt idx="161">
                  <c:v>-2531.5251327787751</c:v>
                </c:pt>
                <c:pt idx="162">
                  <c:v>-2543.8083260545541</c:v>
                </c:pt>
                <c:pt idx="163">
                  <c:v>-2555.3166506749026</c:v>
                </c:pt>
                <c:pt idx="164">
                  <c:v>-2566.046601100561</c:v>
                </c:pt>
                <c:pt idx="165">
                  <c:v>-2575.9949088597223</c:v>
                </c:pt>
                <c:pt idx="166">
                  <c:v>-2660.7848813388109</c:v>
                </c:pt>
                <c:pt idx="167">
                  <c:v>-1682.1857999535405</c:v>
                </c:pt>
                <c:pt idx="168">
                  <c:v>-612.77883317937062</c:v>
                </c:pt>
                <c:pt idx="169">
                  <c:v>-2756.4493172298903</c:v>
                </c:pt>
                <c:pt idx="170">
                  <c:v>-2615.8208910985113</c:v>
                </c:pt>
                <c:pt idx="171">
                  <c:v>-2621.8385109887713</c:v>
                </c:pt>
                <c:pt idx="172">
                  <c:v>-2627.0574934997007</c:v>
                </c:pt>
                <c:pt idx="173">
                  <c:v>-2795.295472151387</c:v>
                </c:pt>
                <c:pt idx="174">
                  <c:v>-398.62251609224052</c:v>
                </c:pt>
                <c:pt idx="175">
                  <c:v>-2003.6350341458315</c:v>
                </c:pt>
                <c:pt idx="176">
                  <c:v>-2698.3730299720337</c:v>
                </c:pt>
                <c:pt idx="177">
                  <c:v>-2643.3384971634978</c:v>
                </c:pt>
                <c:pt idx="178">
                  <c:v>-2644.5468904149466</c:v>
                </c:pt>
                <c:pt idx="179">
                  <c:v>-2644.9497290622348</c:v>
                </c:pt>
                <c:pt idx="180">
                  <c:v>-2644.5468904147251</c:v>
                </c:pt>
                <c:pt idx="181">
                  <c:v>-2791.1104129838495</c:v>
                </c:pt>
                <c:pt idx="182">
                  <c:v>-645.28106485244518</c:v>
                </c:pt>
                <c:pt idx="183">
                  <c:v>-1767.4849251012486</c:v>
                </c:pt>
                <c:pt idx="184">
                  <c:v>-2709.0391905330516</c:v>
                </c:pt>
                <c:pt idx="185">
                  <c:v>-2632.6124648245068</c:v>
                </c:pt>
                <c:pt idx="186">
                  <c:v>-2628.1918015637843</c:v>
                </c:pt>
                <c:pt idx="187">
                  <c:v>-2634.0852048161596</c:v>
                </c:pt>
                <c:pt idx="188">
                  <c:v>-2672.5658614142562</c:v>
                </c:pt>
                <c:pt idx="189">
                  <c:v>335.90996829772678</c:v>
                </c:pt>
                <c:pt idx="190">
                  <c:v>-2814.5977450029191</c:v>
                </c:pt>
                <c:pt idx="191">
                  <c:v>-2595.7811711372037</c:v>
                </c:pt>
                <c:pt idx="192">
                  <c:v>-2587.3977454835685</c:v>
                </c:pt>
                <c:pt idx="193">
                  <c:v>-2779.9355967040979</c:v>
                </c:pt>
                <c:pt idx="194">
                  <c:v>232.80858047011938</c:v>
                </c:pt>
                <c:pt idx="195">
                  <c:v>-2439.1522198571615</c:v>
                </c:pt>
                <c:pt idx="196">
                  <c:v>-2570.4854531618789</c:v>
                </c:pt>
                <c:pt idx="197">
                  <c:v>-2536.0964775165316</c:v>
                </c:pt>
                <c:pt idx="198">
                  <c:v>-2523.8505221543919</c:v>
                </c:pt>
                <c:pt idx="199">
                  <c:v>-2510.835777465561</c:v>
                </c:pt>
                <c:pt idx="200">
                  <c:v>-2497.056207885586</c:v>
                </c:pt>
                <c:pt idx="201">
                  <c:v>-2482.5160107942133</c:v>
                </c:pt>
                <c:pt idx="202">
                  <c:v>-2467.2196152772931</c:v>
                </c:pt>
                <c:pt idx="203">
                  <c:v>-2451.1716807605876</c:v>
                </c:pt>
                <c:pt idx="204">
                  <c:v>-2434.3770956080052</c:v>
                </c:pt>
                <c:pt idx="205">
                  <c:v>-2484.6424931411248</c:v>
                </c:pt>
                <c:pt idx="206">
                  <c:v>-1620.4872103052712</c:v>
                </c:pt>
                <c:pt idx="207">
                  <c:v>-51.316696089882029</c:v>
                </c:pt>
                <c:pt idx="208">
                  <c:v>-2532.1196596573882</c:v>
                </c:pt>
                <c:pt idx="209">
                  <c:v>-2341.3856913159434</c:v>
                </c:pt>
                <c:pt idx="210">
                  <c:v>-2470.5533000419032</c:v>
                </c:pt>
                <c:pt idx="211">
                  <c:v>-302.72044200891321</c:v>
                </c:pt>
                <c:pt idx="212">
                  <c:v>-1162.7549075655961</c:v>
                </c:pt>
                <c:pt idx="213">
                  <c:v>-1627.6421394410449</c:v>
                </c:pt>
                <c:pt idx="214">
                  <c:v>228.39763242819424</c:v>
                </c:pt>
                <c:pt idx="215">
                  <c:v>-2394.1585608511982</c:v>
                </c:pt>
                <c:pt idx="216">
                  <c:v>-2190.9079192251916</c:v>
                </c:pt>
                <c:pt idx="217">
                  <c:v>-2361.2938795052419</c:v>
                </c:pt>
                <c:pt idx="218">
                  <c:v>510.06585937897142</c:v>
                </c:pt>
                <c:pt idx="219">
                  <c:v>-1500.1904808366023</c:v>
                </c:pt>
                <c:pt idx="220">
                  <c:v>-2260.2175807117246</c:v>
                </c:pt>
                <c:pt idx="221">
                  <c:v>-1206.5269990734978</c:v>
                </c:pt>
                <c:pt idx="222">
                  <c:v>6665.6828729731033</c:v>
                </c:pt>
                <c:pt idx="223">
                  <c:v>-2566.5480284550731</c:v>
                </c:pt>
                <c:pt idx="224">
                  <c:v>-523.15409630412466</c:v>
                </c:pt>
                <c:pt idx="225">
                  <c:v>-255.4336932079207</c:v>
                </c:pt>
                <c:pt idx="226">
                  <c:v>-2079.764027239858</c:v>
                </c:pt>
                <c:pt idx="227">
                  <c:v>-2512.4920388086975</c:v>
                </c:pt>
                <c:pt idx="228">
                  <c:v>5960.1315092734831</c:v>
                </c:pt>
                <c:pt idx="229">
                  <c:v>2447.0035814695243</c:v>
                </c:pt>
                <c:pt idx="230">
                  <c:v>3044.6248354069494</c:v>
                </c:pt>
                <c:pt idx="231">
                  <c:v>13670.222142564509</c:v>
                </c:pt>
                <c:pt idx="232">
                  <c:v>1148.8742744368644</c:v>
                </c:pt>
                <c:pt idx="233">
                  <c:v>8717.7520736600563</c:v>
                </c:pt>
                <c:pt idx="234">
                  <c:v>13488.478241435783</c:v>
                </c:pt>
                <c:pt idx="235">
                  <c:v>21730.417020236277</c:v>
                </c:pt>
                <c:pt idx="236">
                  <c:v>7594.0717744999602</c:v>
                </c:pt>
                <c:pt idx="237">
                  <c:v>-662.47303506811204</c:v>
                </c:pt>
                <c:pt idx="238">
                  <c:v>-200.71606789563455</c:v>
                </c:pt>
                <c:pt idx="239">
                  <c:v>2900.1983983152936</c:v>
                </c:pt>
                <c:pt idx="240">
                  <c:v>-1352.6017167484051</c:v>
                </c:pt>
                <c:pt idx="241">
                  <c:v>-1457.4232337826534</c:v>
                </c:pt>
                <c:pt idx="242">
                  <c:v>110.54262011003082</c:v>
                </c:pt>
                <c:pt idx="243">
                  <c:v>1.3891057054626896E-9</c:v>
                </c:pt>
                <c:pt idx="244">
                  <c:v>-197.0591053525126</c:v>
                </c:pt>
                <c:pt idx="245">
                  <c:v>2841.6869976385597</c:v>
                </c:pt>
                <c:pt idx="246">
                  <c:v>-1242.8928404820485</c:v>
                </c:pt>
                <c:pt idx="247">
                  <c:v>-1515.9346344585369</c:v>
                </c:pt>
                <c:pt idx="248">
                  <c:v>-80.53236471751741</c:v>
                </c:pt>
                <c:pt idx="249">
                  <c:v>2804.4524699386093</c:v>
                </c:pt>
                <c:pt idx="250">
                  <c:v>-1173.0781010413089</c:v>
                </c:pt>
                <c:pt idx="251">
                  <c:v>-1553.1691621620932</c:v>
                </c:pt>
                <c:pt idx="252">
                  <c:v>-123.9186251979518</c:v>
                </c:pt>
                <c:pt idx="253">
                  <c:v>3295.9917881162964</c:v>
                </c:pt>
                <c:pt idx="254">
                  <c:v>742.96130416210167</c:v>
                </c:pt>
                <c:pt idx="255">
                  <c:v>-357.44422893783172</c:v>
                </c:pt>
                <c:pt idx="256">
                  <c:v>3996.1847538783559</c:v>
                </c:pt>
                <c:pt idx="257">
                  <c:v>57.588042026076025</c:v>
                </c:pt>
                <c:pt idx="258">
                  <c:v>-24.627781242274544</c:v>
                </c:pt>
                <c:pt idx="259">
                  <c:v>-8.660260009119013E-13</c:v>
                </c:pt>
                <c:pt idx="260">
                  <c:v>-8.660260009119013E-13</c:v>
                </c:pt>
                <c:pt idx="261">
                  <c:v>-8.660260009119013E-13</c:v>
                </c:pt>
                <c:pt idx="262">
                  <c:v>-8.660260009119013E-13</c:v>
                </c:pt>
                <c:pt idx="263">
                  <c:v>-8.660260009119013E-13</c:v>
                </c:pt>
                <c:pt idx="264">
                  <c:v>-8.660260009119013E-13</c:v>
                </c:pt>
                <c:pt idx="265">
                  <c:v>-8.660260009119013E-13</c:v>
                </c:pt>
                <c:pt idx="266">
                  <c:v>-8.660260009119013E-13</c:v>
                </c:pt>
                <c:pt idx="267">
                  <c:v>-8.660260009119013E-13</c:v>
                </c:pt>
                <c:pt idx="268">
                  <c:v>-8.660260009119013E-13</c:v>
                </c:pt>
                <c:pt idx="269">
                  <c:v>-8.660260009119013E-13</c:v>
                </c:pt>
                <c:pt idx="270">
                  <c:v>-8.660260009119013E-13</c:v>
                </c:pt>
                <c:pt idx="271">
                  <c:v>-8.660260009119013E-13</c:v>
                </c:pt>
                <c:pt idx="272">
                  <c:v>-8.660260009119013E-13</c:v>
                </c:pt>
                <c:pt idx="273">
                  <c:v>-8.660260009119013E-13</c:v>
                </c:pt>
                <c:pt idx="274">
                  <c:v>-8.660260009119013E-13</c:v>
                </c:pt>
                <c:pt idx="275">
                  <c:v>-8.660260009119013E-13</c:v>
                </c:pt>
                <c:pt idx="276">
                  <c:v>-8.660260009119013E-13</c:v>
                </c:pt>
                <c:pt idx="277">
                  <c:v>-8.660260009119013E-13</c:v>
                </c:pt>
                <c:pt idx="278">
                  <c:v>-8.660260009119013E-13</c:v>
                </c:pt>
                <c:pt idx="279">
                  <c:v>-8.660260009119013E-13</c:v>
                </c:pt>
                <c:pt idx="280">
                  <c:v>-8.660260009119013E-13</c:v>
                </c:pt>
                <c:pt idx="281">
                  <c:v>-8.660260009119013E-13</c:v>
                </c:pt>
                <c:pt idx="282">
                  <c:v>-8.660260009119013E-13</c:v>
                </c:pt>
                <c:pt idx="283">
                  <c:v>-8.660260009119013E-13</c:v>
                </c:pt>
                <c:pt idx="284">
                  <c:v>-8.660260009119013E-13</c:v>
                </c:pt>
                <c:pt idx="285">
                  <c:v>71.805692018719228</c:v>
                </c:pt>
                <c:pt idx="286">
                  <c:v>-861.69017693393675</c:v>
                </c:pt>
                <c:pt idx="287">
                  <c:v>-2129.0248152884205</c:v>
                </c:pt>
                <c:pt idx="288">
                  <c:v>2786.8545386697911</c:v>
                </c:pt>
                <c:pt idx="289">
                  <c:v>156.87261616818324</c:v>
                </c:pt>
                <c:pt idx="290">
                  <c:v>-24.817854634337028</c:v>
                </c:pt>
                <c:pt idx="291">
                  <c:v>2.1650650022797535E-12</c:v>
                </c:pt>
                <c:pt idx="292">
                  <c:v>2.1650650022797535E-12</c:v>
                </c:pt>
                <c:pt idx="293">
                  <c:v>2.1650650022797535E-12</c:v>
                </c:pt>
                <c:pt idx="294">
                  <c:v>2.1650650022797535E-12</c:v>
                </c:pt>
                <c:pt idx="295">
                  <c:v>2.1650650022797535E-12</c:v>
                </c:pt>
                <c:pt idx="296">
                  <c:v>2.1650650022797535E-12</c:v>
                </c:pt>
                <c:pt idx="297">
                  <c:v>2.1650650022797535E-12</c:v>
                </c:pt>
                <c:pt idx="298">
                  <c:v>2.1650650022797535E-12</c:v>
                </c:pt>
                <c:pt idx="299">
                  <c:v>2.1650650022797535E-12</c:v>
                </c:pt>
                <c:pt idx="300">
                  <c:v>2.1650650022797535E-12</c:v>
                </c:pt>
                <c:pt idx="301">
                  <c:v>2.1650650022797535E-12</c:v>
                </c:pt>
                <c:pt idx="302">
                  <c:v>71.758170051836757</c:v>
                </c:pt>
                <c:pt idx="303">
                  <c:v>-861.11989885573144</c:v>
                </c:pt>
                <c:pt idx="304">
                  <c:v>-2127.4093000229736</c:v>
                </c:pt>
                <c:pt idx="305">
                  <c:v>2781.9126883794465</c:v>
                </c:pt>
                <c:pt idx="306">
                  <c:v>159.86626847380646</c:v>
                </c:pt>
                <c:pt idx="307">
                  <c:v>-25.007928026371363</c:v>
                </c:pt>
                <c:pt idx="308">
                  <c:v>71.710648084916187</c:v>
                </c:pt>
                <c:pt idx="309">
                  <c:v>-860.54962077703101</c:v>
                </c:pt>
                <c:pt idx="310">
                  <c:v>-2125.7937847584863</c:v>
                </c:pt>
                <c:pt idx="311">
                  <c:v>2776.9708380900479</c:v>
                </c:pt>
                <c:pt idx="312">
                  <c:v>162.85992077894116</c:v>
                </c:pt>
                <c:pt idx="313">
                  <c:v>-25.198001418374737</c:v>
                </c:pt>
                <c:pt idx="314">
                  <c:v>1.7320520018238026E-12</c:v>
                </c:pt>
                <c:pt idx="315">
                  <c:v>1.7320520018238026E-12</c:v>
                </c:pt>
                <c:pt idx="316">
                  <c:v>1.7320520018238026E-12</c:v>
                </c:pt>
                <c:pt idx="317">
                  <c:v>71.663126117999511</c:v>
                </c:pt>
                <c:pt idx="318">
                  <c:v>-859.97934269841994</c:v>
                </c:pt>
                <c:pt idx="319">
                  <c:v>-2124.1782694925228</c:v>
                </c:pt>
                <c:pt idx="320">
                  <c:v>2772.0289877978571</c:v>
                </c:pt>
                <c:pt idx="321">
                  <c:v>165.85357308556547</c:v>
                </c:pt>
                <c:pt idx="322">
                  <c:v>-25.388074810471643</c:v>
                </c:pt>
                <c:pt idx="323">
                  <c:v>71.61560415108238</c:v>
                </c:pt>
                <c:pt idx="324">
                  <c:v>-859.40906461975396</c:v>
                </c:pt>
                <c:pt idx="325">
                  <c:v>-2122.5627542275506</c:v>
                </c:pt>
                <c:pt idx="326">
                  <c:v>2767.0871375075408</c:v>
                </c:pt>
                <c:pt idx="327">
                  <c:v>168.8472253911921</c:v>
                </c:pt>
                <c:pt idx="328">
                  <c:v>-25.578148202505982</c:v>
                </c:pt>
                <c:pt idx="329">
                  <c:v>71.568082184162009</c:v>
                </c:pt>
                <c:pt idx="330">
                  <c:v>-858.83878654108446</c:v>
                </c:pt>
                <c:pt idx="331">
                  <c:v>-2120.947238962603</c:v>
                </c:pt>
                <c:pt idx="332">
                  <c:v>2762.1452872176833</c:v>
                </c:pt>
                <c:pt idx="333">
                  <c:v>171.84087769635283</c:v>
                </c:pt>
                <c:pt idx="334">
                  <c:v>-25.768221594509356</c:v>
                </c:pt>
                <c:pt idx="335">
                  <c:v>71.520560217210374</c:v>
                </c:pt>
                <c:pt idx="336">
                  <c:v>-858.26850846185368</c:v>
                </c:pt>
                <c:pt idx="337">
                  <c:v>-2119.3317236994644</c:v>
                </c:pt>
                <c:pt idx="338">
                  <c:v>2757.2034369283297</c:v>
                </c:pt>
                <c:pt idx="339">
                  <c:v>174.83453000235531</c:v>
                </c:pt>
                <c:pt idx="340">
                  <c:v>-25.958294986574977</c:v>
                </c:pt>
                <c:pt idx="341">
                  <c:v>71.473038250291722</c:v>
                </c:pt>
                <c:pt idx="342">
                  <c:v>-857.69823038324466</c:v>
                </c:pt>
                <c:pt idx="343">
                  <c:v>-2117.71620843355</c:v>
                </c:pt>
                <c:pt idx="344">
                  <c:v>2752.2615866370706</c:v>
                </c:pt>
                <c:pt idx="345">
                  <c:v>177.82818230804602</c:v>
                </c:pt>
                <c:pt idx="346">
                  <c:v>-26.148368378609423</c:v>
                </c:pt>
                <c:pt idx="347">
                  <c:v>71.425516283371365</c:v>
                </c:pt>
                <c:pt idx="348">
                  <c:v>-857.12795230457505</c:v>
                </c:pt>
                <c:pt idx="349">
                  <c:v>-2116.1006931686065</c:v>
                </c:pt>
                <c:pt idx="350">
                  <c:v>2747.3197363472191</c:v>
                </c:pt>
                <c:pt idx="351">
                  <c:v>180.82183461320503</c:v>
                </c:pt>
                <c:pt idx="352">
                  <c:v>-26.338441770612693</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0CE3-4F67-9CC8-BFA57E3D58A0}"/>
            </c:ext>
          </c:extLst>
        </c:ser>
        <c:dLbls>
          <c:showLegendKey val="0"/>
          <c:showVal val="0"/>
          <c:showCatName val="0"/>
          <c:showSerName val="0"/>
          <c:showPercent val="0"/>
          <c:showBubbleSize val="0"/>
        </c:dLbls>
        <c:axId val="1435996128"/>
        <c:axId val="1435997088"/>
      </c:scatterChart>
      <c:valAx>
        <c:axId val="1435996128"/>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7088"/>
        <c:crosses val="autoZero"/>
        <c:crossBetween val="midCat"/>
        <c:majorUnit val="60"/>
      </c:valAx>
      <c:valAx>
        <c:axId val="1435997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accleration</a:t>
                </a:r>
                <a:r>
                  <a:rPr lang="en-GB" baseline="0"/>
                  <a:t> (m/s²)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6128"/>
        <c:crosses val="autoZero"/>
        <c:crossBetween val="midCat"/>
      </c:valAx>
      <c:spPr>
        <a:noFill/>
        <a:ln>
          <a:noFill/>
        </a:ln>
        <a:effectLst/>
      </c:spPr>
    </c:plotArea>
    <c:legend>
      <c:legendPos val="r"/>
      <c:layout>
        <c:manualLayout>
          <c:xMode val="edge"/>
          <c:yMode val="edge"/>
          <c:x val="0.76624563632229015"/>
          <c:y val="0.2661979037145169"/>
          <c:w val="0.18564068999415706"/>
          <c:h val="0.1340130052282293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jerk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2183407491965165"/>
          <c:y val="0.17155317936232475"/>
          <c:w val="0.8517576787521508"/>
          <c:h val="0.68177425674161729"/>
        </c:manualLayout>
      </c:layout>
      <c:scatterChart>
        <c:scatterStyle val="smoothMarker"/>
        <c:varyColors val="0"/>
        <c:ser>
          <c:idx val="0"/>
          <c:order val="0"/>
          <c:tx>
            <c:v>Inlet valve jerk</c:v>
          </c:tx>
          <c:spPr>
            <a:ln w="19050" cap="rnd">
              <a:solidFill>
                <a:schemeClr val="accent1"/>
              </a:solidFill>
              <a:round/>
            </a:ln>
            <a:effectLst/>
          </c:spPr>
          <c:marker>
            <c:symbol val="none"/>
          </c:marker>
          <c:xVal>
            <c:numRef>
              <c:f>'3. Camshaft and Valve Motion An'!$H$9:$H$368</c:f>
              <c:numCache>
                <c:formatCode>General</c:formatCode>
                <c:ptCount val="360"/>
                <c:pt idx="0">
                  <c:v>112</c:v>
                </c:pt>
                <c:pt idx="1">
                  <c:v>114</c:v>
                </c:pt>
                <c:pt idx="2">
                  <c:v>116</c:v>
                </c:pt>
                <c:pt idx="3">
                  <c:v>118</c:v>
                </c:pt>
                <c:pt idx="4">
                  <c:v>120</c:v>
                </c:pt>
                <c:pt idx="5">
                  <c:v>122</c:v>
                </c:pt>
                <c:pt idx="6">
                  <c:v>124</c:v>
                </c:pt>
                <c:pt idx="7">
                  <c:v>126</c:v>
                </c:pt>
                <c:pt idx="8">
                  <c:v>128</c:v>
                </c:pt>
                <c:pt idx="9">
                  <c:v>130</c:v>
                </c:pt>
                <c:pt idx="10">
                  <c:v>132</c:v>
                </c:pt>
                <c:pt idx="11">
                  <c:v>134</c:v>
                </c:pt>
                <c:pt idx="12">
                  <c:v>136</c:v>
                </c:pt>
                <c:pt idx="13">
                  <c:v>138</c:v>
                </c:pt>
                <c:pt idx="14">
                  <c:v>140</c:v>
                </c:pt>
                <c:pt idx="15">
                  <c:v>142</c:v>
                </c:pt>
                <c:pt idx="16">
                  <c:v>144</c:v>
                </c:pt>
                <c:pt idx="17">
                  <c:v>146</c:v>
                </c:pt>
                <c:pt idx="18">
                  <c:v>148</c:v>
                </c:pt>
                <c:pt idx="19">
                  <c:v>150</c:v>
                </c:pt>
                <c:pt idx="20">
                  <c:v>152</c:v>
                </c:pt>
                <c:pt idx="21">
                  <c:v>154</c:v>
                </c:pt>
                <c:pt idx="22">
                  <c:v>156</c:v>
                </c:pt>
                <c:pt idx="23">
                  <c:v>158</c:v>
                </c:pt>
                <c:pt idx="24">
                  <c:v>160</c:v>
                </c:pt>
                <c:pt idx="25">
                  <c:v>162</c:v>
                </c:pt>
                <c:pt idx="26">
                  <c:v>164</c:v>
                </c:pt>
                <c:pt idx="27">
                  <c:v>166</c:v>
                </c:pt>
                <c:pt idx="28">
                  <c:v>168</c:v>
                </c:pt>
                <c:pt idx="29">
                  <c:v>170</c:v>
                </c:pt>
                <c:pt idx="30">
                  <c:v>172</c:v>
                </c:pt>
                <c:pt idx="31">
                  <c:v>174</c:v>
                </c:pt>
                <c:pt idx="32">
                  <c:v>176</c:v>
                </c:pt>
                <c:pt idx="33">
                  <c:v>178</c:v>
                </c:pt>
                <c:pt idx="34">
                  <c:v>180</c:v>
                </c:pt>
                <c:pt idx="35">
                  <c:v>182</c:v>
                </c:pt>
                <c:pt idx="36">
                  <c:v>184</c:v>
                </c:pt>
                <c:pt idx="37">
                  <c:v>186</c:v>
                </c:pt>
                <c:pt idx="38">
                  <c:v>188</c:v>
                </c:pt>
                <c:pt idx="39">
                  <c:v>190</c:v>
                </c:pt>
                <c:pt idx="40">
                  <c:v>192</c:v>
                </c:pt>
                <c:pt idx="41">
                  <c:v>194</c:v>
                </c:pt>
                <c:pt idx="42">
                  <c:v>196</c:v>
                </c:pt>
                <c:pt idx="43">
                  <c:v>198</c:v>
                </c:pt>
                <c:pt idx="44">
                  <c:v>200</c:v>
                </c:pt>
                <c:pt idx="45">
                  <c:v>202</c:v>
                </c:pt>
                <c:pt idx="46">
                  <c:v>204</c:v>
                </c:pt>
                <c:pt idx="47">
                  <c:v>206</c:v>
                </c:pt>
                <c:pt idx="48">
                  <c:v>208</c:v>
                </c:pt>
                <c:pt idx="49">
                  <c:v>210</c:v>
                </c:pt>
                <c:pt idx="50">
                  <c:v>212</c:v>
                </c:pt>
                <c:pt idx="51">
                  <c:v>214</c:v>
                </c:pt>
                <c:pt idx="52">
                  <c:v>216</c:v>
                </c:pt>
                <c:pt idx="53">
                  <c:v>218</c:v>
                </c:pt>
                <c:pt idx="54">
                  <c:v>220</c:v>
                </c:pt>
                <c:pt idx="55">
                  <c:v>222</c:v>
                </c:pt>
                <c:pt idx="56">
                  <c:v>224</c:v>
                </c:pt>
                <c:pt idx="57">
                  <c:v>226</c:v>
                </c:pt>
                <c:pt idx="58">
                  <c:v>228</c:v>
                </c:pt>
                <c:pt idx="59">
                  <c:v>230</c:v>
                </c:pt>
                <c:pt idx="60">
                  <c:v>232</c:v>
                </c:pt>
                <c:pt idx="61">
                  <c:v>234</c:v>
                </c:pt>
                <c:pt idx="62">
                  <c:v>236</c:v>
                </c:pt>
                <c:pt idx="63">
                  <c:v>238</c:v>
                </c:pt>
                <c:pt idx="64">
                  <c:v>240</c:v>
                </c:pt>
                <c:pt idx="65">
                  <c:v>242</c:v>
                </c:pt>
                <c:pt idx="66">
                  <c:v>244</c:v>
                </c:pt>
                <c:pt idx="67">
                  <c:v>246</c:v>
                </c:pt>
                <c:pt idx="68">
                  <c:v>248</c:v>
                </c:pt>
                <c:pt idx="69">
                  <c:v>250</c:v>
                </c:pt>
                <c:pt idx="70">
                  <c:v>252</c:v>
                </c:pt>
                <c:pt idx="71">
                  <c:v>254</c:v>
                </c:pt>
                <c:pt idx="72">
                  <c:v>256</c:v>
                </c:pt>
                <c:pt idx="73">
                  <c:v>258</c:v>
                </c:pt>
                <c:pt idx="74">
                  <c:v>260</c:v>
                </c:pt>
                <c:pt idx="75">
                  <c:v>262</c:v>
                </c:pt>
                <c:pt idx="76">
                  <c:v>264</c:v>
                </c:pt>
                <c:pt idx="77">
                  <c:v>266</c:v>
                </c:pt>
                <c:pt idx="78">
                  <c:v>268</c:v>
                </c:pt>
                <c:pt idx="79">
                  <c:v>270</c:v>
                </c:pt>
                <c:pt idx="80">
                  <c:v>272</c:v>
                </c:pt>
                <c:pt idx="81">
                  <c:v>274</c:v>
                </c:pt>
                <c:pt idx="82">
                  <c:v>276</c:v>
                </c:pt>
                <c:pt idx="83">
                  <c:v>278</c:v>
                </c:pt>
                <c:pt idx="84">
                  <c:v>280</c:v>
                </c:pt>
                <c:pt idx="85">
                  <c:v>282</c:v>
                </c:pt>
                <c:pt idx="86">
                  <c:v>284</c:v>
                </c:pt>
                <c:pt idx="87">
                  <c:v>286</c:v>
                </c:pt>
                <c:pt idx="88">
                  <c:v>288</c:v>
                </c:pt>
                <c:pt idx="89">
                  <c:v>290</c:v>
                </c:pt>
                <c:pt idx="90">
                  <c:v>292</c:v>
                </c:pt>
                <c:pt idx="91">
                  <c:v>294</c:v>
                </c:pt>
                <c:pt idx="92">
                  <c:v>296</c:v>
                </c:pt>
                <c:pt idx="93">
                  <c:v>298</c:v>
                </c:pt>
                <c:pt idx="94">
                  <c:v>300</c:v>
                </c:pt>
                <c:pt idx="95">
                  <c:v>302</c:v>
                </c:pt>
                <c:pt idx="96">
                  <c:v>304</c:v>
                </c:pt>
                <c:pt idx="97">
                  <c:v>306</c:v>
                </c:pt>
                <c:pt idx="98">
                  <c:v>308</c:v>
                </c:pt>
                <c:pt idx="99">
                  <c:v>310</c:v>
                </c:pt>
                <c:pt idx="100">
                  <c:v>312</c:v>
                </c:pt>
                <c:pt idx="101">
                  <c:v>314</c:v>
                </c:pt>
                <c:pt idx="102">
                  <c:v>316</c:v>
                </c:pt>
                <c:pt idx="103">
                  <c:v>318</c:v>
                </c:pt>
                <c:pt idx="104">
                  <c:v>320</c:v>
                </c:pt>
                <c:pt idx="105">
                  <c:v>322</c:v>
                </c:pt>
                <c:pt idx="106">
                  <c:v>324</c:v>
                </c:pt>
                <c:pt idx="107">
                  <c:v>326</c:v>
                </c:pt>
                <c:pt idx="108">
                  <c:v>328</c:v>
                </c:pt>
                <c:pt idx="109">
                  <c:v>330</c:v>
                </c:pt>
                <c:pt idx="110">
                  <c:v>332</c:v>
                </c:pt>
                <c:pt idx="111">
                  <c:v>334</c:v>
                </c:pt>
                <c:pt idx="112">
                  <c:v>336</c:v>
                </c:pt>
                <c:pt idx="113">
                  <c:v>338</c:v>
                </c:pt>
                <c:pt idx="114">
                  <c:v>340</c:v>
                </c:pt>
                <c:pt idx="115">
                  <c:v>342</c:v>
                </c:pt>
                <c:pt idx="116">
                  <c:v>344</c:v>
                </c:pt>
                <c:pt idx="117">
                  <c:v>346</c:v>
                </c:pt>
                <c:pt idx="118">
                  <c:v>348</c:v>
                </c:pt>
                <c:pt idx="119">
                  <c:v>350</c:v>
                </c:pt>
                <c:pt idx="120">
                  <c:v>352</c:v>
                </c:pt>
                <c:pt idx="121">
                  <c:v>354</c:v>
                </c:pt>
                <c:pt idx="122">
                  <c:v>356</c:v>
                </c:pt>
                <c:pt idx="123">
                  <c:v>358</c:v>
                </c:pt>
                <c:pt idx="124">
                  <c:v>360</c:v>
                </c:pt>
                <c:pt idx="125">
                  <c:v>362</c:v>
                </c:pt>
                <c:pt idx="126">
                  <c:v>364</c:v>
                </c:pt>
                <c:pt idx="127">
                  <c:v>366</c:v>
                </c:pt>
                <c:pt idx="128">
                  <c:v>368</c:v>
                </c:pt>
                <c:pt idx="129">
                  <c:v>370</c:v>
                </c:pt>
                <c:pt idx="130">
                  <c:v>372</c:v>
                </c:pt>
                <c:pt idx="131">
                  <c:v>374</c:v>
                </c:pt>
                <c:pt idx="132">
                  <c:v>376</c:v>
                </c:pt>
                <c:pt idx="133">
                  <c:v>378</c:v>
                </c:pt>
                <c:pt idx="134">
                  <c:v>380</c:v>
                </c:pt>
                <c:pt idx="135">
                  <c:v>382</c:v>
                </c:pt>
                <c:pt idx="136">
                  <c:v>384</c:v>
                </c:pt>
                <c:pt idx="137">
                  <c:v>386</c:v>
                </c:pt>
                <c:pt idx="138">
                  <c:v>388</c:v>
                </c:pt>
                <c:pt idx="139">
                  <c:v>390</c:v>
                </c:pt>
                <c:pt idx="140">
                  <c:v>392</c:v>
                </c:pt>
                <c:pt idx="141">
                  <c:v>394</c:v>
                </c:pt>
                <c:pt idx="142">
                  <c:v>396</c:v>
                </c:pt>
                <c:pt idx="143">
                  <c:v>398</c:v>
                </c:pt>
                <c:pt idx="144">
                  <c:v>400</c:v>
                </c:pt>
                <c:pt idx="145">
                  <c:v>402</c:v>
                </c:pt>
                <c:pt idx="146">
                  <c:v>404</c:v>
                </c:pt>
                <c:pt idx="147">
                  <c:v>406</c:v>
                </c:pt>
                <c:pt idx="148">
                  <c:v>408</c:v>
                </c:pt>
                <c:pt idx="149">
                  <c:v>410</c:v>
                </c:pt>
                <c:pt idx="150">
                  <c:v>412</c:v>
                </c:pt>
                <c:pt idx="151">
                  <c:v>414</c:v>
                </c:pt>
                <c:pt idx="152">
                  <c:v>416</c:v>
                </c:pt>
                <c:pt idx="153">
                  <c:v>418</c:v>
                </c:pt>
                <c:pt idx="154">
                  <c:v>420</c:v>
                </c:pt>
                <c:pt idx="155">
                  <c:v>422</c:v>
                </c:pt>
                <c:pt idx="156">
                  <c:v>424</c:v>
                </c:pt>
                <c:pt idx="157">
                  <c:v>426</c:v>
                </c:pt>
                <c:pt idx="158">
                  <c:v>428</c:v>
                </c:pt>
                <c:pt idx="159">
                  <c:v>430</c:v>
                </c:pt>
                <c:pt idx="160">
                  <c:v>432</c:v>
                </c:pt>
                <c:pt idx="161">
                  <c:v>434</c:v>
                </c:pt>
                <c:pt idx="162">
                  <c:v>436</c:v>
                </c:pt>
                <c:pt idx="163">
                  <c:v>438</c:v>
                </c:pt>
                <c:pt idx="164">
                  <c:v>440</c:v>
                </c:pt>
                <c:pt idx="165">
                  <c:v>442</c:v>
                </c:pt>
                <c:pt idx="166">
                  <c:v>444</c:v>
                </c:pt>
                <c:pt idx="167">
                  <c:v>446</c:v>
                </c:pt>
                <c:pt idx="168">
                  <c:v>448</c:v>
                </c:pt>
                <c:pt idx="169">
                  <c:v>450</c:v>
                </c:pt>
                <c:pt idx="170">
                  <c:v>452</c:v>
                </c:pt>
                <c:pt idx="171">
                  <c:v>454</c:v>
                </c:pt>
                <c:pt idx="172">
                  <c:v>456</c:v>
                </c:pt>
                <c:pt idx="173">
                  <c:v>458</c:v>
                </c:pt>
                <c:pt idx="174">
                  <c:v>460</c:v>
                </c:pt>
                <c:pt idx="175">
                  <c:v>462</c:v>
                </c:pt>
                <c:pt idx="176">
                  <c:v>464</c:v>
                </c:pt>
                <c:pt idx="177">
                  <c:v>466</c:v>
                </c:pt>
                <c:pt idx="178">
                  <c:v>468</c:v>
                </c:pt>
                <c:pt idx="179">
                  <c:v>470</c:v>
                </c:pt>
                <c:pt idx="180">
                  <c:v>472</c:v>
                </c:pt>
                <c:pt idx="181">
                  <c:v>474</c:v>
                </c:pt>
                <c:pt idx="182">
                  <c:v>476</c:v>
                </c:pt>
                <c:pt idx="183">
                  <c:v>478</c:v>
                </c:pt>
                <c:pt idx="184">
                  <c:v>480</c:v>
                </c:pt>
                <c:pt idx="185">
                  <c:v>482</c:v>
                </c:pt>
                <c:pt idx="186">
                  <c:v>484</c:v>
                </c:pt>
                <c:pt idx="187">
                  <c:v>486</c:v>
                </c:pt>
                <c:pt idx="188">
                  <c:v>488</c:v>
                </c:pt>
                <c:pt idx="189">
                  <c:v>490</c:v>
                </c:pt>
                <c:pt idx="190">
                  <c:v>492</c:v>
                </c:pt>
                <c:pt idx="191">
                  <c:v>494</c:v>
                </c:pt>
                <c:pt idx="192">
                  <c:v>496</c:v>
                </c:pt>
                <c:pt idx="193">
                  <c:v>498</c:v>
                </c:pt>
                <c:pt idx="194">
                  <c:v>500</c:v>
                </c:pt>
                <c:pt idx="195">
                  <c:v>502</c:v>
                </c:pt>
                <c:pt idx="196">
                  <c:v>504</c:v>
                </c:pt>
                <c:pt idx="197">
                  <c:v>506</c:v>
                </c:pt>
                <c:pt idx="198">
                  <c:v>508</c:v>
                </c:pt>
                <c:pt idx="199">
                  <c:v>510</c:v>
                </c:pt>
                <c:pt idx="200">
                  <c:v>512</c:v>
                </c:pt>
                <c:pt idx="201">
                  <c:v>514</c:v>
                </c:pt>
                <c:pt idx="202">
                  <c:v>516</c:v>
                </c:pt>
                <c:pt idx="203">
                  <c:v>518</c:v>
                </c:pt>
                <c:pt idx="204">
                  <c:v>520</c:v>
                </c:pt>
                <c:pt idx="205">
                  <c:v>522</c:v>
                </c:pt>
                <c:pt idx="206">
                  <c:v>524</c:v>
                </c:pt>
                <c:pt idx="207">
                  <c:v>526</c:v>
                </c:pt>
                <c:pt idx="208">
                  <c:v>528</c:v>
                </c:pt>
                <c:pt idx="209">
                  <c:v>530</c:v>
                </c:pt>
                <c:pt idx="210">
                  <c:v>532</c:v>
                </c:pt>
                <c:pt idx="211">
                  <c:v>534</c:v>
                </c:pt>
                <c:pt idx="212">
                  <c:v>536</c:v>
                </c:pt>
                <c:pt idx="213">
                  <c:v>538</c:v>
                </c:pt>
                <c:pt idx="214">
                  <c:v>540</c:v>
                </c:pt>
                <c:pt idx="215">
                  <c:v>542</c:v>
                </c:pt>
                <c:pt idx="216">
                  <c:v>544</c:v>
                </c:pt>
                <c:pt idx="217">
                  <c:v>546</c:v>
                </c:pt>
                <c:pt idx="218">
                  <c:v>548</c:v>
                </c:pt>
                <c:pt idx="219">
                  <c:v>550</c:v>
                </c:pt>
                <c:pt idx="220">
                  <c:v>552</c:v>
                </c:pt>
                <c:pt idx="221">
                  <c:v>554</c:v>
                </c:pt>
                <c:pt idx="222">
                  <c:v>556</c:v>
                </c:pt>
                <c:pt idx="223">
                  <c:v>558</c:v>
                </c:pt>
                <c:pt idx="224">
                  <c:v>560</c:v>
                </c:pt>
                <c:pt idx="225">
                  <c:v>562</c:v>
                </c:pt>
                <c:pt idx="226">
                  <c:v>564</c:v>
                </c:pt>
                <c:pt idx="227">
                  <c:v>566</c:v>
                </c:pt>
                <c:pt idx="228">
                  <c:v>568</c:v>
                </c:pt>
                <c:pt idx="229">
                  <c:v>570</c:v>
                </c:pt>
                <c:pt idx="230">
                  <c:v>572</c:v>
                </c:pt>
                <c:pt idx="231">
                  <c:v>574</c:v>
                </c:pt>
                <c:pt idx="232">
                  <c:v>576</c:v>
                </c:pt>
                <c:pt idx="233">
                  <c:v>578</c:v>
                </c:pt>
                <c:pt idx="234">
                  <c:v>580</c:v>
                </c:pt>
                <c:pt idx="235">
                  <c:v>582</c:v>
                </c:pt>
                <c:pt idx="236">
                  <c:v>584</c:v>
                </c:pt>
                <c:pt idx="237">
                  <c:v>586</c:v>
                </c:pt>
                <c:pt idx="238">
                  <c:v>588</c:v>
                </c:pt>
                <c:pt idx="239">
                  <c:v>590</c:v>
                </c:pt>
                <c:pt idx="240">
                  <c:v>592</c:v>
                </c:pt>
                <c:pt idx="241">
                  <c:v>594</c:v>
                </c:pt>
                <c:pt idx="242">
                  <c:v>596</c:v>
                </c:pt>
                <c:pt idx="243">
                  <c:v>598</c:v>
                </c:pt>
                <c:pt idx="244">
                  <c:v>600</c:v>
                </c:pt>
                <c:pt idx="245">
                  <c:v>602</c:v>
                </c:pt>
                <c:pt idx="246">
                  <c:v>604</c:v>
                </c:pt>
                <c:pt idx="247">
                  <c:v>606</c:v>
                </c:pt>
                <c:pt idx="248">
                  <c:v>608</c:v>
                </c:pt>
                <c:pt idx="249">
                  <c:v>610</c:v>
                </c:pt>
                <c:pt idx="250">
                  <c:v>612</c:v>
                </c:pt>
                <c:pt idx="251">
                  <c:v>614</c:v>
                </c:pt>
                <c:pt idx="252">
                  <c:v>616</c:v>
                </c:pt>
                <c:pt idx="253">
                  <c:v>618</c:v>
                </c:pt>
                <c:pt idx="254">
                  <c:v>620</c:v>
                </c:pt>
                <c:pt idx="255">
                  <c:v>622</c:v>
                </c:pt>
                <c:pt idx="256">
                  <c:v>624</c:v>
                </c:pt>
                <c:pt idx="257">
                  <c:v>626</c:v>
                </c:pt>
                <c:pt idx="258">
                  <c:v>628</c:v>
                </c:pt>
                <c:pt idx="259">
                  <c:v>630</c:v>
                </c:pt>
                <c:pt idx="260">
                  <c:v>632</c:v>
                </c:pt>
                <c:pt idx="261">
                  <c:v>634</c:v>
                </c:pt>
                <c:pt idx="262">
                  <c:v>636</c:v>
                </c:pt>
                <c:pt idx="263">
                  <c:v>638</c:v>
                </c:pt>
                <c:pt idx="264">
                  <c:v>640</c:v>
                </c:pt>
                <c:pt idx="265">
                  <c:v>642</c:v>
                </c:pt>
                <c:pt idx="266">
                  <c:v>644</c:v>
                </c:pt>
                <c:pt idx="267">
                  <c:v>646</c:v>
                </c:pt>
                <c:pt idx="268">
                  <c:v>648</c:v>
                </c:pt>
                <c:pt idx="269">
                  <c:v>650</c:v>
                </c:pt>
                <c:pt idx="270">
                  <c:v>652</c:v>
                </c:pt>
                <c:pt idx="271">
                  <c:v>654</c:v>
                </c:pt>
                <c:pt idx="272">
                  <c:v>656</c:v>
                </c:pt>
                <c:pt idx="273">
                  <c:v>658</c:v>
                </c:pt>
                <c:pt idx="274">
                  <c:v>660</c:v>
                </c:pt>
                <c:pt idx="275">
                  <c:v>662</c:v>
                </c:pt>
                <c:pt idx="276">
                  <c:v>664</c:v>
                </c:pt>
                <c:pt idx="277">
                  <c:v>666</c:v>
                </c:pt>
                <c:pt idx="278">
                  <c:v>668</c:v>
                </c:pt>
                <c:pt idx="279">
                  <c:v>670</c:v>
                </c:pt>
                <c:pt idx="280">
                  <c:v>672</c:v>
                </c:pt>
                <c:pt idx="281">
                  <c:v>674</c:v>
                </c:pt>
                <c:pt idx="282">
                  <c:v>676</c:v>
                </c:pt>
                <c:pt idx="283">
                  <c:v>678</c:v>
                </c:pt>
                <c:pt idx="284">
                  <c:v>680</c:v>
                </c:pt>
                <c:pt idx="285">
                  <c:v>682</c:v>
                </c:pt>
                <c:pt idx="286">
                  <c:v>684</c:v>
                </c:pt>
                <c:pt idx="287">
                  <c:v>686</c:v>
                </c:pt>
                <c:pt idx="288">
                  <c:v>688</c:v>
                </c:pt>
                <c:pt idx="289">
                  <c:v>690</c:v>
                </c:pt>
                <c:pt idx="290">
                  <c:v>692</c:v>
                </c:pt>
                <c:pt idx="291">
                  <c:v>694</c:v>
                </c:pt>
                <c:pt idx="292">
                  <c:v>696</c:v>
                </c:pt>
                <c:pt idx="293">
                  <c:v>698</c:v>
                </c:pt>
                <c:pt idx="294">
                  <c:v>700</c:v>
                </c:pt>
                <c:pt idx="295">
                  <c:v>702</c:v>
                </c:pt>
                <c:pt idx="296">
                  <c:v>704</c:v>
                </c:pt>
                <c:pt idx="297">
                  <c:v>706</c:v>
                </c:pt>
                <c:pt idx="298">
                  <c:v>708</c:v>
                </c:pt>
                <c:pt idx="299">
                  <c:v>710</c:v>
                </c:pt>
                <c:pt idx="300">
                  <c:v>712</c:v>
                </c:pt>
                <c:pt idx="301">
                  <c:v>714</c:v>
                </c:pt>
                <c:pt idx="302">
                  <c:v>716</c:v>
                </c:pt>
                <c:pt idx="303">
                  <c:v>718</c:v>
                </c:pt>
                <c:pt idx="304">
                  <c:v>720</c:v>
                </c:pt>
                <c:pt idx="305">
                  <c:v>722</c:v>
                </c:pt>
                <c:pt idx="306">
                  <c:v>724</c:v>
                </c:pt>
                <c:pt idx="307">
                  <c:v>726</c:v>
                </c:pt>
                <c:pt idx="308">
                  <c:v>728</c:v>
                </c:pt>
                <c:pt idx="309">
                  <c:v>730</c:v>
                </c:pt>
                <c:pt idx="310">
                  <c:v>732</c:v>
                </c:pt>
                <c:pt idx="311">
                  <c:v>734</c:v>
                </c:pt>
                <c:pt idx="312">
                  <c:v>736</c:v>
                </c:pt>
                <c:pt idx="313">
                  <c:v>738</c:v>
                </c:pt>
                <c:pt idx="314">
                  <c:v>740</c:v>
                </c:pt>
                <c:pt idx="315">
                  <c:v>742</c:v>
                </c:pt>
                <c:pt idx="316">
                  <c:v>744</c:v>
                </c:pt>
                <c:pt idx="317">
                  <c:v>746</c:v>
                </c:pt>
                <c:pt idx="318">
                  <c:v>748</c:v>
                </c:pt>
                <c:pt idx="319">
                  <c:v>750</c:v>
                </c:pt>
                <c:pt idx="320">
                  <c:v>752</c:v>
                </c:pt>
                <c:pt idx="321">
                  <c:v>754</c:v>
                </c:pt>
                <c:pt idx="322">
                  <c:v>756</c:v>
                </c:pt>
                <c:pt idx="323">
                  <c:v>758</c:v>
                </c:pt>
                <c:pt idx="324">
                  <c:v>760</c:v>
                </c:pt>
                <c:pt idx="325">
                  <c:v>762</c:v>
                </c:pt>
                <c:pt idx="326">
                  <c:v>764</c:v>
                </c:pt>
                <c:pt idx="327">
                  <c:v>766</c:v>
                </c:pt>
                <c:pt idx="328">
                  <c:v>768</c:v>
                </c:pt>
                <c:pt idx="329">
                  <c:v>770</c:v>
                </c:pt>
                <c:pt idx="330">
                  <c:v>772</c:v>
                </c:pt>
                <c:pt idx="331">
                  <c:v>774</c:v>
                </c:pt>
                <c:pt idx="332">
                  <c:v>776</c:v>
                </c:pt>
                <c:pt idx="333">
                  <c:v>778</c:v>
                </c:pt>
                <c:pt idx="334">
                  <c:v>780</c:v>
                </c:pt>
                <c:pt idx="335">
                  <c:v>782</c:v>
                </c:pt>
                <c:pt idx="336">
                  <c:v>784</c:v>
                </c:pt>
                <c:pt idx="337">
                  <c:v>786</c:v>
                </c:pt>
                <c:pt idx="338">
                  <c:v>788</c:v>
                </c:pt>
                <c:pt idx="339">
                  <c:v>790</c:v>
                </c:pt>
                <c:pt idx="340">
                  <c:v>792</c:v>
                </c:pt>
                <c:pt idx="341">
                  <c:v>794</c:v>
                </c:pt>
                <c:pt idx="342">
                  <c:v>796</c:v>
                </c:pt>
                <c:pt idx="343">
                  <c:v>798</c:v>
                </c:pt>
                <c:pt idx="344">
                  <c:v>800</c:v>
                </c:pt>
                <c:pt idx="345">
                  <c:v>802</c:v>
                </c:pt>
                <c:pt idx="346">
                  <c:v>804</c:v>
                </c:pt>
                <c:pt idx="347">
                  <c:v>806</c:v>
                </c:pt>
                <c:pt idx="348">
                  <c:v>808</c:v>
                </c:pt>
                <c:pt idx="349">
                  <c:v>810</c:v>
                </c:pt>
                <c:pt idx="350">
                  <c:v>812</c:v>
                </c:pt>
                <c:pt idx="351">
                  <c:v>814</c:v>
                </c:pt>
                <c:pt idx="352">
                  <c:v>816</c:v>
                </c:pt>
                <c:pt idx="353">
                  <c:v>818</c:v>
                </c:pt>
                <c:pt idx="354">
                  <c:v>820</c:v>
                </c:pt>
                <c:pt idx="355">
                  <c:v>822</c:v>
                </c:pt>
                <c:pt idx="356">
                  <c:v>824</c:v>
                </c:pt>
                <c:pt idx="357">
                  <c:v>826</c:v>
                </c:pt>
                <c:pt idx="358">
                  <c:v>828</c:v>
                </c:pt>
                <c:pt idx="359">
                  <c:v>830</c:v>
                </c:pt>
              </c:numCache>
            </c:numRef>
          </c:xVal>
          <c:yVal>
            <c:numRef>
              <c:f>'3. Camshaft and Valve Motion An'!$M$9:$M$368</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-48144385.913656093</c:v>
                </c:pt>
                <c:pt idx="112">
                  <c:v>-24129881.441565666</c:v>
                </c:pt>
                <c:pt idx="113">
                  <c:v>62174909.007321507</c:v>
                </c:pt>
                <c:pt idx="114">
                  <c:v>32205968.931840282</c:v>
                </c:pt>
                <c:pt idx="115">
                  <c:v>-36137133.677619882</c:v>
                </c:pt>
                <c:pt idx="116">
                  <c:v>-8076087.4902673513</c:v>
                </c:pt>
                <c:pt idx="117">
                  <c:v>22106610.583961662</c:v>
                </c:pt>
                <c:pt idx="118">
                  <c:v>-1.0758381201528276E-5</c:v>
                </c:pt>
                <c:pt idx="119">
                  <c:v>3324207.3503506626</c:v>
                </c:pt>
                <c:pt idx="120">
                  <c:v>-18833378.884651519</c:v>
                </c:pt>
                <c:pt idx="121">
                  <c:v>-358975124.27896309</c:v>
                </c:pt>
                <c:pt idx="122">
                  <c:v>-152502380.79500824</c:v>
                </c:pt>
                <c:pt idx="123">
                  <c:v>110654930.27025129</c:v>
                </c:pt>
                <c:pt idx="124">
                  <c:v>174980678.53224766</c:v>
                </c:pt>
                <c:pt idx="125">
                  <c:v>262620480.32222617</c:v>
                </c:pt>
                <c:pt idx="126">
                  <c:v>8333541.1277596932</c:v>
                </c:pt>
                <c:pt idx="127">
                  <c:v>-53732354.784953721</c:v>
                </c:pt>
                <c:pt idx="128">
                  <c:v>6415977.6210111156</c:v>
                </c:pt>
                <c:pt idx="129">
                  <c:v>7274441.6987875309</c:v>
                </c:pt>
                <c:pt idx="130">
                  <c:v>-13569470.786958128</c:v>
                </c:pt>
                <c:pt idx="131">
                  <c:v>-8287905.4655720713</c:v>
                </c:pt>
                <c:pt idx="132">
                  <c:v>7500743.0850028479</c:v>
                </c:pt>
                <c:pt idx="133">
                  <c:v>56851151.248558767</c:v>
                </c:pt>
                <c:pt idx="134">
                  <c:v>7670133.8966286387</c:v>
                </c:pt>
                <c:pt idx="135">
                  <c:v>-16321195.807857886</c:v>
                </c:pt>
                <c:pt idx="136">
                  <c:v>-13795938.125937166</c:v>
                </c:pt>
                <c:pt idx="137">
                  <c:v>9418321.2187001109</c:v>
                </c:pt>
                <c:pt idx="138">
                  <c:v>-8282194.9151282646</c:v>
                </c:pt>
                <c:pt idx="139">
                  <c:v>8451525.5589800999</c:v>
                </c:pt>
                <c:pt idx="140">
                  <c:v>23608011.671407487</c:v>
                </c:pt>
                <c:pt idx="141">
                  <c:v>487933.24798629142</c:v>
                </c:pt>
                <c:pt idx="142">
                  <c:v>474746.04489580292</c:v>
                </c:pt>
                <c:pt idx="143">
                  <c:v>461414.2296223325</c:v>
                </c:pt>
                <c:pt idx="144">
                  <c:v>-26561376.025575452</c:v>
                </c:pt>
                <c:pt idx="145">
                  <c:v>-22227824.808120105</c:v>
                </c:pt>
                <c:pt idx="146">
                  <c:v>17692908.699774105</c:v>
                </c:pt>
                <c:pt idx="147">
                  <c:v>23110334.667681318</c:v>
                </c:pt>
                <c:pt idx="148">
                  <c:v>10189268.57836098</c:v>
                </c:pt>
                <c:pt idx="149">
                  <c:v>414766.22768224328</c:v>
                </c:pt>
                <c:pt idx="150">
                  <c:v>400496.36932421575</c:v>
                </c:pt>
                <c:pt idx="151">
                  <c:v>386104.51594903495</c:v>
                </c:pt>
                <c:pt idx="152">
                  <c:v>371595.05145828769</c:v>
                </c:pt>
                <c:pt idx="153">
                  <c:v>356972.39538049302</c:v>
                </c:pt>
                <c:pt idx="154">
                  <c:v>-15566566.911694318</c:v>
                </c:pt>
                <c:pt idx="155">
                  <c:v>-11902034.559087245</c:v>
                </c:pt>
                <c:pt idx="156">
                  <c:v>16234695.058643064</c:v>
                </c:pt>
                <c:pt idx="157">
                  <c:v>12548863.6034595</c:v>
                </c:pt>
                <c:pt idx="158">
                  <c:v>299445.76631008793</c:v>
                </c:pt>
                <c:pt idx="159">
                  <c:v>284222.61030823772</c:v>
                </c:pt>
                <c:pt idx="160">
                  <c:v>268912.8773601813</c:v>
                </c:pt>
                <c:pt idx="161">
                  <c:v>253521.23083284602</c:v>
                </c:pt>
                <c:pt idx="162">
                  <c:v>238052.35937595824</c:v>
                </c:pt>
                <c:pt idx="163">
                  <c:v>222510.97483069467</c:v>
                </c:pt>
                <c:pt idx="164">
                  <c:v>-17691509.389008202</c:v>
                </c:pt>
                <c:pt idx="165">
                  <c:v>-8911293.22327099</c:v>
                </c:pt>
                <c:pt idx="166">
                  <c:v>18087587.161091052</c:v>
                </c:pt>
                <c:pt idx="167">
                  <c:v>9284135.4904498532</c:v>
                </c:pt>
                <c:pt idx="168">
                  <c:v>160317.23032500184</c:v>
                </c:pt>
                <c:pt idx="169">
                  <c:v>144425.01214221798</c:v>
                </c:pt>
                <c:pt idx="170">
                  <c:v>128488.80054410665</c:v>
                </c:pt>
                <c:pt idx="171">
                  <c:v>112513.45020775474</c:v>
                </c:pt>
                <c:pt idx="172">
                  <c:v>96503.827212926699</c:v>
                </c:pt>
                <c:pt idx="173">
                  <c:v>-15812543.252709307</c:v>
                </c:pt>
                <c:pt idx="174">
                  <c:v>-10572072.596230468</c:v>
                </c:pt>
                <c:pt idx="175">
                  <c:v>15954248.494057454</c:v>
                </c:pt>
                <c:pt idx="176">
                  <c:v>10689693.644108193</c:v>
                </c:pt>
                <c:pt idx="177">
                  <c:v>32260.59272629967</c:v>
                </c:pt>
                <c:pt idx="178">
                  <c:v>16132.7535146758</c:v>
                </c:pt>
                <c:pt idx="179">
                  <c:v>-3500669.5191028262</c:v>
                </c:pt>
                <c:pt idx="180">
                  <c:v>-22998922.427493922</c:v>
                </c:pt>
                <c:pt idx="181">
                  <c:v>3477542.3823632067</c:v>
                </c:pt>
                <c:pt idx="182">
                  <c:v>22951608.861005884</c:v>
                </c:pt>
                <c:pt idx="183">
                  <c:v>-48358.447361863844</c:v>
                </c:pt>
                <c:pt idx="184">
                  <c:v>-64455.013398343777</c:v>
                </c:pt>
                <c:pt idx="185">
                  <c:v>-80531.945999643911</c:v>
                </c:pt>
                <c:pt idx="186">
                  <c:v>-18295855.721298907</c:v>
                </c:pt>
                <c:pt idx="187">
                  <c:v>-8540341.3849377017</c:v>
                </c:pt>
                <c:pt idx="188">
                  <c:v>18084329.883148979</c:v>
                </c:pt>
                <c:pt idx="189">
                  <c:v>8304949.7419403857</c:v>
                </c:pt>
                <c:pt idx="190">
                  <c:v>-26249311.018555395</c:v>
                </c:pt>
                <c:pt idx="191">
                  <c:v>-793053.61193063878</c:v>
                </c:pt>
                <c:pt idx="192">
                  <c:v>25945223.136878047</c:v>
                </c:pt>
                <c:pt idx="193">
                  <c:v>465463.19209315284</c:v>
                </c:pt>
                <c:pt idx="194">
                  <c:v>-191149.54403732572</c:v>
                </c:pt>
                <c:pt idx="195">
                  <c:v>-206815.16896519458</c:v>
                </c:pt>
                <c:pt idx="196">
                  <c:v>-222417.79606238171</c:v>
                </c:pt>
                <c:pt idx="197">
                  <c:v>-237952.67249727261</c:v>
                </c:pt>
                <c:pt idx="198">
                  <c:v>-253415.0661683463</c:v>
                </c:pt>
                <c:pt idx="199">
                  <c:v>-268800.26722603373</c:v>
                </c:pt>
                <c:pt idx="200">
                  <c:v>-284103.58911839232</c:v>
                </c:pt>
                <c:pt idx="201">
                  <c:v>-18209815.24943291</c:v>
                </c:pt>
                <c:pt idx="202">
                  <c:v>-10315326.676546009</c:v>
                </c:pt>
                <c:pt idx="203">
                  <c:v>17594976.867188942</c:v>
                </c:pt>
                <c:pt idx="204">
                  <c:v>9678931.0521814115</c:v>
                </c:pt>
                <c:pt idx="205">
                  <c:v>-342241.0021664786</c:v>
                </c:pt>
                <c:pt idx="206">
                  <c:v>-356972.39538049302</c:v>
                </c:pt>
                <c:pt idx="207">
                  <c:v>-22206262.57508871</c:v>
                </c:pt>
                <c:pt idx="208">
                  <c:v>-7248111.5968510211</c:v>
                </c:pt>
                <c:pt idx="209">
                  <c:v>21449563.490682665</c:v>
                </c:pt>
                <c:pt idx="210">
                  <c:v>6471369.7859158916</c:v>
                </c:pt>
                <c:pt idx="211">
                  <c:v>-411443.90121965751</c:v>
                </c:pt>
                <c:pt idx="212">
                  <c:v>-425474.12643117312</c:v>
                </c:pt>
                <c:pt idx="213">
                  <c:v>-2558807.8698150008</c:v>
                </c:pt>
                <c:pt idx="214">
                  <c:v>-28290871.293642104</c:v>
                </c:pt>
                <c:pt idx="215">
                  <c:v>1662433.6787977873</c:v>
                </c:pt>
                <c:pt idx="216">
                  <c:v>27376366.01466481</c:v>
                </c:pt>
                <c:pt idx="217">
                  <c:v>-475358.35711540916</c:v>
                </c:pt>
                <c:pt idx="218">
                  <c:v>-37043644.520069696</c:v>
                </c:pt>
                <c:pt idx="219">
                  <c:v>-24799146.373685859</c:v>
                </c:pt>
                <c:pt idx="220">
                  <c:v>36070232.725903876</c:v>
                </c:pt>
                <c:pt idx="221">
                  <c:v>23818460.580430429</c:v>
                </c:pt>
                <c:pt idx="222">
                  <c:v>-502811.84059258242</c:v>
                </c:pt>
                <c:pt idx="223">
                  <c:v>-515267.65373158955</c:v>
                </c:pt>
                <c:pt idx="224">
                  <c:v>-78556753.374680325</c:v>
                </c:pt>
                <c:pt idx="225">
                  <c:v>-14594938.372596746</c:v>
                </c:pt>
                <c:pt idx="226">
                  <c:v>77529326.692620531</c:v>
                </c:pt>
                <c:pt idx="227">
                  <c:v>13571601.847126095</c:v>
                </c:pt>
                <c:pt idx="228">
                  <c:v>-10056676.882975405</c:v>
                </c:pt>
                <c:pt idx="229">
                  <c:v>-81557385.029535308</c:v>
                </c:pt>
                <c:pt idx="230">
                  <c:v>-70952584.557730645</c:v>
                </c:pt>
                <c:pt idx="231">
                  <c:v>75649252.025886059</c:v>
                </c:pt>
                <c:pt idx="232">
                  <c:v>-42548650.082001112</c:v>
                </c:pt>
                <c:pt idx="233">
                  <c:v>-4807007.3831783878</c:v>
                </c:pt>
                <c:pt idx="234">
                  <c:v>44100681.939528815</c:v>
                </c:pt>
                <c:pt idx="235">
                  <c:v>-114851499.80091831</c:v>
                </c:pt>
                <c:pt idx="236">
                  <c:v>-96672850.99597466</c:v>
                </c:pt>
                <c:pt idx="237">
                  <c:v>-59801132.968182802</c:v>
                </c:pt>
                <c:pt idx="238">
                  <c:v>55265372.693924293</c:v>
                </c:pt>
                <c:pt idx="239">
                  <c:v>166333577.51753241</c:v>
                </c:pt>
                <c:pt idx="240">
                  <c:v>78695311.87560986</c:v>
                </c:pt>
                <c:pt idx="241">
                  <c:v>9619990.5853351466</c:v>
                </c:pt>
                <c:pt idx="242">
                  <c:v>13374364.278258123</c:v>
                </c:pt>
                <c:pt idx="243">
                  <c:v>-231585.46425337958</c:v>
                </c:pt>
                <c:pt idx="244">
                  <c:v>22878562.131472159</c:v>
                </c:pt>
                <c:pt idx="245">
                  <c:v>-9388405.1210817639</c:v>
                </c:pt>
                <c:pt idx="246">
                  <c:v>-35866950.635955274</c:v>
                </c:pt>
                <c:pt idx="247">
                  <c:v>8848039.0377850365</c:v>
                </c:pt>
                <c:pt idx="248">
                  <c:v>36137133.677605502</c:v>
                </c:pt>
                <c:pt idx="249">
                  <c:v>-31147637.508607253</c:v>
                </c:pt>
                <c:pt idx="250">
                  <c:v>-5182484.055884039</c:v>
                </c:pt>
                <c:pt idx="251">
                  <c:v>36137133.677627221</c:v>
                </c:pt>
                <c:pt idx="252">
                  <c:v>-30568673.847986151</c:v>
                </c:pt>
                <c:pt idx="253">
                  <c:v>-5761447.7165267635</c:v>
                </c:pt>
                <c:pt idx="254">
                  <c:v>36137133.677619904</c:v>
                </c:pt>
                <c:pt idx="255">
                  <c:v>-35263862.021408416</c:v>
                </c:pt>
                <c:pt idx="256">
                  <c:v>-56059122.82818523</c:v>
                </c:pt>
                <c:pt idx="257">
                  <c:v>24129881.441565666</c:v>
                </c:pt>
                <c:pt idx="258">
                  <c:v>42028599.734519824</c:v>
                </c:pt>
                <c:pt idx="259">
                  <c:v>3057893.0895681335</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C234-4E4D-AA37-F10F77495571}"/>
            </c:ext>
          </c:extLst>
        </c:ser>
        <c:ser>
          <c:idx val="1"/>
          <c:order val="1"/>
          <c:tx>
            <c:v>Exhaust valve jerk</c:v>
          </c:tx>
          <c:spPr>
            <a:ln w="19050" cap="rnd">
              <a:solidFill>
                <a:schemeClr val="accent2"/>
              </a:solidFill>
              <a:round/>
            </a:ln>
            <a:effectLst/>
          </c:spPr>
          <c:marker>
            <c:symbol val="none"/>
          </c:marker>
          <c:xVal>
            <c:numRef>
              <c:f>'3. Camshaft and Valve Motion An'!$I$9:$I$368</c:f>
              <c:numCache>
                <c:formatCode>General</c:formatCode>
                <c:ptCount val="360"/>
                <c:pt idx="0">
                  <c:v>-108</c:v>
                </c:pt>
                <c:pt idx="1">
                  <c:v>-106</c:v>
                </c:pt>
                <c:pt idx="2">
                  <c:v>-104</c:v>
                </c:pt>
                <c:pt idx="3">
                  <c:v>-102</c:v>
                </c:pt>
                <c:pt idx="4">
                  <c:v>-100</c:v>
                </c:pt>
                <c:pt idx="5">
                  <c:v>-98</c:v>
                </c:pt>
                <c:pt idx="6">
                  <c:v>-96</c:v>
                </c:pt>
                <c:pt idx="7">
                  <c:v>-94</c:v>
                </c:pt>
                <c:pt idx="8">
                  <c:v>-92</c:v>
                </c:pt>
                <c:pt idx="9">
                  <c:v>-90</c:v>
                </c:pt>
                <c:pt idx="10">
                  <c:v>-88</c:v>
                </c:pt>
                <c:pt idx="11">
                  <c:v>-86</c:v>
                </c:pt>
                <c:pt idx="12">
                  <c:v>-84</c:v>
                </c:pt>
                <c:pt idx="13">
                  <c:v>-82</c:v>
                </c:pt>
                <c:pt idx="14">
                  <c:v>-80</c:v>
                </c:pt>
                <c:pt idx="15">
                  <c:v>-78</c:v>
                </c:pt>
                <c:pt idx="16">
                  <c:v>-76</c:v>
                </c:pt>
                <c:pt idx="17">
                  <c:v>-74</c:v>
                </c:pt>
                <c:pt idx="18">
                  <c:v>-72</c:v>
                </c:pt>
                <c:pt idx="19">
                  <c:v>-70</c:v>
                </c:pt>
                <c:pt idx="20">
                  <c:v>-68</c:v>
                </c:pt>
                <c:pt idx="21">
                  <c:v>-66</c:v>
                </c:pt>
                <c:pt idx="22">
                  <c:v>-64</c:v>
                </c:pt>
                <c:pt idx="23">
                  <c:v>-62</c:v>
                </c:pt>
                <c:pt idx="24">
                  <c:v>-60</c:v>
                </c:pt>
                <c:pt idx="25">
                  <c:v>-58</c:v>
                </c:pt>
                <c:pt idx="26">
                  <c:v>-56</c:v>
                </c:pt>
                <c:pt idx="27">
                  <c:v>-54</c:v>
                </c:pt>
                <c:pt idx="28">
                  <c:v>-52</c:v>
                </c:pt>
                <c:pt idx="29">
                  <c:v>-50</c:v>
                </c:pt>
                <c:pt idx="30">
                  <c:v>-48</c:v>
                </c:pt>
                <c:pt idx="31">
                  <c:v>-46</c:v>
                </c:pt>
                <c:pt idx="32">
                  <c:v>-44</c:v>
                </c:pt>
                <c:pt idx="33">
                  <c:v>-42</c:v>
                </c:pt>
                <c:pt idx="34">
                  <c:v>-40</c:v>
                </c:pt>
                <c:pt idx="35">
                  <c:v>-38</c:v>
                </c:pt>
                <c:pt idx="36">
                  <c:v>-36</c:v>
                </c:pt>
                <c:pt idx="37">
                  <c:v>-34</c:v>
                </c:pt>
                <c:pt idx="38">
                  <c:v>-32</c:v>
                </c:pt>
                <c:pt idx="39">
                  <c:v>-30</c:v>
                </c:pt>
                <c:pt idx="40">
                  <c:v>-28</c:v>
                </c:pt>
                <c:pt idx="41">
                  <c:v>-26</c:v>
                </c:pt>
                <c:pt idx="42">
                  <c:v>-24</c:v>
                </c:pt>
                <c:pt idx="43">
                  <c:v>-22</c:v>
                </c:pt>
                <c:pt idx="44">
                  <c:v>-20</c:v>
                </c:pt>
                <c:pt idx="45">
                  <c:v>-18</c:v>
                </c:pt>
                <c:pt idx="46">
                  <c:v>-16</c:v>
                </c:pt>
                <c:pt idx="47">
                  <c:v>-14</c:v>
                </c:pt>
                <c:pt idx="48">
                  <c:v>-12</c:v>
                </c:pt>
                <c:pt idx="49">
                  <c:v>-10</c:v>
                </c:pt>
                <c:pt idx="50">
                  <c:v>-8</c:v>
                </c:pt>
                <c:pt idx="51">
                  <c:v>-6</c:v>
                </c:pt>
                <c:pt idx="52">
                  <c:v>-4</c:v>
                </c:pt>
                <c:pt idx="53">
                  <c:v>-2</c:v>
                </c:pt>
                <c:pt idx="54">
                  <c:v>0</c:v>
                </c:pt>
                <c:pt idx="55">
                  <c:v>2</c:v>
                </c:pt>
                <c:pt idx="56">
                  <c:v>4</c:v>
                </c:pt>
                <c:pt idx="57">
                  <c:v>6</c:v>
                </c:pt>
                <c:pt idx="58">
                  <c:v>8</c:v>
                </c:pt>
                <c:pt idx="59">
                  <c:v>10</c:v>
                </c:pt>
                <c:pt idx="60">
                  <c:v>12</c:v>
                </c:pt>
                <c:pt idx="61">
                  <c:v>14</c:v>
                </c:pt>
                <c:pt idx="62">
                  <c:v>16</c:v>
                </c:pt>
                <c:pt idx="63">
                  <c:v>18</c:v>
                </c:pt>
                <c:pt idx="64">
                  <c:v>20</c:v>
                </c:pt>
                <c:pt idx="65">
                  <c:v>22</c:v>
                </c:pt>
                <c:pt idx="66">
                  <c:v>24</c:v>
                </c:pt>
                <c:pt idx="67">
                  <c:v>26</c:v>
                </c:pt>
                <c:pt idx="68">
                  <c:v>28</c:v>
                </c:pt>
                <c:pt idx="69">
                  <c:v>30</c:v>
                </c:pt>
                <c:pt idx="70">
                  <c:v>32</c:v>
                </c:pt>
                <c:pt idx="71">
                  <c:v>34</c:v>
                </c:pt>
                <c:pt idx="72">
                  <c:v>36</c:v>
                </c:pt>
                <c:pt idx="73">
                  <c:v>38</c:v>
                </c:pt>
                <c:pt idx="74">
                  <c:v>40</c:v>
                </c:pt>
                <c:pt idx="75">
                  <c:v>42</c:v>
                </c:pt>
                <c:pt idx="76">
                  <c:v>44</c:v>
                </c:pt>
                <c:pt idx="77">
                  <c:v>46</c:v>
                </c:pt>
                <c:pt idx="78">
                  <c:v>48</c:v>
                </c:pt>
                <c:pt idx="79">
                  <c:v>50</c:v>
                </c:pt>
                <c:pt idx="80">
                  <c:v>52</c:v>
                </c:pt>
                <c:pt idx="81">
                  <c:v>54</c:v>
                </c:pt>
                <c:pt idx="82">
                  <c:v>56</c:v>
                </c:pt>
                <c:pt idx="83">
                  <c:v>58</c:v>
                </c:pt>
                <c:pt idx="84">
                  <c:v>60</c:v>
                </c:pt>
                <c:pt idx="85">
                  <c:v>62</c:v>
                </c:pt>
                <c:pt idx="86">
                  <c:v>64</c:v>
                </c:pt>
                <c:pt idx="87">
                  <c:v>66</c:v>
                </c:pt>
                <c:pt idx="88">
                  <c:v>68</c:v>
                </c:pt>
                <c:pt idx="89">
                  <c:v>70</c:v>
                </c:pt>
                <c:pt idx="90">
                  <c:v>72</c:v>
                </c:pt>
                <c:pt idx="91">
                  <c:v>74</c:v>
                </c:pt>
                <c:pt idx="92">
                  <c:v>76</c:v>
                </c:pt>
                <c:pt idx="93">
                  <c:v>78</c:v>
                </c:pt>
                <c:pt idx="94">
                  <c:v>80</c:v>
                </c:pt>
                <c:pt idx="95">
                  <c:v>82</c:v>
                </c:pt>
                <c:pt idx="96">
                  <c:v>84</c:v>
                </c:pt>
                <c:pt idx="97">
                  <c:v>86</c:v>
                </c:pt>
                <c:pt idx="98">
                  <c:v>88</c:v>
                </c:pt>
                <c:pt idx="99">
                  <c:v>90</c:v>
                </c:pt>
                <c:pt idx="100">
                  <c:v>92</c:v>
                </c:pt>
                <c:pt idx="101">
                  <c:v>94</c:v>
                </c:pt>
                <c:pt idx="102">
                  <c:v>96</c:v>
                </c:pt>
                <c:pt idx="103">
                  <c:v>98</c:v>
                </c:pt>
                <c:pt idx="104">
                  <c:v>100</c:v>
                </c:pt>
                <c:pt idx="105">
                  <c:v>102</c:v>
                </c:pt>
                <c:pt idx="106">
                  <c:v>104</c:v>
                </c:pt>
                <c:pt idx="107">
                  <c:v>106</c:v>
                </c:pt>
                <c:pt idx="108">
                  <c:v>108</c:v>
                </c:pt>
                <c:pt idx="109">
                  <c:v>110</c:v>
                </c:pt>
                <c:pt idx="110">
                  <c:v>112</c:v>
                </c:pt>
                <c:pt idx="111">
                  <c:v>114</c:v>
                </c:pt>
                <c:pt idx="112">
                  <c:v>116</c:v>
                </c:pt>
                <c:pt idx="113">
                  <c:v>118</c:v>
                </c:pt>
                <c:pt idx="114">
                  <c:v>120</c:v>
                </c:pt>
                <c:pt idx="115">
                  <c:v>122</c:v>
                </c:pt>
                <c:pt idx="116">
                  <c:v>124</c:v>
                </c:pt>
                <c:pt idx="117">
                  <c:v>126</c:v>
                </c:pt>
                <c:pt idx="118">
                  <c:v>128</c:v>
                </c:pt>
                <c:pt idx="119">
                  <c:v>130</c:v>
                </c:pt>
                <c:pt idx="120">
                  <c:v>132</c:v>
                </c:pt>
                <c:pt idx="121">
                  <c:v>134</c:v>
                </c:pt>
                <c:pt idx="122">
                  <c:v>136</c:v>
                </c:pt>
                <c:pt idx="123">
                  <c:v>138</c:v>
                </c:pt>
                <c:pt idx="124">
                  <c:v>140</c:v>
                </c:pt>
                <c:pt idx="125">
                  <c:v>142</c:v>
                </c:pt>
                <c:pt idx="126">
                  <c:v>144</c:v>
                </c:pt>
                <c:pt idx="127">
                  <c:v>146</c:v>
                </c:pt>
                <c:pt idx="128">
                  <c:v>148</c:v>
                </c:pt>
                <c:pt idx="129">
                  <c:v>150</c:v>
                </c:pt>
                <c:pt idx="130">
                  <c:v>152</c:v>
                </c:pt>
                <c:pt idx="131">
                  <c:v>154</c:v>
                </c:pt>
                <c:pt idx="132">
                  <c:v>156</c:v>
                </c:pt>
                <c:pt idx="133">
                  <c:v>158</c:v>
                </c:pt>
                <c:pt idx="134">
                  <c:v>160</c:v>
                </c:pt>
                <c:pt idx="135">
                  <c:v>162</c:v>
                </c:pt>
                <c:pt idx="136">
                  <c:v>164</c:v>
                </c:pt>
                <c:pt idx="137">
                  <c:v>166</c:v>
                </c:pt>
                <c:pt idx="138">
                  <c:v>168</c:v>
                </c:pt>
                <c:pt idx="139">
                  <c:v>170</c:v>
                </c:pt>
                <c:pt idx="140">
                  <c:v>172</c:v>
                </c:pt>
                <c:pt idx="141">
                  <c:v>174</c:v>
                </c:pt>
                <c:pt idx="142">
                  <c:v>176</c:v>
                </c:pt>
                <c:pt idx="143">
                  <c:v>178</c:v>
                </c:pt>
                <c:pt idx="144">
                  <c:v>180</c:v>
                </c:pt>
                <c:pt idx="145">
                  <c:v>182</c:v>
                </c:pt>
                <c:pt idx="146">
                  <c:v>184</c:v>
                </c:pt>
                <c:pt idx="147">
                  <c:v>186</c:v>
                </c:pt>
                <c:pt idx="148">
                  <c:v>188</c:v>
                </c:pt>
                <c:pt idx="149">
                  <c:v>190</c:v>
                </c:pt>
                <c:pt idx="150">
                  <c:v>192</c:v>
                </c:pt>
                <c:pt idx="151">
                  <c:v>194</c:v>
                </c:pt>
                <c:pt idx="152">
                  <c:v>196</c:v>
                </c:pt>
                <c:pt idx="153">
                  <c:v>198</c:v>
                </c:pt>
                <c:pt idx="154">
                  <c:v>200</c:v>
                </c:pt>
                <c:pt idx="155">
                  <c:v>202</c:v>
                </c:pt>
                <c:pt idx="156">
                  <c:v>204</c:v>
                </c:pt>
                <c:pt idx="157">
                  <c:v>206</c:v>
                </c:pt>
                <c:pt idx="158">
                  <c:v>208</c:v>
                </c:pt>
                <c:pt idx="159">
                  <c:v>210</c:v>
                </c:pt>
                <c:pt idx="160">
                  <c:v>212</c:v>
                </c:pt>
                <c:pt idx="161">
                  <c:v>214</c:v>
                </c:pt>
                <c:pt idx="162">
                  <c:v>216</c:v>
                </c:pt>
                <c:pt idx="163">
                  <c:v>218</c:v>
                </c:pt>
                <c:pt idx="164">
                  <c:v>220</c:v>
                </c:pt>
                <c:pt idx="165">
                  <c:v>222</c:v>
                </c:pt>
                <c:pt idx="166">
                  <c:v>224</c:v>
                </c:pt>
                <c:pt idx="167">
                  <c:v>226</c:v>
                </c:pt>
                <c:pt idx="168">
                  <c:v>228</c:v>
                </c:pt>
                <c:pt idx="169">
                  <c:v>230</c:v>
                </c:pt>
                <c:pt idx="170">
                  <c:v>232</c:v>
                </c:pt>
                <c:pt idx="171">
                  <c:v>234</c:v>
                </c:pt>
                <c:pt idx="172">
                  <c:v>236</c:v>
                </c:pt>
                <c:pt idx="173">
                  <c:v>238</c:v>
                </c:pt>
                <c:pt idx="174">
                  <c:v>240</c:v>
                </c:pt>
                <c:pt idx="175">
                  <c:v>242</c:v>
                </c:pt>
                <c:pt idx="176">
                  <c:v>244</c:v>
                </c:pt>
                <c:pt idx="177">
                  <c:v>246</c:v>
                </c:pt>
                <c:pt idx="178">
                  <c:v>248</c:v>
                </c:pt>
                <c:pt idx="179">
                  <c:v>250</c:v>
                </c:pt>
                <c:pt idx="180">
                  <c:v>252</c:v>
                </c:pt>
                <c:pt idx="181">
                  <c:v>254</c:v>
                </c:pt>
                <c:pt idx="182">
                  <c:v>256</c:v>
                </c:pt>
                <c:pt idx="183">
                  <c:v>258</c:v>
                </c:pt>
                <c:pt idx="184">
                  <c:v>260</c:v>
                </c:pt>
                <c:pt idx="185">
                  <c:v>262</c:v>
                </c:pt>
                <c:pt idx="186">
                  <c:v>264</c:v>
                </c:pt>
                <c:pt idx="187">
                  <c:v>266</c:v>
                </c:pt>
                <c:pt idx="188">
                  <c:v>268</c:v>
                </c:pt>
                <c:pt idx="189">
                  <c:v>270</c:v>
                </c:pt>
                <c:pt idx="190">
                  <c:v>272</c:v>
                </c:pt>
                <c:pt idx="191">
                  <c:v>274</c:v>
                </c:pt>
                <c:pt idx="192">
                  <c:v>276</c:v>
                </c:pt>
                <c:pt idx="193">
                  <c:v>278</c:v>
                </c:pt>
                <c:pt idx="194">
                  <c:v>280</c:v>
                </c:pt>
                <c:pt idx="195">
                  <c:v>282</c:v>
                </c:pt>
                <c:pt idx="196">
                  <c:v>284</c:v>
                </c:pt>
                <c:pt idx="197">
                  <c:v>286</c:v>
                </c:pt>
                <c:pt idx="198">
                  <c:v>288</c:v>
                </c:pt>
                <c:pt idx="199">
                  <c:v>290</c:v>
                </c:pt>
                <c:pt idx="200">
                  <c:v>292</c:v>
                </c:pt>
                <c:pt idx="201">
                  <c:v>294</c:v>
                </c:pt>
                <c:pt idx="202">
                  <c:v>296</c:v>
                </c:pt>
                <c:pt idx="203">
                  <c:v>298</c:v>
                </c:pt>
                <c:pt idx="204">
                  <c:v>300</c:v>
                </c:pt>
                <c:pt idx="205">
                  <c:v>302</c:v>
                </c:pt>
                <c:pt idx="206">
                  <c:v>304</c:v>
                </c:pt>
                <c:pt idx="207">
                  <c:v>306</c:v>
                </c:pt>
                <c:pt idx="208">
                  <c:v>308</c:v>
                </c:pt>
                <c:pt idx="209">
                  <c:v>310</c:v>
                </c:pt>
                <c:pt idx="210">
                  <c:v>312</c:v>
                </c:pt>
                <c:pt idx="211">
                  <c:v>314</c:v>
                </c:pt>
                <c:pt idx="212">
                  <c:v>316</c:v>
                </c:pt>
                <c:pt idx="213">
                  <c:v>318</c:v>
                </c:pt>
                <c:pt idx="214">
                  <c:v>320</c:v>
                </c:pt>
                <c:pt idx="215">
                  <c:v>322</c:v>
                </c:pt>
                <c:pt idx="216">
                  <c:v>324</c:v>
                </c:pt>
                <c:pt idx="217">
                  <c:v>326</c:v>
                </c:pt>
                <c:pt idx="218">
                  <c:v>328</c:v>
                </c:pt>
                <c:pt idx="219">
                  <c:v>330</c:v>
                </c:pt>
                <c:pt idx="220">
                  <c:v>332</c:v>
                </c:pt>
                <c:pt idx="221">
                  <c:v>334</c:v>
                </c:pt>
                <c:pt idx="222">
                  <c:v>336</c:v>
                </c:pt>
                <c:pt idx="223">
                  <c:v>338</c:v>
                </c:pt>
                <c:pt idx="224">
                  <c:v>340</c:v>
                </c:pt>
                <c:pt idx="225">
                  <c:v>342</c:v>
                </c:pt>
                <c:pt idx="226">
                  <c:v>344</c:v>
                </c:pt>
                <c:pt idx="227">
                  <c:v>346</c:v>
                </c:pt>
                <c:pt idx="228">
                  <c:v>348</c:v>
                </c:pt>
                <c:pt idx="229">
                  <c:v>350</c:v>
                </c:pt>
                <c:pt idx="230">
                  <c:v>352</c:v>
                </c:pt>
                <c:pt idx="231">
                  <c:v>354</c:v>
                </c:pt>
                <c:pt idx="232">
                  <c:v>356</c:v>
                </c:pt>
                <c:pt idx="233">
                  <c:v>358</c:v>
                </c:pt>
                <c:pt idx="234">
                  <c:v>360</c:v>
                </c:pt>
                <c:pt idx="235">
                  <c:v>362</c:v>
                </c:pt>
                <c:pt idx="236">
                  <c:v>364</c:v>
                </c:pt>
                <c:pt idx="237">
                  <c:v>366</c:v>
                </c:pt>
                <c:pt idx="238">
                  <c:v>368</c:v>
                </c:pt>
                <c:pt idx="239">
                  <c:v>370</c:v>
                </c:pt>
                <c:pt idx="240">
                  <c:v>372</c:v>
                </c:pt>
                <c:pt idx="241">
                  <c:v>374</c:v>
                </c:pt>
                <c:pt idx="242">
                  <c:v>376</c:v>
                </c:pt>
                <c:pt idx="243">
                  <c:v>378</c:v>
                </c:pt>
                <c:pt idx="244">
                  <c:v>380</c:v>
                </c:pt>
                <c:pt idx="245">
                  <c:v>382</c:v>
                </c:pt>
                <c:pt idx="246">
                  <c:v>384</c:v>
                </c:pt>
                <c:pt idx="247">
                  <c:v>386</c:v>
                </c:pt>
                <c:pt idx="248">
                  <c:v>388</c:v>
                </c:pt>
                <c:pt idx="249">
                  <c:v>390</c:v>
                </c:pt>
                <c:pt idx="250">
                  <c:v>392</c:v>
                </c:pt>
                <c:pt idx="251">
                  <c:v>394</c:v>
                </c:pt>
                <c:pt idx="252">
                  <c:v>396</c:v>
                </c:pt>
                <c:pt idx="253">
                  <c:v>398</c:v>
                </c:pt>
                <c:pt idx="254">
                  <c:v>400</c:v>
                </c:pt>
                <c:pt idx="255">
                  <c:v>402</c:v>
                </c:pt>
                <c:pt idx="256">
                  <c:v>404</c:v>
                </c:pt>
                <c:pt idx="257">
                  <c:v>406</c:v>
                </c:pt>
                <c:pt idx="258">
                  <c:v>408</c:v>
                </c:pt>
                <c:pt idx="259">
                  <c:v>410</c:v>
                </c:pt>
                <c:pt idx="260">
                  <c:v>412</c:v>
                </c:pt>
                <c:pt idx="261">
                  <c:v>414</c:v>
                </c:pt>
                <c:pt idx="262">
                  <c:v>416</c:v>
                </c:pt>
                <c:pt idx="263">
                  <c:v>418</c:v>
                </c:pt>
                <c:pt idx="264">
                  <c:v>420</c:v>
                </c:pt>
                <c:pt idx="265">
                  <c:v>422</c:v>
                </c:pt>
                <c:pt idx="266">
                  <c:v>424</c:v>
                </c:pt>
                <c:pt idx="267">
                  <c:v>426</c:v>
                </c:pt>
                <c:pt idx="268">
                  <c:v>428</c:v>
                </c:pt>
                <c:pt idx="269">
                  <c:v>430</c:v>
                </c:pt>
                <c:pt idx="270">
                  <c:v>432</c:v>
                </c:pt>
                <c:pt idx="271">
                  <c:v>434</c:v>
                </c:pt>
                <c:pt idx="272">
                  <c:v>436</c:v>
                </c:pt>
                <c:pt idx="273">
                  <c:v>438</c:v>
                </c:pt>
                <c:pt idx="274">
                  <c:v>440</c:v>
                </c:pt>
                <c:pt idx="275">
                  <c:v>442</c:v>
                </c:pt>
                <c:pt idx="276">
                  <c:v>444</c:v>
                </c:pt>
                <c:pt idx="277">
                  <c:v>446</c:v>
                </c:pt>
                <c:pt idx="278">
                  <c:v>448</c:v>
                </c:pt>
                <c:pt idx="279">
                  <c:v>450</c:v>
                </c:pt>
                <c:pt idx="280">
                  <c:v>452</c:v>
                </c:pt>
                <c:pt idx="281">
                  <c:v>454</c:v>
                </c:pt>
                <c:pt idx="282">
                  <c:v>456</c:v>
                </c:pt>
                <c:pt idx="283">
                  <c:v>458</c:v>
                </c:pt>
                <c:pt idx="284">
                  <c:v>460</c:v>
                </c:pt>
                <c:pt idx="285">
                  <c:v>462</c:v>
                </c:pt>
                <c:pt idx="286">
                  <c:v>464</c:v>
                </c:pt>
                <c:pt idx="287">
                  <c:v>466</c:v>
                </c:pt>
                <c:pt idx="288">
                  <c:v>468</c:v>
                </c:pt>
                <c:pt idx="289">
                  <c:v>470</c:v>
                </c:pt>
                <c:pt idx="290">
                  <c:v>472</c:v>
                </c:pt>
                <c:pt idx="291">
                  <c:v>474</c:v>
                </c:pt>
                <c:pt idx="292">
                  <c:v>476</c:v>
                </c:pt>
                <c:pt idx="293">
                  <c:v>478</c:v>
                </c:pt>
                <c:pt idx="294">
                  <c:v>480</c:v>
                </c:pt>
                <c:pt idx="295">
                  <c:v>482</c:v>
                </c:pt>
                <c:pt idx="296">
                  <c:v>484</c:v>
                </c:pt>
                <c:pt idx="297">
                  <c:v>486</c:v>
                </c:pt>
                <c:pt idx="298">
                  <c:v>488</c:v>
                </c:pt>
                <c:pt idx="299">
                  <c:v>490</c:v>
                </c:pt>
                <c:pt idx="300">
                  <c:v>492</c:v>
                </c:pt>
                <c:pt idx="301">
                  <c:v>494</c:v>
                </c:pt>
                <c:pt idx="302">
                  <c:v>496</c:v>
                </c:pt>
                <c:pt idx="303">
                  <c:v>498</c:v>
                </c:pt>
                <c:pt idx="304">
                  <c:v>500</c:v>
                </c:pt>
                <c:pt idx="305">
                  <c:v>502</c:v>
                </c:pt>
                <c:pt idx="306">
                  <c:v>504</c:v>
                </c:pt>
                <c:pt idx="307">
                  <c:v>506</c:v>
                </c:pt>
                <c:pt idx="308">
                  <c:v>508</c:v>
                </c:pt>
                <c:pt idx="309">
                  <c:v>510</c:v>
                </c:pt>
                <c:pt idx="310">
                  <c:v>512</c:v>
                </c:pt>
                <c:pt idx="311">
                  <c:v>514</c:v>
                </c:pt>
                <c:pt idx="312">
                  <c:v>516</c:v>
                </c:pt>
                <c:pt idx="313">
                  <c:v>518</c:v>
                </c:pt>
                <c:pt idx="314">
                  <c:v>520</c:v>
                </c:pt>
                <c:pt idx="315">
                  <c:v>522</c:v>
                </c:pt>
                <c:pt idx="316">
                  <c:v>524</c:v>
                </c:pt>
                <c:pt idx="317">
                  <c:v>526</c:v>
                </c:pt>
                <c:pt idx="318">
                  <c:v>528</c:v>
                </c:pt>
                <c:pt idx="319">
                  <c:v>530</c:v>
                </c:pt>
                <c:pt idx="320">
                  <c:v>532</c:v>
                </c:pt>
                <c:pt idx="321">
                  <c:v>534</c:v>
                </c:pt>
                <c:pt idx="322">
                  <c:v>536</c:v>
                </c:pt>
                <c:pt idx="323">
                  <c:v>538</c:v>
                </c:pt>
                <c:pt idx="324">
                  <c:v>540</c:v>
                </c:pt>
                <c:pt idx="325">
                  <c:v>542</c:v>
                </c:pt>
                <c:pt idx="326">
                  <c:v>544</c:v>
                </c:pt>
                <c:pt idx="327">
                  <c:v>546</c:v>
                </c:pt>
                <c:pt idx="328">
                  <c:v>548</c:v>
                </c:pt>
                <c:pt idx="329">
                  <c:v>550</c:v>
                </c:pt>
                <c:pt idx="330">
                  <c:v>552</c:v>
                </c:pt>
                <c:pt idx="331">
                  <c:v>554</c:v>
                </c:pt>
                <c:pt idx="332">
                  <c:v>556</c:v>
                </c:pt>
                <c:pt idx="333">
                  <c:v>558</c:v>
                </c:pt>
                <c:pt idx="334">
                  <c:v>560</c:v>
                </c:pt>
                <c:pt idx="335">
                  <c:v>562</c:v>
                </c:pt>
                <c:pt idx="336">
                  <c:v>564</c:v>
                </c:pt>
                <c:pt idx="337">
                  <c:v>566</c:v>
                </c:pt>
                <c:pt idx="338">
                  <c:v>568</c:v>
                </c:pt>
                <c:pt idx="339">
                  <c:v>570</c:v>
                </c:pt>
                <c:pt idx="340">
                  <c:v>572</c:v>
                </c:pt>
                <c:pt idx="341">
                  <c:v>574</c:v>
                </c:pt>
                <c:pt idx="342">
                  <c:v>576</c:v>
                </c:pt>
                <c:pt idx="343">
                  <c:v>578</c:v>
                </c:pt>
                <c:pt idx="344">
                  <c:v>580</c:v>
                </c:pt>
                <c:pt idx="345">
                  <c:v>582</c:v>
                </c:pt>
                <c:pt idx="346">
                  <c:v>584</c:v>
                </c:pt>
                <c:pt idx="347">
                  <c:v>586</c:v>
                </c:pt>
                <c:pt idx="348">
                  <c:v>588</c:v>
                </c:pt>
                <c:pt idx="349">
                  <c:v>590</c:v>
                </c:pt>
                <c:pt idx="350">
                  <c:v>592</c:v>
                </c:pt>
                <c:pt idx="351">
                  <c:v>594</c:v>
                </c:pt>
                <c:pt idx="352">
                  <c:v>596</c:v>
                </c:pt>
                <c:pt idx="353">
                  <c:v>598</c:v>
                </c:pt>
                <c:pt idx="354">
                  <c:v>600</c:v>
                </c:pt>
                <c:pt idx="355">
                  <c:v>602</c:v>
                </c:pt>
                <c:pt idx="356">
                  <c:v>604</c:v>
                </c:pt>
                <c:pt idx="357">
                  <c:v>606</c:v>
                </c:pt>
                <c:pt idx="358">
                  <c:v>608</c:v>
                </c:pt>
                <c:pt idx="359">
                  <c:v>610</c:v>
                </c:pt>
              </c:numCache>
            </c:numRef>
          </c:xVal>
          <c:yVal>
            <c:numRef>
              <c:f>'3. Camshaft and Valve Motion An'!$P$9:$P$368</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-3057893.0895681335</c:v>
                </c:pt>
                <c:pt idx="74">
                  <c:v>-21817088.255360764</c:v>
                </c:pt>
                <c:pt idx="75">
                  <c:v>19640371.993997693</c:v>
                </c:pt>
                <c:pt idx="76">
                  <c:v>30109590.695860103</c:v>
                </c:pt>
                <c:pt idx="77">
                  <c:v>-16582478.904429559</c:v>
                </c:pt>
                <c:pt idx="78">
                  <c:v>-8292502.4404993402</c:v>
                </c:pt>
                <c:pt idx="79">
                  <c:v>-3035825.568756592</c:v>
                </c:pt>
                <c:pt idx="80">
                  <c:v>-21855705.996628176</c:v>
                </c:pt>
                <c:pt idx="81">
                  <c:v>19629337.393282715</c:v>
                </c:pt>
                <c:pt idx="82">
                  <c:v>30153725.737486821</c:v>
                </c:pt>
                <c:pt idx="83">
                  <c:v>-16593511.824526127</c:v>
                </c:pt>
                <c:pt idx="84">
                  <c:v>-8298019.7408586433</c:v>
                </c:pt>
                <c:pt idx="85">
                  <c:v>-3013758.0479414179</c:v>
                </c:pt>
                <c:pt idx="86">
                  <c:v>-21894323.73790646</c:v>
                </c:pt>
                <c:pt idx="87">
                  <c:v>19618302.79257134</c:v>
                </c:pt>
                <c:pt idx="88">
                  <c:v>30197860.77912442</c:v>
                </c:pt>
                <c:pt idx="89">
                  <c:v>-16604544.74462992</c:v>
                </c:pt>
                <c:pt idx="90">
                  <c:v>-11295227.568340572</c:v>
                </c:pt>
                <c:pt idx="91">
                  <c:v>-21932941.479170255</c:v>
                </c:pt>
                <c:pt idx="92">
                  <c:v>19607268.191834666</c:v>
                </c:pt>
                <c:pt idx="93">
                  <c:v>30241995.820751116</c:v>
                </c:pt>
                <c:pt idx="94">
                  <c:v>-16615577.664712032</c:v>
                </c:pt>
                <c:pt idx="95">
                  <c:v>-11278677.347891929</c:v>
                </c:pt>
                <c:pt idx="96">
                  <c:v>-21971559.220437702</c:v>
                </c:pt>
                <c:pt idx="97">
                  <c:v>19596233.591119684</c:v>
                </c:pt>
                <c:pt idx="98">
                  <c:v>27338575.376881957</c:v>
                </c:pt>
                <c:pt idx="99">
                  <c:v>-49882364.45349028</c:v>
                </c:pt>
                <c:pt idx="100">
                  <c:v>-13853145.566932686</c:v>
                </c:pt>
                <c:pt idx="101">
                  <c:v>5670925.2781259203</c:v>
                </c:pt>
                <c:pt idx="102">
                  <c:v>8486129.410481194</c:v>
                </c:pt>
                <c:pt idx="103">
                  <c:v>27584828.590555727</c:v>
                </c:pt>
                <c:pt idx="104">
                  <c:v>13644547.319922877</c:v>
                </c:pt>
                <c:pt idx="105">
                  <c:v>8848039.0377814155</c:v>
                </c:pt>
                <c:pt idx="106">
                  <c:v>-36137133.677605458</c:v>
                </c:pt>
                <c:pt idx="107">
                  <c:v>-8848039.0377850365</c:v>
                </c:pt>
                <c:pt idx="108">
                  <c:v>22492586.357693434</c:v>
                </c:pt>
                <c:pt idx="109">
                  <c:v>-1.0858926820234148E-5</c:v>
                </c:pt>
                <c:pt idx="110">
                  <c:v>3.6196422734113831E-6</c:v>
                </c:pt>
                <c:pt idx="111">
                  <c:v>2.1918944877880039E-5</c:v>
                </c:pt>
                <c:pt idx="112">
                  <c:v>-1.0858926820234148E-5</c:v>
                </c:pt>
                <c:pt idx="113">
                  <c:v>-1.8299302604468656E-5</c:v>
                </c:pt>
                <c:pt idx="114">
                  <c:v>1.8098211367056912E-5</c:v>
                </c:pt>
                <c:pt idx="115">
                  <c:v>7.2392845468227662E-6</c:v>
                </c:pt>
                <c:pt idx="116">
                  <c:v>-1.0858926820234148E-5</c:v>
                </c:pt>
                <c:pt idx="117">
                  <c:v>-1.0858926820234148E-5</c:v>
                </c:pt>
                <c:pt idx="118">
                  <c:v>3.6196422734113831E-6</c:v>
                </c:pt>
                <c:pt idx="119">
                  <c:v>2.5337495913879678E-5</c:v>
                </c:pt>
                <c:pt idx="120">
                  <c:v>12448022.421208004</c:v>
                </c:pt>
                <c:pt idx="121">
                  <c:v>2252017.667516524</c:v>
                </c:pt>
                <c:pt idx="122">
                  <c:v>-49285337.525232121</c:v>
                </c:pt>
                <c:pt idx="123">
                  <c:v>14874469.853023417</c:v>
                </c:pt>
                <c:pt idx="124">
                  <c:v>17229381.037463911</c:v>
                </c:pt>
                <c:pt idx="125">
                  <c:v>-407500235.52599758</c:v>
                </c:pt>
                <c:pt idx="126">
                  <c:v>-107538442.73410986</c:v>
                </c:pt>
                <c:pt idx="127">
                  <c:v>214109474.7983484</c:v>
                </c:pt>
                <c:pt idx="128">
                  <c:v>118536140.86359937</c:v>
                </c:pt>
                <c:pt idx="129">
                  <c:v>176264273.2070986</c:v>
                </c:pt>
                <c:pt idx="130">
                  <c:v>407437.26034711802</c:v>
                </c:pt>
                <c:pt idx="131">
                  <c:v>16405597.353434304</c:v>
                </c:pt>
                <c:pt idx="132">
                  <c:v>-29756403.82754425</c:v>
                </c:pt>
                <c:pt idx="133">
                  <c:v>2576794.6856470271</c:v>
                </c:pt>
                <c:pt idx="134">
                  <c:v>57188347.164478436</c:v>
                </c:pt>
                <c:pt idx="135">
                  <c:v>-28518181.383190162</c:v>
                </c:pt>
                <c:pt idx="136">
                  <c:v>-60136574.106480122</c:v>
                </c:pt>
                <c:pt idx="137">
                  <c:v>29505889.903502975</c:v>
                </c:pt>
                <c:pt idx="138">
                  <c:v>13022751.286056794</c:v>
                </c:pt>
                <c:pt idx="139">
                  <c:v>-13012744.55784733</c:v>
                </c:pt>
                <c:pt idx="140">
                  <c:v>48620180.261074431</c:v>
                </c:pt>
                <c:pt idx="141">
                  <c:v>14028382.173957767</c:v>
                </c:pt>
                <c:pt idx="142">
                  <c:v>494079.69016688294</c:v>
                </c:pt>
                <c:pt idx="143">
                  <c:v>481220.49485399097</c:v>
                </c:pt>
                <c:pt idx="144">
                  <c:v>468214.71496838937</c:v>
                </c:pt>
                <c:pt idx="145">
                  <c:v>455066.31236459274</c:v>
                </c:pt>
                <c:pt idx="146">
                  <c:v>441779.29227169201</c:v>
                </c:pt>
                <c:pt idx="147">
                  <c:v>428357.7017521899</c:v>
                </c:pt>
                <c:pt idx="148">
                  <c:v>414805.62944460491</c:v>
                </c:pt>
                <c:pt idx="149">
                  <c:v>401127.20332090155</c:v>
                </c:pt>
                <c:pt idx="150">
                  <c:v>387326.58991108241</c:v>
                </c:pt>
                <c:pt idx="151">
                  <c:v>373407.99308055366</c:v>
                </c:pt>
                <c:pt idx="152">
                  <c:v>359375.65259192046</c:v>
                </c:pt>
                <c:pt idx="153">
                  <c:v>345233.84282765538</c:v>
                </c:pt>
                <c:pt idx="154">
                  <c:v>330986.87132615421</c:v>
                </c:pt>
                <c:pt idx="155">
                  <c:v>-26151395.217163157</c:v>
                </c:pt>
                <c:pt idx="156">
                  <c:v>-329747.3777407509</c:v>
                </c:pt>
                <c:pt idx="157">
                  <c:v>26772010.168059129</c:v>
                </c:pt>
                <c:pt idx="158">
                  <c:v>929544.10957403318</c:v>
                </c:pt>
                <c:pt idx="159">
                  <c:v>274819.93598548725</c:v>
                </c:pt>
                <c:pt idx="160">
                  <c:v>260016.68081974113</c:v>
                </c:pt>
                <c:pt idx="161">
                  <c:v>245134.22199631887</c:v>
                </c:pt>
                <c:pt idx="162">
                  <c:v>230177.09280990044</c:v>
                </c:pt>
                <c:pt idx="163">
                  <c:v>215149.84965974465</c:v>
                </c:pt>
                <c:pt idx="164">
                  <c:v>200057.06965911659</c:v>
                </c:pt>
                <c:pt idx="165">
                  <c:v>184903.35031675897</c:v>
                </c:pt>
                <c:pt idx="166">
                  <c:v>-8610524.5009529013</c:v>
                </c:pt>
                <c:pt idx="167">
                  <c:v>-16961008.819662537</c:v>
                </c:pt>
                <c:pt idx="168">
                  <c:v>8929903.2169530224</c:v>
                </c:pt>
                <c:pt idx="169">
                  <c:v>17257659.501243159</c:v>
                </c:pt>
                <c:pt idx="170">
                  <c:v>124146.87609366814</c:v>
                </c:pt>
                <c:pt idx="171">
                  <c:v>108711.36867817442</c:v>
                </c:pt>
                <c:pt idx="172">
                  <c:v>93242.746664509934</c:v>
                </c:pt>
                <c:pt idx="173">
                  <c:v>-18941666.106402945</c:v>
                </c:pt>
                <c:pt idx="174">
                  <c:v>-6555267.359299575</c:v>
                </c:pt>
                <c:pt idx="175">
                  <c:v>19079699.928634573</c:v>
                </c:pt>
                <c:pt idx="176">
                  <c:v>6670031.6987652769</c:v>
                </c:pt>
                <c:pt idx="177">
                  <c:v>31171.797799014137</c:v>
                </c:pt>
                <c:pt idx="178">
                  <c:v>15588.272947263893</c:v>
                </c:pt>
                <c:pt idx="179">
                  <c:v>0</c:v>
                </c:pt>
                <c:pt idx="180">
                  <c:v>-15588.272947263893</c:v>
                </c:pt>
                <c:pt idx="181">
                  <c:v>-17187491.224548303</c:v>
                </c:pt>
                <c:pt idx="182">
                  <c:v>-8494526.5228839163</c:v>
                </c:pt>
                <c:pt idx="183">
                  <c:v>17107039.047343496</c:v>
                </c:pt>
                <c:pt idx="184">
                  <c:v>8390754.7941680048</c:v>
                </c:pt>
                <c:pt idx="185">
                  <c:v>-77779.290855259926</c:v>
                </c:pt>
                <c:pt idx="186">
                  <c:v>-93283.006851580765</c:v>
                </c:pt>
                <c:pt idx="187">
                  <c:v>-1399167.918101016</c:v>
                </c:pt>
                <c:pt idx="188">
                  <c:v>-24646896.195215262</c:v>
                </c:pt>
                <c:pt idx="189">
                  <c:v>1159060.7835902201</c:v>
                </c:pt>
                <c:pt idx="190">
                  <c:v>24383845.480879679</c:v>
                </c:pt>
                <c:pt idx="191">
                  <c:v>-154565.33965721837</c:v>
                </c:pt>
                <c:pt idx="192">
                  <c:v>-169840.29190024413</c:v>
                </c:pt>
                <c:pt idx="193">
                  <c:v>-23603527.555301245</c:v>
                </c:pt>
                <c:pt idx="194">
                  <c:v>-2853591.0390715543</c:v>
                </c:pt>
                <c:pt idx="195">
                  <c:v>23218203.060251355</c:v>
                </c:pt>
                <c:pt idx="196">
                  <c:v>2445996.5778640066</c:v>
                </c:pt>
                <c:pt idx="197">
                  <c:v>-229479.28439205186</c:v>
                </c:pt>
                <c:pt idx="198">
                  <c:v>-244391.06932551623</c:v>
                </c:pt>
                <c:pt idx="199">
                  <c:v>-259228.41025071612</c:v>
                </c:pt>
                <c:pt idx="200">
                  <c:v>-273986.78763404716</c:v>
                </c:pt>
                <c:pt idx="201">
                  <c:v>-288661.70605998341</c:v>
                </c:pt>
                <c:pt idx="202">
                  <c:v>-303248.6953668411</c:v>
                </c:pt>
                <c:pt idx="203">
                  <c:v>-317743.31215576694</c:v>
                </c:pt>
                <c:pt idx="204">
                  <c:v>-332141.14122894272</c:v>
                </c:pt>
                <c:pt idx="205">
                  <c:v>-8218193.9824844394</c:v>
                </c:pt>
                <c:pt idx="206">
                  <c:v>-20229958.929883227</c:v>
                </c:pt>
                <c:pt idx="207">
                  <c:v>7507894.0017814273</c:v>
                </c:pt>
                <c:pt idx="208">
                  <c:v>19499947.585061703</c:v>
                </c:pt>
                <c:pt idx="209">
                  <c:v>-385638.15664077853</c:v>
                </c:pt>
                <c:pt idx="210">
                  <c:v>-17751027.426732656</c:v>
                </c:pt>
                <c:pt idx="211">
                  <c:v>-11439710.373070182</c:v>
                </c:pt>
                <c:pt idx="212">
                  <c:v>9430475.5703361705</c:v>
                </c:pt>
                <c:pt idx="213">
                  <c:v>-10357040.714148661</c:v>
                </c:pt>
                <c:pt idx="214">
                  <c:v>7083764.3247876409</c:v>
                </c:pt>
                <c:pt idx="215">
                  <c:v>20537184.73551001</c:v>
                </c:pt>
                <c:pt idx="216">
                  <c:v>-444552.57457175822</c:v>
                </c:pt>
                <c:pt idx="217">
                  <c:v>-22945331.275260422</c:v>
                </c:pt>
                <c:pt idx="218">
                  <c:v>-7207029.5831356905</c:v>
                </c:pt>
                <c:pt idx="219">
                  <c:v>22021021.696780168</c:v>
                </c:pt>
                <c:pt idx="220">
                  <c:v>-6128574.0564686041</c:v>
                </c:pt>
                <c:pt idx="221">
                  <c:v>-73726728.254636139</c:v>
                </c:pt>
                <c:pt idx="222">
                  <c:v>10251421.164366437</c:v>
                </c:pt>
                <c:pt idx="223">
                  <c:v>59348183.044554099</c:v>
                </c:pt>
                <c:pt idx="224">
                  <c:v>-14000830.67369842</c:v>
                </c:pt>
                <c:pt idx="225">
                  <c:v>12960561.845836645</c:v>
                </c:pt>
                <c:pt idx="226">
                  <c:v>14726283.533780867</c:v>
                </c:pt>
                <c:pt idx="227">
                  <c:v>-68837066.297109663</c:v>
                </c:pt>
                <c:pt idx="228">
                  <c:v>-45013339.90410766</c:v>
                </c:pt>
                <c:pt idx="229">
                  <c:v>14447749.153866932</c:v>
                </c:pt>
                <c:pt idx="230">
                  <c:v>-91208496.777651787</c:v>
                </c:pt>
                <c:pt idx="231">
                  <c:v>11648970.902157562</c:v>
                </c:pt>
                <c:pt idx="232">
                  <c:v>34197449.279222339</c:v>
                </c:pt>
                <c:pt idx="233">
                  <c:v>-107866455.99285534</c:v>
                </c:pt>
                <c:pt idx="234">
                  <c:v>-111699812.61062948</c:v>
                </c:pt>
                <c:pt idx="235">
                  <c:v>54839479.741543174</c:v>
                </c:pt>
                <c:pt idx="236">
                  <c:v>195111938.180989</c:v>
                </c:pt>
                <c:pt idx="237">
                  <c:v>76913119.371463701</c:v>
                </c:pt>
                <c:pt idx="238">
                  <c:v>-23303135.482622642</c:v>
                </c:pt>
                <c:pt idx="239">
                  <c:v>10469137.287628269</c:v>
                </c:pt>
                <c:pt idx="240">
                  <c:v>36137133.67761299</c:v>
                </c:pt>
                <c:pt idx="241">
                  <c:v>-10469137.287617611</c:v>
                </c:pt>
                <c:pt idx="242">
                  <c:v>-12833998.19499759</c:v>
                </c:pt>
                <c:pt idx="243">
                  <c:v>-1.8098211367056912E-5</c:v>
                </c:pt>
                <c:pt idx="244">
                  <c:v>-22878562.131453961</c:v>
                </c:pt>
                <c:pt idx="245">
                  <c:v>9619990.5853351466</c:v>
                </c:pt>
                <c:pt idx="246">
                  <c:v>36137133.677605346</c:v>
                </c:pt>
                <c:pt idx="247">
                  <c:v>-9619990.5853315257</c:v>
                </c:pt>
                <c:pt idx="248">
                  <c:v>-35866950.635984227</c:v>
                </c:pt>
                <c:pt idx="249">
                  <c:v>9079624.5020602345</c:v>
                </c:pt>
                <c:pt idx="250">
                  <c:v>36137133.677634411</c:v>
                </c:pt>
                <c:pt idx="251">
                  <c:v>-9079624.5020710919</c:v>
                </c:pt>
                <c:pt idx="252">
                  <c:v>-41444461.561214343</c:v>
                </c:pt>
                <c:pt idx="253">
                  <c:v>-8155251.0276060486</c:v>
                </c:pt>
                <c:pt idx="254">
                  <c:v>27915706.973430872</c:v>
                </c:pt>
                <c:pt idx="255">
                  <c:v>-25188772.924347203</c:v>
                </c:pt>
                <c:pt idx="256">
                  <c:v>-2859285.4022352132</c:v>
                </c:pt>
                <c:pt idx="257">
                  <c:v>33344023.951964106</c:v>
                </c:pt>
                <c:pt idx="258">
                  <c:v>2859285.402227974</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8336640.8433737056</c:v>
                </c:pt>
                <c:pt idx="286">
                  <c:v>16670742.26520217</c:v>
                </c:pt>
                <c:pt idx="287">
                  <c:v>-30462671.028902803</c:v>
                </c:pt>
                <c:pt idx="288">
                  <c:v>-19552095.188248951</c:v>
                </c:pt>
                <c:pt idx="289">
                  <c:v>22126030.185529094</c:v>
                </c:pt>
                <c:pt idx="290">
                  <c:v>2881352.9230467803</c:v>
                </c:pt>
                <c:pt idx="291">
                  <c:v>0</c:v>
                </c:pt>
                <c:pt idx="292">
                  <c:v>0</c:v>
                </c:pt>
                <c:pt idx="293">
                  <c:v>0</c:v>
                </c:pt>
                <c:pt idx="294">
                  <c:v>0</c:v>
                </c:pt>
                <c:pt idx="295">
                  <c:v>0</c:v>
                </c:pt>
                <c:pt idx="296">
                  <c:v>0</c:v>
                </c:pt>
                <c:pt idx="297">
                  <c:v>0</c:v>
                </c:pt>
                <c:pt idx="298">
                  <c:v>0</c:v>
                </c:pt>
                <c:pt idx="299">
                  <c:v>0</c:v>
                </c:pt>
                <c:pt idx="300">
                  <c:v>0</c:v>
                </c:pt>
                <c:pt idx="301">
                  <c:v>0</c:v>
                </c:pt>
                <c:pt idx="302">
                  <c:v>8331123.5430180468</c:v>
                </c:pt>
                <c:pt idx="303">
                  <c:v>16659709.345101971</c:v>
                </c:pt>
                <c:pt idx="304">
                  <c:v>-30418535.987276152</c:v>
                </c:pt>
                <c:pt idx="305">
                  <c:v>-19563129.788963888</c:v>
                </c:pt>
                <c:pt idx="306">
                  <c:v>22087412.444258101</c:v>
                </c:pt>
                <c:pt idx="307">
                  <c:v>2903420.4438619162</c:v>
                </c:pt>
                <c:pt idx="308">
                  <c:v>8325606.2426587688</c:v>
                </c:pt>
                <c:pt idx="309">
                  <c:v>16648676.425008986</c:v>
                </c:pt>
                <c:pt idx="310">
                  <c:v>-30374400.94565301</c:v>
                </c:pt>
                <c:pt idx="311">
                  <c:v>-19574164.389682494</c:v>
                </c:pt>
                <c:pt idx="312">
                  <c:v>22048794.702994242</c:v>
                </c:pt>
                <c:pt idx="313">
                  <c:v>2925487.9646735084</c:v>
                </c:pt>
                <c:pt idx="314">
                  <c:v>0</c:v>
                </c:pt>
                <c:pt idx="315">
                  <c:v>0</c:v>
                </c:pt>
                <c:pt idx="316">
                  <c:v>0</c:v>
                </c:pt>
                <c:pt idx="317">
                  <c:v>8320088.9422994405</c:v>
                </c:pt>
                <c:pt idx="318">
                  <c:v>16637643.50490519</c:v>
                </c:pt>
                <c:pt idx="319">
                  <c:v>-30330265.904008165</c:v>
                </c:pt>
                <c:pt idx="320">
                  <c:v>-19585198.9904011</c:v>
                </c:pt>
                <c:pt idx="321">
                  <c:v>22010176.961708721</c:v>
                </c:pt>
                <c:pt idx="322">
                  <c:v>2947555.4854959087</c:v>
                </c:pt>
                <c:pt idx="323">
                  <c:v>8314571.6419401607</c:v>
                </c:pt>
                <c:pt idx="324">
                  <c:v>16626610.584808612</c:v>
                </c:pt>
                <c:pt idx="325">
                  <c:v>-30286130.862377867</c:v>
                </c:pt>
                <c:pt idx="326">
                  <c:v>-19596233.591119684</c:v>
                </c:pt>
                <c:pt idx="327">
                  <c:v>21971559.220437702</c:v>
                </c:pt>
                <c:pt idx="328">
                  <c:v>2969623.0063110702</c:v>
                </c:pt>
                <c:pt idx="329">
                  <c:v>8309054.3415808575</c:v>
                </c:pt>
                <c:pt idx="330">
                  <c:v>16615577.664712032</c:v>
                </c:pt>
                <c:pt idx="331">
                  <c:v>-30241995.820751127</c:v>
                </c:pt>
                <c:pt idx="332">
                  <c:v>-19607268.191834655</c:v>
                </c:pt>
                <c:pt idx="333">
                  <c:v>21932941.479170267</c:v>
                </c:pt>
                <c:pt idx="334">
                  <c:v>2991690.5271226247</c:v>
                </c:pt>
                <c:pt idx="335">
                  <c:v>8303537.0412179474</c:v>
                </c:pt>
                <c:pt idx="336">
                  <c:v>16604544.744629933</c:v>
                </c:pt>
                <c:pt idx="337">
                  <c:v>-30197860.779124405</c:v>
                </c:pt>
                <c:pt idx="338">
                  <c:v>-19618302.792571351</c:v>
                </c:pt>
                <c:pt idx="339">
                  <c:v>21894323.73790646</c:v>
                </c:pt>
                <c:pt idx="340">
                  <c:v>3013758.0479414179</c:v>
                </c:pt>
                <c:pt idx="341">
                  <c:v>8298019.7408586433</c:v>
                </c:pt>
                <c:pt idx="342">
                  <c:v>16593511.824526127</c:v>
                </c:pt>
                <c:pt idx="343">
                  <c:v>-30153725.737486821</c:v>
                </c:pt>
                <c:pt idx="344">
                  <c:v>-19629337.393282715</c:v>
                </c:pt>
                <c:pt idx="345">
                  <c:v>21855705.996628176</c:v>
                </c:pt>
                <c:pt idx="346">
                  <c:v>3035825.568756592</c:v>
                </c:pt>
                <c:pt idx="347">
                  <c:v>8292502.4404993402</c:v>
                </c:pt>
                <c:pt idx="348">
                  <c:v>16582478.904429559</c:v>
                </c:pt>
                <c:pt idx="349">
                  <c:v>-30109590.695860103</c:v>
                </c:pt>
                <c:pt idx="350">
                  <c:v>-19640371.993997693</c:v>
                </c:pt>
                <c:pt idx="351">
                  <c:v>21817088.255360764</c:v>
                </c:pt>
                <c:pt idx="352">
                  <c:v>3057893.0895681335</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C234-4E4D-AA37-F10F77495571}"/>
            </c:ext>
          </c:extLst>
        </c:ser>
        <c:dLbls>
          <c:showLegendKey val="0"/>
          <c:showVal val="0"/>
          <c:showCatName val="0"/>
          <c:showSerName val="0"/>
          <c:showPercent val="0"/>
          <c:showBubbleSize val="0"/>
        </c:dLbls>
        <c:axId val="1435996128"/>
        <c:axId val="1435997088"/>
      </c:scatterChart>
      <c:valAx>
        <c:axId val="1435996128"/>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7088"/>
        <c:crosses val="autoZero"/>
        <c:crossBetween val="midCat"/>
        <c:majorUnit val="60"/>
      </c:valAx>
      <c:valAx>
        <c:axId val="1435997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jerk</a:t>
                </a:r>
                <a:r>
                  <a:rPr lang="en-GB" baseline="0"/>
                  <a:t> (m/s³)</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96128"/>
        <c:crosses val="autoZero"/>
        <c:crossBetween val="midCat"/>
      </c:valAx>
      <c:spPr>
        <a:noFill/>
        <a:ln>
          <a:noFill/>
        </a:ln>
        <a:effectLst/>
      </c:spPr>
    </c:plotArea>
    <c:legend>
      <c:legendPos val="r"/>
      <c:layout>
        <c:manualLayout>
          <c:xMode val="edge"/>
          <c:yMode val="edge"/>
          <c:x val="0.76624563632229015"/>
          <c:y val="0.2661979037145169"/>
          <c:w val="0.18564068999415706"/>
          <c:h val="0.1340130052282293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lift and pistion postion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'4. Dynamic System Assessment'!$H$8:$H$367</c:f>
              <c:numCache>
                <c:formatCode>General</c:formatCode>
                <c:ptCount val="360"/>
                <c:pt idx="0">
                  <c:v>112</c:v>
                </c:pt>
                <c:pt idx="1">
                  <c:v>114</c:v>
                </c:pt>
                <c:pt idx="2">
                  <c:v>116</c:v>
                </c:pt>
                <c:pt idx="3">
                  <c:v>118</c:v>
                </c:pt>
                <c:pt idx="4">
                  <c:v>120</c:v>
                </c:pt>
                <c:pt idx="5">
                  <c:v>122</c:v>
                </c:pt>
                <c:pt idx="6">
                  <c:v>124</c:v>
                </c:pt>
                <c:pt idx="7">
                  <c:v>126</c:v>
                </c:pt>
                <c:pt idx="8">
                  <c:v>128</c:v>
                </c:pt>
                <c:pt idx="9">
                  <c:v>130</c:v>
                </c:pt>
                <c:pt idx="10">
                  <c:v>132</c:v>
                </c:pt>
                <c:pt idx="11">
                  <c:v>134</c:v>
                </c:pt>
                <c:pt idx="12">
                  <c:v>136</c:v>
                </c:pt>
                <c:pt idx="13">
                  <c:v>138</c:v>
                </c:pt>
                <c:pt idx="14">
                  <c:v>140</c:v>
                </c:pt>
                <c:pt idx="15">
                  <c:v>142</c:v>
                </c:pt>
                <c:pt idx="16">
                  <c:v>144</c:v>
                </c:pt>
                <c:pt idx="17">
                  <c:v>146</c:v>
                </c:pt>
                <c:pt idx="18">
                  <c:v>148</c:v>
                </c:pt>
                <c:pt idx="19">
                  <c:v>150</c:v>
                </c:pt>
                <c:pt idx="20">
                  <c:v>152</c:v>
                </c:pt>
                <c:pt idx="21">
                  <c:v>154</c:v>
                </c:pt>
                <c:pt idx="22">
                  <c:v>156</c:v>
                </c:pt>
                <c:pt idx="23">
                  <c:v>158</c:v>
                </c:pt>
                <c:pt idx="24">
                  <c:v>160</c:v>
                </c:pt>
                <c:pt idx="25">
                  <c:v>162</c:v>
                </c:pt>
                <c:pt idx="26">
                  <c:v>164</c:v>
                </c:pt>
                <c:pt idx="27">
                  <c:v>166</c:v>
                </c:pt>
                <c:pt idx="28">
                  <c:v>168</c:v>
                </c:pt>
                <c:pt idx="29">
                  <c:v>170</c:v>
                </c:pt>
                <c:pt idx="30">
                  <c:v>172</c:v>
                </c:pt>
                <c:pt idx="31">
                  <c:v>174</c:v>
                </c:pt>
                <c:pt idx="32">
                  <c:v>176</c:v>
                </c:pt>
                <c:pt idx="33">
                  <c:v>178</c:v>
                </c:pt>
                <c:pt idx="34">
                  <c:v>180</c:v>
                </c:pt>
                <c:pt idx="35">
                  <c:v>182</c:v>
                </c:pt>
                <c:pt idx="36">
                  <c:v>184</c:v>
                </c:pt>
                <c:pt idx="37">
                  <c:v>186</c:v>
                </c:pt>
                <c:pt idx="38">
                  <c:v>188</c:v>
                </c:pt>
                <c:pt idx="39">
                  <c:v>190</c:v>
                </c:pt>
                <c:pt idx="40">
                  <c:v>192</c:v>
                </c:pt>
                <c:pt idx="41">
                  <c:v>194</c:v>
                </c:pt>
                <c:pt idx="42">
                  <c:v>196</c:v>
                </c:pt>
                <c:pt idx="43">
                  <c:v>198</c:v>
                </c:pt>
                <c:pt idx="44">
                  <c:v>200</c:v>
                </c:pt>
                <c:pt idx="45">
                  <c:v>202</c:v>
                </c:pt>
                <c:pt idx="46">
                  <c:v>204</c:v>
                </c:pt>
                <c:pt idx="47">
                  <c:v>206</c:v>
                </c:pt>
                <c:pt idx="48">
                  <c:v>208</c:v>
                </c:pt>
                <c:pt idx="49">
                  <c:v>210</c:v>
                </c:pt>
                <c:pt idx="50">
                  <c:v>212</c:v>
                </c:pt>
                <c:pt idx="51">
                  <c:v>214</c:v>
                </c:pt>
                <c:pt idx="52">
                  <c:v>216</c:v>
                </c:pt>
                <c:pt idx="53">
                  <c:v>218</c:v>
                </c:pt>
                <c:pt idx="54">
                  <c:v>220</c:v>
                </c:pt>
                <c:pt idx="55">
                  <c:v>222</c:v>
                </c:pt>
                <c:pt idx="56">
                  <c:v>224</c:v>
                </c:pt>
                <c:pt idx="57">
                  <c:v>226</c:v>
                </c:pt>
                <c:pt idx="58">
                  <c:v>228</c:v>
                </c:pt>
                <c:pt idx="59">
                  <c:v>230</c:v>
                </c:pt>
                <c:pt idx="60">
                  <c:v>232</c:v>
                </c:pt>
                <c:pt idx="61">
                  <c:v>234</c:v>
                </c:pt>
                <c:pt idx="62">
                  <c:v>236</c:v>
                </c:pt>
                <c:pt idx="63">
                  <c:v>238</c:v>
                </c:pt>
                <c:pt idx="64">
                  <c:v>240</c:v>
                </c:pt>
                <c:pt idx="65">
                  <c:v>242</c:v>
                </c:pt>
                <c:pt idx="66">
                  <c:v>244</c:v>
                </c:pt>
                <c:pt idx="67">
                  <c:v>246</c:v>
                </c:pt>
                <c:pt idx="68">
                  <c:v>248</c:v>
                </c:pt>
                <c:pt idx="69">
                  <c:v>250</c:v>
                </c:pt>
                <c:pt idx="70">
                  <c:v>252</c:v>
                </c:pt>
                <c:pt idx="71">
                  <c:v>254</c:v>
                </c:pt>
                <c:pt idx="72">
                  <c:v>256</c:v>
                </c:pt>
                <c:pt idx="73">
                  <c:v>258</c:v>
                </c:pt>
                <c:pt idx="74">
                  <c:v>260</c:v>
                </c:pt>
                <c:pt idx="75">
                  <c:v>262</c:v>
                </c:pt>
                <c:pt idx="76">
                  <c:v>264</c:v>
                </c:pt>
                <c:pt idx="77">
                  <c:v>266</c:v>
                </c:pt>
                <c:pt idx="78">
                  <c:v>268</c:v>
                </c:pt>
                <c:pt idx="79">
                  <c:v>270</c:v>
                </c:pt>
                <c:pt idx="80">
                  <c:v>272</c:v>
                </c:pt>
                <c:pt idx="81">
                  <c:v>274</c:v>
                </c:pt>
                <c:pt idx="82">
                  <c:v>276</c:v>
                </c:pt>
                <c:pt idx="83">
                  <c:v>278</c:v>
                </c:pt>
                <c:pt idx="84">
                  <c:v>280</c:v>
                </c:pt>
                <c:pt idx="85">
                  <c:v>282</c:v>
                </c:pt>
                <c:pt idx="86">
                  <c:v>284</c:v>
                </c:pt>
                <c:pt idx="87">
                  <c:v>286</c:v>
                </c:pt>
                <c:pt idx="88">
                  <c:v>288</c:v>
                </c:pt>
                <c:pt idx="89">
                  <c:v>290</c:v>
                </c:pt>
                <c:pt idx="90">
                  <c:v>292</c:v>
                </c:pt>
                <c:pt idx="91">
                  <c:v>294</c:v>
                </c:pt>
                <c:pt idx="92">
                  <c:v>296</c:v>
                </c:pt>
                <c:pt idx="93">
                  <c:v>298</c:v>
                </c:pt>
                <c:pt idx="94">
                  <c:v>300</c:v>
                </c:pt>
                <c:pt idx="95">
                  <c:v>302</c:v>
                </c:pt>
                <c:pt idx="96">
                  <c:v>304</c:v>
                </c:pt>
                <c:pt idx="97">
                  <c:v>306</c:v>
                </c:pt>
                <c:pt idx="98">
                  <c:v>308</c:v>
                </c:pt>
                <c:pt idx="99">
                  <c:v>310</c:v>
                </c:pt>
                <c:pt idx="100">
                  <c:v>312</c:v>
                </c:pt>
                <c:pt idx="101">
                  <c:v>314</c:v>
                </c:pt>
                <c:pt idx="102">
                  <c:v>316</c:v>
                </c:pt>
                <c:pt idx="103">
                  <c:v>318</c:v>
                </c:pt>
                <c:pt idx="104">
                  <c:v>320</c:v>
                </c:pt>
                <c:pt idx="105">
                  <c:v>322</c:v>
                </c:pt>
                <c:pt idx="106">
                  <c:v>324</c:v>
                </c:pt>
                <c:pt idx="107">
                  <c:v>326</c:v>
                </c:pt>
                <c:pt idx="108">
                  <c:v>328</c:v>
                </c:pt>
                <c:pt idx="109">
                  <c:v>330</c:v>
                </c:pt>
                <c:pt idx="110">
                  <c:v>332</c:v>
                </c:pt>
                <c:pt idx="111">
                  <c:v>334</c:v>
                </c:pt>
                <c:pt idx="112">
                  <c:v>336</c:v>
                </c:pt>
                <c:pt idx="113">
                  <c:v>338</c:v>
                </c:pt>
                <c:pt idx="114">
                  <c:v>340</c:v>
                </c:pt>
                <c:pt idx="115">
                  <c:v>342</c:v>
                </c:pt>
                <c:pt idx="116">
                  <c:v>344</c:v>
                </c:pt>
                <c:pt idx="117">
                  <c:v>346</c:v>
                </c:pt>
                <c:pt idx="118">
                  <c:v>348</c:v>
                </c:pt>
                <c:pt idx="119">
                  <c:v>350</c:v>
                </c:pt>
                <c:pt idx="120">
                  <c:v>352</c:v>
                </c:pt>
                <c:pt idx="121">
                  <c:v>354</c:v>
                </c:pt>
                <c:pt idx="122">
                  <c:v>356</c:v>
                </c:pt>
                <c:pt idx="123">
                  <c:v>358</c:v>
                </c:pt>
                <c:pt idx="124">
                  <c:v>360</c:v>
                </c:pt>
                <c:pt idx="125">
                  <c:v>362</c:v>
                </c:pt>
                <c:pt idx="126">
                  <c:v>364</c:v>
                </c:pt>
                <c:pt idx="127">
                  <c:v>366</c:v>
                </c:pt>
                <c:pt idx="128">
                  <c:v>368</c:v>
                </c:pt>
                <c:pt idx="129">
                  <c:v>370</c:v>
                </c:pt>
                <c:pt idx="130">
                  <c:v>372</c:v>
                </c:pt>
                <c:pt idx="131">
                  <c:v>374</c:v>
                </c:pt>
                <c:pt idx="132">
                  <c:v>376</c:v>
                </c:pt>
                <c:pt idx="133">
                  <c:v>378</c:v>
                </c:pt>
                <c:pt idx="134">
                  <c:v>380</c:v>
                </c:pt>
                <c:pt idx="135">
                  <c:v>382</c:v>
                </c:pt>
                <c:pt idx="136">
                  <c:v>384</c:v>
                </c:pt>
                <c:pt idx="137">
                  <c:v>386</c:v>
                </c:pt>
                <c:pt idx="138">
                  <c:v>388</c:v>
                </c:pt>
                <c:pt idx="139">
                  <c:v>390</c:v>
                </c:pt>
                <c:pt idx="140">
                  <c:v>392</c:v>
                </c:pt>
                <c:pt idx="141">
                  <c:v>394</c:v>
                </c:pt>
                <c:pt idx="142">
                  <c:v>396</c:v>
                </c:pt>
                <c:pt idx="143">
                  <c:v>398</c:v>
                </c:pt>
                <c:pt idx="144">
                  <c:v>400</c:v>
                </c:pt>
                <c:pt idx="145">
                  <c:v>402</c:v>
                </c:pt>
                <c:pt idx="146">
                  <c:v>404</c:v>
                </c:pt>
                <c:pt idx="147">
                  <c:v>406</c:v>
                </c:pt>
                <c:pt idx="148">
                  <c:v>408</c:v>
                </c:pt>
                <c:pt idx="149">
                  <c:v>410</c:v>
                </c:pt>
                <c:pt idx="150">
                  <c:v>412</c:v>
                </c:pt>
                <c:pt idx="151">
                  <c:v>414</c:v>
                </c:pt>
                <c:pt idx="152">
                  <c:v>416</c:v>
                </c:pt>
                <c:pt idx="153">
                  <c:v>418</c:v>
                </c:pt>
                <c:pt idx="154">
                  <c:v>420</c:v>
                </c:pt>
                <c:pt idx="155">
                  <c:v>422</c:v>
                </c:pt>
                <c:pt idx="156">
                  <c:v>424</c:v>
                </c:pt>
                <c:pt idx="157">
                  <c:v>426</c:v>
                </c:pt>
                <c:pt idx="158">
                  <c:v>428</c:v>
                </c:pt>
                <c:pt idx="159">
                  <c:v>430</c:v>
                </c:pt>
                <c:pt idx="160">
                  <c:v>432</c:v>
                </c:pt>
                <c:pt idx="161">
                  <c:v>434</c:v>
                </c:pt>
                <c:pt idx="162">
                  <c:v>436</c:v>
                </c:pt>
                <c:pt idx="163">
                  <c:v>438</c:v>
                </c:pt>
                <c:pt idx="164">
                  <c:v>440</c:v>
                </c:pt>
                <c:pt idx="165">
                  <c:v>442</c:v>
                </c:pt>
                <c:pt idx="166">
                  <c:v>444</c:v>
                </c:pt>
                <c:pt idx="167">
                  <c:v>446</c:v>
                </c:pt>
                <c:pt idx="168">
                  <c:v>448</c:v>
                </c:pt>
                <c:pt idx="169">
                  <c:v>450</c:v>
                </c:pt>
                <c:pt idx="170">
                  <c:v>452</c:v>
                </c:pt>
                <c:pt idx="171">
                  <c:v>454</c:v>
                </c:pt>
                <c:pt idx="172">
                  <c:v>456</c:v>
                </c:pt>
                <c:pt idx="173">
                  <c:v>458</c:v>
                </c:pt>
                <c:pt idx="174">
                  <c:v>460</c:v>
                </c:pt>
                <c:pt idx="175">
                  <c:v>462</c:v>
                </c:pt>
                <c:pt idx="176">
                  <c:v>464</c:v>
                </c:pt>
                <c:pt idx="177">
                  <c:v>466</c:v>
                </c:pt>
                <c:pt idx="178">
                  <c:v>468</c:v>
                </c:pt>
                <c:pt idx="179">
                  <c:v>470</c:v>
                </c:pt>
                <c:pt idx="180">
                  <c:v>472</c:v>
                </c:pt>
                <c:pt idx="181">
                  <c:v>474</c:v>
                </c:pt>
                <c:pt idx="182">
                  <c:v>476</c:v>
                </c:pt>
                <c:pt idx="183">
                  <c:v>478</c:v>
                </c:pt>
                <c:pt idx="184">
                  <c:v>480</c:v>
                </c:pt>
                <c:pt idx="185">
                  <c:v>482</c:v>
                </c:pt>
                <c:pt idx="186">
                  <c:v>484</c:v>
                </c:pt>
                <c:pt idx="187">
                  <c:v>486</c:v>
                </c:pt>
                <c:pt idx="188">
                  <c:v>488</c:v>
                </c:pt>
                <c:pt idx="189">
                  <c:v>490</c:v>
                </c:pt>
                <c:pt idx="190">
                  <c:v>492</c:v>
                </c:pt>
                <c:pt idx="191">
                  <c:v>494</c:v>
                </c:pt>
                <c:pt idx="192">
                  <c:v>496</c:v>
                </c:pt>
                <c:pt idx="193">
                  <c:v>498</c:v>
                </c:pt>
                <c:pt idx="194">
                  <c:v>500</c:v>
                </c:pt>
                <c:pt idx="195">
                  <c:v>502</c:v>
                </c:pt>
                <c:pt idx="196">
                  <c:v>504</c:v>
                </c:pt>
                <c:pt idx="197">
                  <c:v>506</c:v>
                </c:pt>
                <c:pt idx="198">
                  <c:v>508</c:v>
                </c:pt>
                <c:pt idx="199">
                  <c:v>510</c:v>
                </c:pt>
                <c:pt idx="200">
                  <c:v>512</c:v>
                </c:pt>
                <c:pt idx="201">
                  <c:v>514</c:v>
                </c:pt>
                <c:pt idx="202">
                  <c:v>516</c:v>
                </c:pt>
                <c:pt idx="203">
                  <c:v>518</c:v>
                </c:pt>
                <c:pt idx="204">
                  <c:v>520</c:v>
                </c:pt>
                <c:pt idx="205">
                  <c:v>522</c:v>
                </c:pt>
                <c:pt idx="206">
                  <c:v>524</c:v>
                </c:pt>
                <c:pt idx="207">
                  <c:v>526</c:v>
                </c:pt>
                <c:pt idx="208">
                  <c:v>528</c:v>
                </c:pt>
                <c:pt idx="209">
                  <c:v>530</c:v>
                </c:pt>
                <c:pt idx="210">
                  <c:v>532</c:v>
                </c:pt>
                <c:pt idx="211">
                  <c:v>534</c:v>
                </c:pt>
                <c:pt idx="212">
                  <c:v>536</c:v>
                </c:pt>
                <c:pt idx="213">
                  <c:v>538</c:v>
                </c:pt>
                <c:pt idx="214">
                  <c:v>540</c:v>
                </c:pt>
                <c:pt idx="215">
                  <c:v>542</c:v>
                </c:pt>
                <c:pt idx="216">
                  <c:v>544</c:v>
                </c:pt>
                <c:pt idx="217">
                  <c:v>546</c:v>
                </c:pt>
                <c:pt idx="218">
                  <c:v>548</c:v>
                </c:pt>
                <c:pt idx="219">
                  <c:v>550</c:v>
                </c:pt>
                <c:pt idx="220">
                  <c:v>552</c:v>
                </c:pt>
                <c:pt idx="221">
                  <c:v>554</c:v>
                </c:pt>
                <c:pt idx="222">
                  <c:v>556</c:v>
                </c:pt>
                <c:pt idx="223">
                  <c:v>558</c:v>
                </c:pt>
                <c:pt idx="224">
                  <c:v>560</c:v>
                </c:pt>
                <c:pt idx="225">
                  <c:v>562</c:v>
                </c:pt>
                <c:pt idx="226">
                  <c:v>564</c:v>
                </c:pt>
                <c:pt idx="227">
                  <c:v>566</c:v>
                </c:pt>
                <c:pt idx="228">
                  <c:v>568</c:v>
                </c:pt>
                <c:pt idx="229">
                  <c:v>570</c:v>
                </c:pt>
                <c:pt idx="230">
                  <c:v>572</c:v>
                </c:pt>
                <c:pt idx="231">
                  <c:v>574</c:v>
                </c:pt>
                <c:pt idx="232">
                  <c:v>576</c:v>
                </c:pt>
                <c:pt idx="233">
                  <c:v>578</c:v>
                </c:pt>
                <c:pt idx="234">
                  <c:v>580</c:v>
                </c:pt>
                <c:pt idx="235">
                  <c:v>582</c:v>
                </c:pt>
                <c:pt idx="236">
                  <c:v>584</c:v>
                </c:pt>
                <c:pt idx="237">
                  <c:v>586</c:v>
                </c:pt>
                <c:pt idx="238">
                  <c:v>588</c:v>
                </c:pt>
                <c:pt idx="239">
                  <c:v>590</c:v>
                </c:pt>
                <c:pt idx="240">
                  <c:v>592</c:v>
                </c:pt>
                <c:pt idx="241">
                  <c:v>594</c:v>
                </c:pt>
                <c:pt idx="242">
                  <c:v>596</c:v>
                </c:pt>
                <c:pt idx="243">
                  <c:v>598</c:v>
                </c:pt>
                <c:pt idx="244">
                  <c:v>600</c:v>
                </c:pt>
                <c:pt idx="245">
                  <c:v>602</c:v>
                </c:pt>
                <c:pt idx="246">
                  <c:v>604</c:v>
                </c:pt>
                <c:pt idx="247">
                  <c:v>606</c:v>
                </c:pt>
                <c:pt idx="248">
                  <c:v>608</c:v>
                </c:pt>
                <c:pt idx="249">
                  <c:v>610</c:v>
                </c:pt>
                <c:pt idx="250">
                  <c:v>612</c:v>
                </c:pt>
                <c:pt idx="251">
                  <c:v>614</c:v>
                </c:pt>
                <c:pt idx="252">
                  <c:v>616</c:v>
                </c:pt>
                <c:pt idx="253">
                  <c:v>618</c:v>
                </c:pt>
                <c:pt idx="254">
                  <c:v>620</c:v>
                </c:pt>
                <c:pt idx="255">
                  <c:v>622</c:v>
                </c:pt>
                <c:pt idx="256">
                  <c:v>624</c:v>
                </c:pt>
                <c:pt idx="257">
                  <c:v>626</c:v>
                </c:pt>
                <c:pt idx="258">
                  <c:v>628</c:v>
                </c:pt>
                <c:pt idx="259">
                  <c:v>630</c:v>
                </c:pt>
                <c:pt idx="260">
                  <c:v>632</c:v>
                </c:pt>
                <c:pt idx="261">
                  <c:v>634</c:v>
                </c:pt>
                <c:pt idx="262">
                  <c:v>636</c:v>
                </c:pt>
                <c:pt idx="263">
                  <c:v>638</c:v>
                </c:pt>
                <c:pt idx="264">
                  <c:v>640</c:v>
                </c:pt>
                <c:pt idx="265">
                  <c:v>642</c:v>
                </c:pt>
                <c:pt idx="266">
                  <c:v>644</c:v>
                </c:pt>
                <c:pt idx="267">
                  <c:v>646</c:v>
                </c:pt>
                <c:pt idx="268">
                  <c:v>648</c:v>
                </c:pt>
                <c:pt idx="269">
                  <c:v>650</c:v>
                </c:pt>
                <c:pt idx="270">
                  <c:v>652</c:v>
                </c:pt>
                <c:pt idx="271">
                  <c:v>654</c:v>
                </c:pt>
                <c:pt idx="272">
                  <c:v>656</c:v>
                </c:pt>
                <c:pt idx="273">
                  <c:v>658</c:v>
                </c:pt>
                <c:pt idx="274">
                  <c:v>660</c:v>
                </c:pt>
                <c:pt idx="275">
                  <c:v>662</c:v>
                </c:pt>
                <c:pt idx="276">
                  <c:v>664</c:v>
                </c:pt>
                <c:pt idx="277">
                  <c:v>666</c:v>
                </c:pt>
                <c:pt idx="278">
                  <c:v>668</c:v>
                </c:pt>
                <c:pt idx="279">
                  <c:v>670</c:v>
                </c:pt>
                <c:pt idx="280">
                  <c:v>672</c:v>
                </c:pt>
                <c:pt idx="281">
                  <c:v>674</c:v>
                </c:pt>
                <c:pt idx="282">
                  <c:v>676</c:v>
                </c:pt>
                <c:pt idx="283">
                  <c:v>678</c:v>
                </c:pt>
                <c:pt idx="284">
                  <c:v>680</c:v>
                </c:pt>
                <c:pt idx="285">
                  <c:v>682</c:v>
                </c:pt>
                <c:pt idx="286">
                  <c:v>684</c:v>
                </c:pt>
                <c:pt idx="287">
                  <c:v>686</c:v>
                </c:pt>
                <c:pt idx="288">
                  <c:v>688</c:v>
                </c:pt>
                <c:pt idx="289">
                  <c:v>690</c:v>
                </c:pt>
                <c:pt idx="290">
                  <c:v>692</c:v>
                </c:pt>
                <c:pt idx="291">
                  <c:v>694</c:v>
                </c:pt>
                <c:pt idx="292">
                  <c:v>696</c:v>
                </c:pt>
                <c:pt idx="293">
                  <c:v>698</c:v>
                </c:pt>
                <c:pt idx="294">
                  <c:v>700</c:v>
                </c:pt>
                <c:pt idx="295">
                  <c:v>702</c:v>
                </c:pt>
                <c:pt idx="296">
                  <c:v>704</c:v>
                </c:pt>
                <c:pt idx="297">
                  <c:v>706</c:v>
                </c:pt>
                <c:pt idx="298">
                  <c:v>708</c:v>
                </c:pt>
                <c:pt idx="299">
                  <c:v>710</c:v>
                </c:pt>
                <c:pt idx="300">
                  <c:v>712</c:v>
                </c:pt>
                <c:pt idx="301">
                  <c:v>714</c:v>
                </c:pt>
                <c:pt idx="302">
                  <c:v>716</c:v>
                </c:pt>
                <c:pt idx="303">
                  <c:v>718</c:v>
                </c:pt>
                <c:pt idx="304">
                  <c:v>720</c:v>
                </c:pt>
                <c:pt idx="305">
                  <c:v>722</c:v>
                </c:pt>
                <c:pt idx="306">
                  <c:v>724</c:v>
                </c:pt>
                <c:pt idx="307">
                  <c:v>726</c:v>
                </c:pt>
                <c:pt idx="308">
                  <c:v>728</c:v>
                </c:pt>
                <c:pt idx="309">
                  <c:v>730</c:v>
                </c:pt>
                <c:pt idx="310">
                  <c:v>732</c:v>
                </c:pt>
                <c:pt idx="311">
                  <c:v>734</c:v>
                </c:pt>
                <c:pt idx="312">
                  <c:v>736</c:v>
                </c:pt>
                <c:pt idx="313">
                  <c:v>738</c:v>
                </c:pt>
                <c:pt idx="314">
                  <c:v>740</c:v>
                </c:pt>
                <c:pt idx="315">
                  <c:v>742</c:v>
                </c:pt>
                <c:pt idx="316">
                  <c:v>744</c:v>
                </c:pt>
                <c:pt idx="317">
                  <c:v>746</c:v>
                </c:pt>
                <c:pt idx="318">
                  <c:v>748</c:v>
                </c:pt>
                <c:pt idx="319">
                  <c:v>750</c:v>
                </c:pt>
                <c:pt idx="320">
                  <c:v>752</c:v>
                </c:pt>
                <c:pt idx="321">
                  <c:v>754</c:v>
                </c:pt>
                <c:pt idx="322">
                  <c:v>756</c:v>
                </c:pt>
                <c:pt idx="323">
                  <c:v>758</c:v>
                </c:pt>
                <c:pt idx="324">
                  <c:v>760</c:v>
                </c:pt>
                <c:pt idx="325">
                  <c:v>762</c:v>
                </c:pt>
                <c:pt idx="326">
                  <c:v>764</c:v>
                </c:pt>
                <c:pt idx="327">
                  <c:v>766</c:v>
                </c:pt>
                <c:pt idx="328">
                  <c:v>768</c:v>
                </c:pt>
                <c:pt idx="329">
                  <c:v>770</c:v>
                </c:pt>
                <c:pt idx="330">
                  <c:v>772</c:v>
                </c:pt>
                <c:pt idx="331">
                  <c:v>774</c:v>
                </c:pt>
                <c:pt idx="332">
                  <c:v>776</c:v>
                </c:pt>
                <c:pt idx="333">
                  <c:v>778</c:v>
                </c:pt>
                <c:pt idx="334">
                  <c:v>780</c:v>
                </c:pt>
                <c:pt idx="335">
                  <c:v>782</c:v>
                </c:pt>
                <c:pt idx="336">
                  <c:v>784</c:v>
                </c:pt>
                <c:pt idx="337">
                  <c:v>786</c:v>
                </c:pt>
                <c:pt idx="338">
                  <c:v>788</c:v>
                </c:pt>
                <c:pt idx="339">
                  <c:v>790</c:v>
                </c:pt>
                <c:pt idx="340">
                  <c:v>792</c:v>
                </c:pt>
                <c:pt idx="341">
                  <c:v>794</c:v>
                </c:pt>
                <c:pt idx="342">
                  <c:v>796</c:v>
                </c:pt>
                <c:pt idx="343">
                  <c:v>798</c:v>
                </c:pt>
                <c:pt idx="344">
                  <c:v>800</c:v>
                </c:pt>
                <c:pt idx="345">
                  <c:v>802</c:v>
                </c:pt>
                <c:pt idx="346">
                  <c:v>804</c:v>
                </c:pt>
                <c:pt idx="347">
                  <c:v>806</c:v>
                </c:pt>
                <c:pt idx="348">
                  <c:v>808</c:v>
                </c:pt>
                <c:pt idx="349">
                  <c:v>810</c:v>
                </c:pt>
                <c:pt idx="350">
                  <c:v>812</c:v>
                </c:pt>
                <c:pt idx="351">
                  <c:v>814</c:v>
                </c:pt>
                <c:pt idx="352">
                  <c:v>816</c:v>
                </c:pt>
                <c:pt idx="353">
                  <c:v>818</c:v>
                </c:pt>
                <c:pt idx="354">
                  <c:v>820</c:v>
                </c:pt>
                <c:pt idx="355">
                  <c:v>822</c:v>
                </c:pt>
                <c:pt idx="356">
                  <c:v>824</c:v>
                </c:pt>
                <c:pt idx="357">
                  <c:v>826</c:v>
                </c:pt>
                <c:pt idx="358">
                  <c:v>828</c:v>
                </c:pt>
                <c:pt idx="359">
                  <c:v>830</c:v>
                </c:pt>
              </c:numCache>
            </c:numRef>
          </c:xVal>
          <c:yVal>
            <c:numRef>
              <c:f>'4. Dynamic System Assessment'!$E$8:$E$367</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1.3290237415551E-2</c:v>
                </c:pt>
                <c:pt idx="114">
                  <c:v>3.3241518420745998E-2</c:v>
                </c:pt>
                <c:pt idx="115">
                  <c:v>4.9319679446519001E-2</c:v>
                </c:pt>
                <c:pt idx="116">
                  <c:v>6.3168439928540002E-2</c:v>
                </c:pt>
                <c:pt idx="117">
                  <c:v>8.3119720933738997E-2</c:v>
                </c:pt>
                <c:pt idx="118">
                  <c:v>0.10307100193893599</c:v>
                </c:pt>
                <c:pt idx="119">
                  <c:v>0.12302228294413101</c:v>
                </c:pt>
                <c:pt idx="120">
                  <c:v>0.142973563949327</c:v>
                </c:pt>
                <c:pt idx="121">
                  <c:v>0.16200719891820201</c:v>
                </c:pt>
                <c:pt idx="122">
                  <c:v>0.18623978018089801</c:v>
                </c:pt>
                <c:pt idx="123">
                  <c:v>0.30864964698456199</c:v>
                </c:pt>
                <c:pt idx="124">
                  <c:v>0.47835667794772602</c:v>
                </c:pt>
                <c:pt idx="125">
                  <c:v>0.71569474764479801</c:v>
                </c:pt>
                <c:pt idx="126">
                  <c:v>0.95202663903069296</c:v>
                </c:pt>
                <c:pt idx="127">
                  <c:v>1.18349329637784</c:v>
                </c:pt>
                <c:pt idx="128">
                  <c:v>1.4116533049020701</c:v>
                </c:pt>
                <c:pt idx="129">
                  <c:v>1.6497808732520201</c:v>
                </c:pt>
                <c:pt idx="130">
                  <c:v>1.8828306648641799</c:v>
                </c:pt>
                <c:pt idx="131">
                  <c:v>2.1238399097407701</c:v>
                </c:pt>
                <c:pt idx="132">
                  <c:v>2.3635172245642799</c:v>
                </c:pt>
                <c:pt idx="133">
                  <c:v>2.61344186545867</c:v>
                </c:pt>
                <c:pt idx="134">
                  <c:v>2.8599639993365198</c:v>
                </c:pt>
                <c:pt idx="135">
                  <c:v>3.10103972297307</c:v>
                </c:pt>
                <c:pt idx="136">
                  <c:v>3.33659560236755</c:v>
                </c:pt>
                <c:pt idx="137">
                  <c:v>3.5712105307362898</c:v>
                </c:pt>
                <c:pt idx="138">
                  <c:v>3.80411397776103</c:v>
                </c:pt>
                <c:pt idx="139">
                  <c:v>4.0334765501619403</c:v>
                </c:pt>
                <c:pt idx="140">
                  <c:v>4.2634139376302604</c:v>
                </c:pt>
                <c:pt idx="141">
                  <c:v>4.4874774104105599</c:v>
                </c:pt>
                <c:pt idx="142">
                  <c:v>4.7055987165984599</c:v>
                </c:pt>
                <c:pt idx="143">
                  <c:v>4.91771141433113</c:v>
                </c:pt>
                <c:pt idx="144">
                  <c:v>5.1237508920260399</c:v>
                </c:pt>
                <c:pt idx="145">
                  <c:v>5.3236543880623399</c:v>
                </c:pt>
                <c:pt idx="146">
                  <c:v>5.5248169207044002</c:v>
                </c:pt>
                <c:pt idx="147">
                  <c:v>5.7259794533464596</c:v>
                </c:pt>
                <c:pt idx="148">
                  <c:v>5.9235169026137404</c:v>
                </c:pt>
                <c:pt idx="149">
                  <c:v>6.1146747537480799</c:v>
                </c:pt>
                <c:pt idx="150">
                  <c:v>6.2993947782162403</c:v>
                </c:pt>
                <c:pt idx="151">
                  <c:v>6.4776207085093302</c:v>
                </c:pt>
                <c:pt idx="152">
                  <c:v>6.6492982552824902</c:v>
                </c:pt>
                <c:pt idx="153">
                  <c:v>6.8143751238918799</c:v>
                </c:pt>
                <c:pt idx="154">
                  <c:v>6.9728010303241899</c:v>
                </c:pt>
                <c:pt idx="155">
                  <c:v>7.1245277165136196</c:v>
                </c:pt>
                <c:pt idx="156">
                  <c:v>7.2739005847531804</c:v>
                </c:pt>
                <c:pt idx="157">
                  <c:v>7.4198597843674898</c:v>
                </c:pt>
                <c:pt idx="158">
                  <c:v>7.5589835853116902</c:v>
                </c:pt>
                <c:pt idx="159">
                  <c:v>7.6912296091282597</c:v>
                </c:pt>
                <c:pt idx="160">
                  <c:v>7.81655757239729</c:v>
                </c:pt>
                <c:pt idx="161">
                  <c:v>7.9349292990070497</c:v>
                </c:pt>
                <c:pt idx="162">
                  <c:v>8.0463087317829505</c:v>
                </c:pt>
                <c:pt idx="163">
                  <c:v>8.1506619434707908</c:v>
                </c:pt>
                <c:pt idx="164">
                  <c:v>8.2479571470714195</c:v>
                </c:pt>
                <c:pt idx="165">
                  <c:v>8.3381647055232797</c:v>
                </c:pt>
                <c:pt idx="166">
                  <c:v>8.4261979895893209</c:v>
                </c:pt>
                <c:pt idx="167">
                  <c:v>8.5096035872405</c:v>
                </c:pt>
                <c:pt idx="168">
                  <c:v>8.5858418397026206</c:v>
                </c:pt>
                <c:pt idx="169">
                  <c:v>8.6548895240654495</c:v>
                </c:pt>
                <c:pt idx="170">
                  <c:v>8.7167256077354391</c:v>
                </c:pt>
                <c:pt idx="171">
                  <c:v>8.7713312548424796</c:v>
                </c:pt>
                <c:pt idx="172">
                  <c:v>8.81868983197751</c:v>
                </c:pt>
                <c:pt idx="173">
                  <c:v>8.8587869132591397</c:v>
                </c:pt>
                <c:pt idx="174">
                  <c:v>8.8916102847279799</c:v>
                </c:pt>
                <c:pt idx="175">
                  <c:v>8.9215372062357705</c:v>
                </c:pt>
                <c:pt idx="176">
                  <c:v>8.9471088341097698</c:v>
                </c:pt>
                <c:pt idx="177">
                  <c:v>8.9653798484582907</c:v>
                </c:pt>
                <c:pt idx="178">
                  <c:v>8.9763446837533891</c:v>
                </c:pt>
                <c:pt idx="179">
                  <c:v>8.98</c:v>
                </c:pt>
                <c:pt idx="180">
                  <c:v>8.9763446837533891</c:v>
                </c:pt>
                <c:pt idx="181">
                  <c:v>8.9663462068018305</c:v>
                </c:pt>
                <c:pt idx="182">
                  <c:v>8.9553859401880995</c:v>
                </c:pt>
                <c:pt idx="183">
                  <c:v>8.9371225387622193</c:v>
                </c:pt>
                <c:pt idx="184">
                  <c:v>8.9115615657331801</c:v>
                </c:pt>
                <c:pt idx="185">
                  <c:v>8.8787108072209797</c:v>
                </c:pt>
                <c:pt idx="186">
                  <c:v>8.8385802698848703</c:v>
                </c:pt>
                <c:pt idx="187">
                  <c:v>8.7911821778753101</c:v>
                </c:pt>
                <c:pt idx="188">
                  <c:v>8.7415548702932409</c:v>
                </c:pt>
                <c:pt idx="189">
                  <c:v>8.6870175656731892</c:v>
                </c:pt>
                <c:pt idx="190">
                  <c:v>8.6252588738475904</c:v>
                </c:pt>
                <c:pt idx="191">
                  <c:v>8.5562976071122598</c:v>
                </c:pt>
                <c:pt idx="192">
                  <c:v>8.4873610644013997</c:v>
                </c:pt>
                <c:pt idx="193">
                  <c:v>8.4114408688957294</c:v>
                </c:pt>
                <c:pt idx="194">
                  <c:v>8.3283832295159304</c:v>
                </c:pt>
                <c:pt idx="195">
                  <c:v>8.2382134464235595</c:v>
                </c:pt>
                <c:pt idx="196">
                  <c:v>8.1409589862080303</c:v>
                </c:pt>
                <c:pt idx="197">
                  <c:v>8.0366494735200504</c:v>
                </c:pt>
                <c:pt idx="198">
                  <c:v>7.9253166820476597</c:v>
                </c:pt>
                <c:pt idx="199">
                  <c:v>7.8069945248376502</c:v>
                </c:pt>
                <c:pt idx="200">
                  <c:v>7.6817190439653098</c:v>
                </c:pt>
                <c:pt idx="201">
                  <c:v>7.5495283995556903</c:v>
                </c:pt>
                <c:pt idx="202">
                  <c:v>7.4104628581596304</c:v>
                </c:pt>
                <c:pt idx="203">
                  <c:v>7.2695089650417399</c:v>
                </c:pt>
                <c:pt idx="204">
                  <c:v>7.1245277165136196</c:v>
                </c:pt>
                <c:pt idx="205">
                  <c:v>6.9728010303241899</c:v>
                </c:pt>
                <c:pt idx="206">
                  <c:v>6.8143751238918799</c:v>
                </c:pt>
                <c:pt idx="207">
                  <c:v>6.6492982552824902</c:v>
                </c:pt>
                <c:pt idx="208">
                  <c:v>6.4776207085093302</c:v>
                </c:pt>
                <c:pt idx="209">
                  <c:v>6.30542222897237</c:v>
                </c:pt>
                <c:pt idx="210">
                  <c:v>6.1286239094194004</c:v>
                </c:pt>
                <c:pt idx="211">
                  <c:v>5.9453835141522902</c:v>
                </c:pt>
                <c:pt idx="212">
                  <c:v>5.7557568599705498</c:v>
                </c:pt>
                <c:pt idx="213">
                  <c:v>5.5598017089899798</c:v>
                </c:pt>
                <c:pt idx="214">
                  <c:v>5.35757775104784</c:v>
                </c:pt>
                <c:pt idx="215">
                  <c:v>5.1497316541395701</c:v>
                </c:pt>
                <c:pt idx="216">
                  <c:v>4.9434264333521902</c:v>
                </c:pt>
                <c:pt idx="217">
                  <c:v>4.7310401594831601</c:v>
                </c:pt>
                <c:pt idx="218">
                  <c:v>4.5126375274489199</c:v>
                </c:pt>
                <c:pt idx="219">
                  <c:v>4.28828506480692</c:v>
                </c:pt>
                <c:pt idx="220">
                  <c:v>4.0681421264378397</c:v>
                </c:pt>
                <c:pt idx="221">
                  <c:v>3.8488951513527399</c:v>
                </c:pt>
                <c:pt idx="222">
                  <c:v>3.6239005280174501</c:v>
                </c:pt>
                <c:pt idx="223">
                  <c:v>3.3932267919738002</c:v>
                </c:pt>
                <c:pt idx="224">
                  <c:v>3.1569442086763799</c:v>
                </c:pt>
                <c:pt idx="225">
                  <c:v>2.91512475208898</c:v>
                </c:pt>
                <c:pt idx="226">
                  <c:v>2.6893820068676</c:v>
                </c:pt>
                <c:pt idx="227">
                  <c:v>2.46213131493524</c:v>
                </c:pt>
                <c:pt idx="228">
                  <c:v>2.2295553964511399</c:v>
                </c:pt>
                <c:pt idx="229">
                  <c:v>1.9917250962930899</c:v>
                </c:pt>
                <c:pt idx="230">
                  <c:v>1.7513457109931401</c:v>
                </c:pt>
                <c:pt idx="231">
                  <c:v>1.5282258257411501</c:v>
                </c:pt>
                <c:pt idx="232">
                  <c:v>1.32214328637393</c:v>
                </c:pt>
                <c:pt idx="233">
                  <c:v>1.1124373029553101</c:v>
                </c:pt>
                <c:pt idx="234">
                  <c:v>0.93151420232196502</c:v>
                </c:pt>
                <c:pt idx="235">
                  <c:v>0.748294629996891</c:v>
                </c:pt>
                <c:pt idx="236">
                  <c:v>0.58168396581724102</c:v>
                </c:pt>
                <c:pt idx="237">
                  <c:v>0.44448153800099899</c:v>
                </c:pt>
                <c:pt idx="238">
                  <c:v>0.35057451805371898</c:v>
                </c:pt>
                <c:pt idx="239">
                  <c:v>0.30258381199089901</c:v>
                </c:pt>
                <c:pt idx="240">
                  <c:v>0.28263253098570301</c:v>
                </c:pt>
                <c:pt idx="241">
                  <c:v>0.26268124998050801</c:v>
                </c:pt>
                <c:pt idx="242">
                  <c:v>0.24904558639743399</c:v>
                </c:pt>
                <c:pt idx="243">
                  <c:v>0.23275432847271199</c:v>
                </c:pt>
                <c:pt idx="244">
                  <c:v>0.21908670035479699</c:v>
                </c:pt>
                <c:pt idx="245">
                  <c:v>0.202827406964917</c:v>
                </c:pt>
                <c:pt idx="246">
                  <c:v>0.182876125959721</c:v>
                </c:pt>
                <c:pt idx="247">
                  <c:v>0.162924844954526</c:v>
                </c:pt>
                <c:pt idx="248">
                  <c:v>0.14918263292197501</c:v>
                </c:pt>
                <c:pt idx="249">
                  <c:v>0.13299792344673</c:v>
                </c:pt>
                <c:pt idx="250">
                  <c:v>0.11304664244153299</c:v>
                </c:pt>
                <c:pt idx="251">
                  <c:v>9.9251156184247999E-2</c:v>
                </c:pt>
                <c:pt idx="252">
                  <c:v>8.3119720933738997E-2</c:v>
                </c:pt>
                <c:pt idx="253">
                  <c:v>6.3168439928540002E-2</c:v>
                </c:pt>
                <c:pt idx="254">
                  <c:v>4.9319679446519001E-2</c:v>
                </c:pt>
                <c:pt idx="255">
                  <c:v>3.3241518420745998E-2</c:v>
                </c:pt>
                <c:pt idx="256">
                  <c:v>1.3290237415551E-2</c:v>
                </c:pt>
                <c:pt idx="257">
                  <c:v>8.4413009700900002E-4</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C699-4D7F-9412-5FD8E3DDAB18}"/>
            </c:ext>
          </c:extLst>
        </c:ser>
        <c:ser>
          <c:idx val="1"/>
          <c:order val="1"/>
          <c:spPr>
            <a:ln w="19050" cap="rnd">
              <a:solidFill>
                <a:schemeClr val="accent2"/>
              </a:solidFill>
              <a:round/>
            </a:ln>
            <a:effectLst/>
          </c:spPr>
          <c:marker>
            <c:symbol val="none"/>
          </c:marker>
          <c:xVal>
            <c:numRef>
              <c:f>'4. Dynamic System Assessment'!$I$8:$I$367</c:f>
              <c:numCache>
                <c:formatCode>General</c:formatCode>
                <c:ptCount val="360"/>
                <c:pt idx="0">
                  <c:v>-108</c:v>
                </c:pt>
                <c:pt idx="1">
                  <c:v>-106</c:v>
                </c:pt>
                <c:pt idx="2">
                  <c:v>-104</c:v>
                </c:pt>
                <c:pt idx="3">
                  <c:v>-102</c:v>
                </c:pt>
                <c:pt idx="4">
                  <c:v>-100</c:v>
                </c:pt>
                <c:pt idx="5">
                  <c:v>-98</c:v>
                </c:pt>
                <c:pt idx="6">
                  <c:v>-96</c:v>
                </c:pt>
                <c:pt idx="7">
                  <c:v>-94</c:v>
                </c:pt>
                <c:pt idx="8">
                  <c:v>-92</c:v>
                </c:pt>
                <c:pt idx="9">
                  <c:v>-90</c:v>
                </c:pt>
                <c:pt idx="10">
                  <c:v>-88</c:v>
                </c:pt>
                <c:pt idx="11">
                  <c:v>-86</c:v>
                </c:pt>
                <c:pt idx="12">
                  <c:v>-84</c:v>
                </c:pt>
                <c:pt idx="13">
                  <c:v>-82</c:v>
                </c:pt>
                <c:pt idx="14">
                  <c:v>-80</c:v>
                </c:pt>
                <c:pt idx="15">
                  <c:v>-78</c:v>
                </c:pt>
                <c:pt idx="16">
                  <c:v>-76</c:v>
                </c:pt>
                <c:pt idx="17">
                  <c:v>-74</c:v>
                </c:pt>
                <c:pt idx="18">
                  <c:v>-72</c:v>
                </c:pt>
                <c:pt idx="19">
                  <c:v>-70</c:v>
                </c:pt>
                <c:pt idx="20">
                  <c:v>-68</c:v>
                </c:pt>
                <c:pt idx="21">
                  <c:v>-66</c:v>
                </c:pt>
                <c:pt idx="22">
                  <c:v>-64</c:v>
                </c:pt>
                <c:pt idx="23">
                  <c:v>-62</c:v>
                </c:pt>
                <c:pt idx="24">
                  <c:v>-60</c:v>
                </c:pt>
                <c:pt idx="25">
                  <c:v>-58</c:v>
                </c:pt>
                <c:pt idx="26">
                  <c:v>-56</c:v>
                </c:pt>
                <c:pt idx="27">
                  <c:v>-54</c:v>
                </c:pt>
                <c:pt idx="28">
                  <c:v>-52</c:v>
                </c:pt>
                <c:pt idx="29">
                  <c:v>-50</c:v>
                </c:pt>
                <c:pt idx="30">
                  <c:v>-48</c:v>
                </c:pt>
                <c:pt idx="31">
                  <c:v>-46</c:v>
                </c:pt>
                <c:pt idx="32">
                  <c:v>-44</c:v>
                </c:pt>
                <c:pt idx="33">
                  <c:v>-42</c:v>
                </c:pt>
                <c:pt idx="34">
                  <c:v>-40</c:v>
                </c:pt>
                <c:pt idx="35">
                  <c:v>-38</c:v>
                </c:pt>
                <c:pt idx="36">
                  <c:v>-36</c:v>
                </c:pt>
                <c:pt idx="37">
                  <c:v>-34</c:v>
                </c:pt>
                <c:pt idx="38">
                  <c:v>-32</c:v>
                </c:pt>
                <c:pt idx="39">
                  <c:v>-30</c:v>
                </c:pt>
                <c:pt idx="40">
                  <c:v>-28</c:v>
                </c:pt>
                <c:pt idx="41">
                  <c:v>-26</c:v>
                </c:pt>
                <c:pt idx="42">
                  <c:v>-24</c:v>
                </c:pt>
                <c:pt idx="43">
                  <c:v>-22</c:v>
                </c:pt>
                <c:pt idx="44">
                  <c:v>-20</c:v>
                </c:pt>
                <c:pt idx="45">
                  <c:v>-18</c:v>
                </c:pt>
                <c:pt idx="46">
                  <c:v>-16</c:v>
                </c:pt>
                <c:pt idx="47">
                  <c:v>-14</c:v>
                </c:pt>
                <c:pt idx="48">
                  <c:v>-12</c:v>
                </c:pt>
                <c:pt idx="49">
                  <c:v>-10</c:v>
                </c:pt>
                <c:pt idx="50">
                  <c:v>-8</c:v>
                </c:pt>
                <c:pt idx="51">
                  <c:v>-6</c:v>
                </c:pt>
                <c:pt idx="52">
                  <c:v>-4</c:v>
                </c:pt>
                <c:pt idx="53">
                  <c:v>-2</c:v>
                </c:pt>
                <c:pt idx="54">
                  <c:v>0</c:v>
                </c:pt>
                <c:pt idx="55">
                  <c:v>2</c:v>
                </c:pt>
                <c:pt idx="56">
                  <c:v>4</c:v>
                </c:pt>
                <c:pt idx="57">
                  <c:v>6</c:v>
                </c:pt>
                <c:pt idx="58">
                  <c:v>8</c:v>
                </c:pt>
                <c:pt idx="59">
                  <c:v>10</c:v>
                </c:pt>
                <c:pt idx="60">
                  <c:v>12</c:v>
                </c:pt>
                <c:pt idx="61">
                  <c:v>14</c:v>
                </c:pt>
                <c:pt idx="62">
                  <c:v>16</c:v>
                </c:pt>
                <c:pt idx="63">
                  <c:v>18</c:v>
                </c:pt>
                <c:pt idx="64">
                  <c:v>20</c:v>
                </c:pt>
                <c:pt idx="65">
                  <c:v>22</c:v>
                </c:pt>
                <c:pt idx="66">
                  <c:v>24</c:v>
                </c:pt>
                <c:pt idx="67">
                  <c:v>26</c:v>
                </c:pt>
                <c:pt idx="68">
                  <c:v>28</c:v>
                </c:pt>
                <c:pt idx="69">
                  <c:v>30</c:v>
                </c:pt>
                <c:pt idx="70">
                  <c:v>32</c:v>
                </c:pt>
                <c:pt idx="71">
                  <c:v>34</c:v>
                </c:pt>
                <c:pt idx="72">
                  <c:v>36</c:v>
                </c:pt>
                <c:pt idx="73">
                  <c:v>38</c:v>
                </c:pt>
                <c:pt idx="74">
                  <c:v>40</c:v>
                </c:pt>
                <c:pt idx="75">
                  <c:v>42</c:v>
                </c:pt>
                <c:pt idx="76">
                  <c:v>44</c:v>
                </c:pt>
                <c:pt idx="77">
                  <c:v>46</c:v>
                </c:pt>
                <c:pt idx="78">
                  <c:v>48</c:v>
                </c:pt>
                <c:pt idx="79">
                  <c:v>50</c:v>
                </c:pt>
                <c:pt idx="80">
                  <c:v>52</c:v>
                </c:pt>
                <c:pt idx="81">
                  <c:v>54</c:v>
                </c:pt>
                <c:pt idx="82">
                  <c:v>56</c:v>
                </c:pt>
                <c:pt idx="83">
                  <c:v>58</c:v>
                </c:pt>
                <c:pt idx="84">
                  <c:v>60</c:v>
                </c:pt>
                <c:pt idx="85">
                  <c:v>62</c:v>
                </c:pt>
                <c:pt idx="86">
                  <c:v>64</c:v>
                </c:pt>
                <c:pt idx="87">
                  <c:v>66</c:v>
                </c:pt>
                <c:pt idx="88">
                  <c:v>68</c:v>
                </c:pt>
                <c:pt idx="89">
                  <c:v>70</c:v>
                </c:pt>
                <c:pt idx="90">
                  <c:v>72</c:v>
                </c:pt>
                <c:pt idx="91">
                  <c:v>74</c:v>
                </c:pt>
                <c:pt idx="92">
                  <c:v>76</c:v>
                </c:pt>
                <c:pt idx="93">
                  <c:v>78</c:v>
                </c:pt>
                <c:pt idx="94">
                  <c:v>80</c:v>
                </c:pt>
                <c:pt idx="95">
                  <c:v>82</c:v>
                </c:pt>
                <c:pt idx="96">
                  <c:v>84</c:v>
                </c:pt>
                <c:pt idx="97">
                  <c:v>86</c:v>
                </c:pt>
                <c:pt idx="98">
                  <c:v>88</c:v>
                </c:pt>
                <c:pt idx="99">
                  <c:v>90</c:v>
                </c:pt>
                <c:pt idx="100">
                  <c:v>92</c:v>
                </c:pt>
                <c:pt idx="101">
                  <c:v>94</c:v>
                </c:pt>
                <c:pt idx="102">
                  <c:v>96</c:v>
                </c:pt>
                <c:pt idx="103">
                  <c:v>98</c:v>
                </c:pt>
                <c:pt idx="104">
                  <c:v>100</c:v>
                </c:pt>
                <c:pt idx="105">
                  <c:v>102</c:v>
                </c:pt>
                <c:pt idx="106">
                  <c:v>104</c:v>
                </c:pt>
                <c:pt idx="107">
                  <c:v>106</c:v>
                </c:pt>
                <c:pt idx="108">
                  <c:v>108</c:v>
                </c:pt>
                <c:pt idx="109">
                  <c:v>110</c:v>
                </c:pt>
                <c:pt idx="110">
                  <c:v>112</c:v>
                </c:pt>
                <c:pt idx="111">
                  <c:v>114</c:v>
                </c:pt>
                <c:pt idx="112">
                  <c:v>116</c:v>
                </c:pt>
                <c:pt idx="113">
                  <c:v>118</c:v>
                </c:pt>
                <c:pt idx="114">
                  <c:v>120</c:v>
                </c:pt>
                <c:pt idx="115">
                  <c:v>122</c:v>
                </c:pt>
                <c:pt idx="116">
                  <c:v>124</c:v>
                </c:pt>
                <c:pt idx="117">
                  <c:v>126</c:v>
                </c:pt>
                <c:pt idx="118">
                  <c:v>128</c:v>
                </c:pt>
                <c:pt idx="119">
                  <c:v>130</c:v>
                </c:pt>
                <c:pt idx="120">
                  <c:v>132</c:v>
                </c:pt>
                <c:pt idx="121">
                  <c:v>134</c:v>
                </c:pt>
                <c:pt idx="122">
                  <c:v>136</c:v>
                </c:pt>
                <c:pt idx="123">
                  <c:v>138</c:v>
                </c:pt>
                <c:pt idx="124">
                  <c:v>140</c:v>
                </c:pt>
                <c:pt idx="125">
                  <c:v>142</c:v>
                </c:pt>
                <c:pt idx="126">
                  <c:v>144</c:v>
                </c:pt>
                <c:pt idx="127">
                  <c:v>146</c:v>
                </c:pt>
                <c:pt idx="128">
                  <c:v>148</c:v>
                </c:pt>
                <c:pt idx="129">
                  <c:v>150</c:v>
                </c:pt>
                <c:pt idx="130">
                  <c:v>152</c:v>
                </c:pt>
                <c:pt idx="131">
                  <c:v>154</c:v>
                </c:pt>
                <c:pt idx="132">
                  <c:v>156</c:v>
                </c:pt>
                <c:pt idx="133">
                  <c:v>158</c:v>
                </c:pt>
                <c:pt idx="134">
                  <c:v>160</c:v>
                </c:pt>
                <c:pt idx="135">
                  <c:v>162</c:v>
                </c:pt>
                <c:pt idx="136">
                  <c:v>164</c:v>
                </c:pt>
                <c:pt idx="137">
                  <c:v>166</c:v>
                </c:pt>
                <c:pt idx="138">
                  <c:v>168</c:v>
                </c:pt>
                <c:pt idx="139">
                  <c:v>170</c:v>
                </c:pt>
                <c:pt idx="140">
                  <c:v>172</c:v>
                </c:pt>
                <c:pt idx="141">
                  <c:v>174</c:v>
                </c:pt>
                <c:pt idx="142">
                  <c:v>176</c:v>
                </c:pt>
                <c:pt idx="143">
                  <c:v>178</c:v>
                </c:pt>
                <c:pt idx="144">
                  <c:v>180</c:v>
                </c:pt>
                <c:pt idx="145">
                  <c:v>182</c:v>
                </c:pt>
                <c:pt idx="146">
                  <c:v>184</c:v>
                </c:pt>
                <c:pt idx="147">
                  <c:v>186</c:v>
                </c:pt>
                <c:pt idx="148">
                  <c:v>188</c:v>
                </c:pt>
                <c:pt idx="149">
                  <c:v>190</c:v>
                </c:pt>
                <c:pt idx="150">
                  <c:v>192</c:v>
                </c:pt>
                <c:pt idx="151">
                  <c:v>194</c:v>
                </c:pt>
                <c:pt idx="152">
                  <c:v>196</c:v>
                </c:pt>
                <c:pt idx="153">
                  <c:v>198</c:v>
                </c:pt>
                <c:pt idx="154">
                  <c:v>200</c:v>
                </c:pt>
                <c:pt idx="155">
                  <c:v>202</c:v>
                </c:pt>
                <c:pt idx="156">
                  <c:v>204</c:v>
                </c:pt>
                <c:pt idx="157">
                  <c:v>206</c:v>
                </c:pt>
                <c:pt idx="158">
                  <c:v>208</c:v>
                </c:pt>
                <c:pt idx="159">
                  <c:v>210</c:v>
                </c:pt>
                <c:pt idx="160">
                  <c:v>212</c:v>
                </c:pt>
                <c:pt idx="161">
                  <c:v>214</c:v>
                </c:pt>
                <c:pt idx="162">
                  <c:v>216</c:v>
                </c:pt>
                <c:pt idx="163">
                  <c:v>218</c:v>
                </c:pt>
                <c:pt idx="164">
                  <c:v>220</c:v>
                </c:pt>
                <c:pt idx="165">
                  <c:v>222</c:v>
                </c:pt>
                <c:pt idx="166">
                  <c:v>224</c:v>
                </c:pt>
                <c:pt idx="167">
                  <c:v>226</c:v>
                </c:pt>
                <c:pt idx="168">
                  <c:v>228</c:v>
                </c:pt>
                <c:pt idx="169">
                  <c:v>230</c:v>
                </c:pt>
                <c:pt idx="170">
                  <c:v>232</c:v>
                </c:pt>
                <c:pt idx="171">
                  <c:v>234</c:v>
                </c:pt>
                <c:pt idx="172">
                  <c:v>236</c:v>
                </c:pt>
                <c:pt idx="173">
                  <c:v>238</c:v>
                </c:pt>
                <c:pt idx="174">
                  <c:v>240</c:v>
                </c:pt>
                <c:pt idx="175">
                  <c:v>242</c:v>
                </c:pt>
                <c:pt idx="176">
                  <c:v>244</c:v>
                </c:pt>
                <c:pt idx="177">
                  <c:v>246</c:v>
                </c:pt>
                <c:pt idx="178">
                  <c:v>248</c:v>
                </c:pt>
                <c:pt idx="179">
                  <c:v>250</c:v>
                </c:pt>
                <c:pt idx="180">
                  <c:v>252</c:v>
                </c:pt>
                <c:pt idx="181">
                  <c:v>254</c:v>
                </c:pt>
                <c:pt idx="182">
                  <c:v>256</c:v>
                </c:pt>
                <c:pt idx="183">
                  <c:v>258</c:v>
                </c:pt>
                <c:pt idx="184">
                  <c:v>260</c:v>
                </c:pt>
                <c:pt idx="185">
                  <c:v>262</c:v>
                </c:pt>
                <c:pt idx="186">
                  <c:v>264</c:v>
                </c:pt>
                <c:pt idx="187">
                  <c:v>266</c:v>
                </c:pt>
                <c:pt idx="188">
                  <c:v>268</c:v>
                </c:pt>
                <c:pt idx="189">
                  <c:v>270</c:v>
                </c:pt>
                <c:pt idx="190">
                  <c:v>272</c:v>
                </c:pt>
                <c:pt idx="191">
                  <c:v>274</c:v>
                </c:pt>
                <c:pt idx="192">
                  <c:v>276</c:v>
                </c:pt>
                <c:pt idx="193">
                  <c:v>278</c:v>
                </c:pt>
                <c:pt idx="194">
                  <c:v>280</c:v>
                </c:pt>
                <c:pt idx="195">
                  <c:v>282</c:v>
                </c:pt>
                <c:pt idx="196">
                  <c:v>284</c:v>
                </c:pt>
                <c:pt idx="197">
                  <c:v>286</c:v>
                </c:pt>
                <c:pt idx="198">
                  <c:v>288</c:v>
                </c:pt>
                <c:pt idx="199">
                  <c:v>290</c:v>
                </c:pt>
                <c:pt idx="200">
                  <c:v>292</c:v>
                </c:pt>
                <c:pt idx="201">
                  <c:v>294</c:v>
                </c:pt>
                <c:pt idx="202">
                  <c:v>296</c:v>
                </c:pt>
                <c:pt idx="203">
                  <c:v>298</c:v>
                </c:pt>
                <c:pt idx="204">
                  <c:v>300</c:v>
                </c:pt>
                <c:pt idx="205">
                  <c:v>302</c:v>
                </c:pt>
                <c:pt idx="206">
                  <c:v>304</c:v>
                </c:pt>
                <c:pt idx="207">
                  <c:v>306</c:v>
                </c:pt>
                <c:pt idx="208">
                  <c:v>308</c:v>
                </c:pt>
                <c:pt idx="209">
                  <c:v>310</c:v>
                </c:pt>
                <c:pt idx="210">
                  <c:v>312</c:v>
                </c:pt>
                <c:pt idx="211">
                  <c:v>314</c:v>
                </c:pt>
                <c:pt idx="212">
                  <c:v>316</c:v>
                </c:pt>
                <c:pt idx="213">
                  <c:v>318</c:v>
                </c:pt>
                <c:pt idx="214">
                  <c:v>320</c:v>
                </c:pt>
                <c:pt idx="215">
                  <c:v>322</c:v>
                </c:pt>
                <c:pt idx="216">
                  <c:v>324</c:v>
                </c:pt>
                <c:pt idx="217">
                  <c:v>326</c:v>
                </c:pt>
                <c:pt idx="218">
                  <c:v>328</c:v>
                </c:pt>
                <c:pt idx="219">
                  <c:v>330</c:v>
                </c:pt>
                <c:pt idx="220">
                  <c:v>332</c:v>
                </c:pt>
                <c:pt idx="221">
                  <c:v>334</c:v>
                </c:pt>
                <c:pt idx="222">
                  <c:v>336</c:v>
                </c:pt>
                <c:pt idx="223">
                  <c:v>338</c:v>
                </c:pt>
                <c:pt idx="224">
                  <c:v>340</c:v>
                </c:pt>
                <c:pt idx="225">
                  <c:v>342</c:v>
                </c:pt>
                <c:pt idx="226">
                  <c:v>344</c:v>
                </c:pt>
                <c:pt idx="227">
                  <c:v>346</c:v>
                </c:pt>
                <c:pt idx="228">
                  <c:v>348</c:v>
                </c:pt>
                <c:pt idx="229">
                  <c:v>350</c:v>
                </c:pt>
                <c:pt idx="230">
                  <c:v>352</c:v>
                </c:pt>
                <c:pt idx="231">
                  <c:v>354</c:v>
                </c:pt>
                <c:pt idx="232">
                  <c:v>356</c:v>
                </c:pt>
                <c:pt idx="233">
                  <c:v>358</c:v>
                </c:pt>
                <c:pt idx="234">
                  <c:v>360</c:v>
                </c:pt>
                <c:pt idx="235">
                  <c:v>362</c:v>
                </c:pt>
                <c:pt idx="236">
                  <c:v>364</c:v>
                </c:pt>
                <c:pt idx="237">
                  <c:v>366</c:v>
                </c:pt>
                <c:pt idx="238">
                  <c:v>368</c:v>
                </c:pt>
                <c:pt idx="239">
                  <c:v>370</c:v>
                </c:pt>
                <c:pt idx="240">
                  <c:v>372</c:v>
                </c:pt>
                <c:pt idx="241">
                  <c:v>374</c:v>
                </c:pt>
                <c:pt idx="242">
                  <c:v>376</c:v>
                </c:pt>
                <c:pt idx="243">
                  <c:v>378</c:v>
                </c:pt>
                <c:pt idx="244">
                  <c:v>380</c:v>
                </c:pt>
                <c:pt idx="245">
                  <c:v>382</c:v>
                </c:pt>
                <c:pt idx="246">
                  <c:v>384</c:v>
                </c:pt>
                <c:pt idx="247">
                  <c:v>386</c:v>
                </c:pt>
                <c:pt idx="248">
                  <c:v>388</c:v>
                </c:pt>
                <c:pt idx="249">
                  <c:v>390</c:v>
                </c:pt>
                <c:pt idx="250">
                  <c:v>392</c:v>
                </c:pt>
                <c:pt idx="251">
                  <c:v>394</c:v>
                </c:pt>
                <c:pt idx="252">
                  <c:v>396</c:v>
                </c:pt>
                <c:pt idx="253">
                  <c:v>398</c:v>
                </c:pt>
                <c:pt idx="254">
                  <c:v>400</c:v>
                </c:pt>
                <c:pt idx="255">
                  <c:v>402</c:v>
                </c:pt>
                <c:pt idx="256">
                  <c:v>404</c:v>
                </c:pt>
                <c:pt idx="257">
                  <c:v>406</c:v>
                </c:pt>
                <c:pt idx="258">
                  <c:v>408</c:v>
                </c:pt>
                <c:pt idx="259">
                  <c:v>410</c:v>
                </c:pt>
                <c:pt idx="260">
                  <c:v>412</c:v>
                </c:pt>
                <c:pt idx="261">
                  <c:v>414</c:v>
                </c:pt>
                <c:pt idx="262">
                  <c:v>416</c:v>
                </c:pt>
                <c:pt idx="263">
                  <c:v>418</c:v>
                </c:pt>
                <c:pt idx="264">
                  <c:v>420</c:v>
                </c:pt>
                <c:pt idx="265">
                  <c:v>422</c:v>
                </c:pt>
                <c:pt idx="266">
                  <c:v>424</c:v>
                </c:pt>
                <c:pt idx="267">
                  <c:v>426</c:v>
                </c:pt>
                <c:pt idx="268">
                  <c:v>428</c:v>
                </c:pt>
                <c:pt idx="269">
                  <c:v>430</c:v>
                </c:pt>
                <c:pt idx="270">
                  <c:v>432</c:v>
                </c:pt>
                <c:pt idx="271">
                  <c:v>434</c:v>
                </c:pt>
                <c:pt idx="272">
                  <c:v>436</c:v>
                </c:pt>
                <c:pt idx="273">
                  <c:v>438</c:v>
                </c:pt>
                <c:pt idx="274">
                  <c:v>440</c:v>
                </c:pt>
                <c:pt idx="275">
                  <c:v>442</c:v>
                </c:pt>
                <c:pt idx="276">
                  <c:v>444</c:v>
                </c:pt>
                <c:pt idx="277">
                  <c:v>446</c:v>
                </c:pt>
                <c:pt idx="278">
                  <c:v>448</c:v>
                </c:pt>
                <c:pt idx="279">
                  <c:v>450</c:v>
                </c:pt>
                <c:pt idx="280">
                  <c:v>452</c:v>
                </c:pt>
                <c:pt idx="281">
                  <c:v>454</c:v>
                </c:pt>
                <c:pt idx="282">
                  <c:v>456</c:v>
                </c:pt>
                <c:pt idx="283">
                  <c:v>458</c:v>
                </c:pt>
                <c:pt idx="284">
                  <c:v>460</c:v>
                </c:pt>
                <c:pt idx="285">
                  <c:v>462</c:v>
                </c:pt>
                <c:pt idx="286">
                  <c:v>464</c:v>
                </c:pt>
                <c:pt idx="287">
                  <c:v>466</c:v>
                </c:pt>
                <c:pt idx="288">
                  <c:v>468</c:v>
                </c:pt>
                <c:pt idx="289">
                  <c:v>470</c:v>
                </c:pt>
                <c:pt idx="290">
                  <c:v>472</c:v>
                </c:pt>
                <c:pt idx="291">
                  <c:v>474</c:v>
                </c:pt>
                <c:pt idx="292">
                  <c:v>476</c:v>
                </c:pt>
                <c:pt idx="293">
                  <c:v>478</c:v>
                </c:pt>
                <c:pt idx="294">
                  <c:v>480</c:v>
                </c:pt>
                <c:pt idx="295">
                  <c:v>482</c:v>
                </c:pt>
                <c:pt idx="296">
                  <c:v>484</c:v>
                </c:pt>
                <c:pt idx="297">
                  <c:v>486</c:v>
                </c:pt>
                <c:pt idx="298">
                  <c:v>488</c:v>
                </c:pt>
                <c:pt idx="299">
                  <c:v>490</c:v>
                </c:pt>
                <c:pt idx="300">
                  <c:v>492</c:v>
                </c:pt>
                <c:pt idx="301">
                  <c:v>494</c:v>
                </c:pt>
                <c:pt idx="302">
                  <c:v>496</c:v>
                </c:pt>
                <c:pt idx="303">
                  <c:v>498</c:v>
                </c:pt>
                <c:pt idx="304">
                  <c:v>500</c:v>
                </c:pt>
                <c:pt idx="305">
                  <c:v>502</c:v>
                </c:pt>
                <c:pt idx="306">
                  <c:v>504</c:v>
                </c:pt>
                <c:pt idx="307">
                  <c:v>506</c:v>
                </c:pt>
                <c:pt idx="308">
                  <c:v>508</c:v>
                </c:pt>
                <c:pt idx="309">
                  <c:v>510</c:v>
                </c:pt>
                <c:pt idx="310">
                  <c:v>512</c:v>
                </c:pt>
                <c:pt idx="311">
                  <c:v>514</c:v>
                </c:pt>
                <c:pt idx="312">
                  <c:v>516</c:v>
                </c:pt>
                <c:pt idx="313">
                  <c:v>518</c:v>
                </c:pt>
                <c:pt idx="314">
                  <c:v>520</c:v>
                </c:pt>
                <c:pt idx="315">
                  <c:v>522</c:v>
                </c:pt>
                <c:pt idx="316">
                  <c:v>524</c:v>
                </c:pt>
                <c:pt idx="317">
                  <c:v>526</c:v>
                </c:pt>
                <c:pt idx="318">
                  <c:v>528</c:v>
                </c:pt>
                <c:pt idx="319">
                  <c:v>530</c:v>
                </c:pt>
                <c:pt idx="320">
                  <c:v>532</c:v>
                </c:pt>
                <c:pt idx="321">
                  <c:v>534</c:v>
                </c:pt>
                <c:pt idx="322">
                  <c:v>536</c:v>
                </c:pt>
                <c:pt idx="323">
                  <c:v>538</c:v>
                </c:pt>
                <c:pt idx="324">
                  <c:v>540</c:v>
                </c:pt>
                <c:pt idx="325">
                  <c:v>542</c:v>
                </c:pt>
                <c:pt idx="326">
                  <c:v>544</c:v>
                </c:pt>
                <c:pt idx="327">
                  <c:v>546</c:v>
                </c:pt>
                <c:pt idx="328">
                  <c:v>548</c:v>
                </c:pt>
                <c:pt idx="329">
                  <c:v>550</c:v>
                </c:pt>
                <c:pt idx="330">
                  <c:v>552</c:v>
                </c:pt>
                <c:pt idx="331">
                  <c:v>554</c:v>
                </c:pt>
                <c:pt idx="332">
                  <c:v>556</c:v>
                </c:pt>
                <c:pt idx="333">
                  <c:v>558</c:v>
                </c:pt>
                <c:pt idx="334">
                  <c:v>560</c:v>
                </c:pt>
                <c:pt idx="335">
                  <c:v>562</c:v>
                </c:pt>
                <c:pt idx="336">
                  <c:v>564</c:v>
                </c:pt>
                <c:pt idx="337">
                  <c:v>566</c:v>
                </c:pt>
                <c:pt idx="338">
                  <c:v>568</c:v>
                </c:pt>
                <c:pt idx="339">
                  <c:v>570</c:v>
                </c:pt>
                <c:pt idx="340">
                  <c:v>572</c:v>
                </c:pt>
                <c:pt idx="341">
                  <c:v>574</c:v>
                </c:pt>
                <c:pt idx="342">
                  <c:v>576</c:v>
                </c:pt>
                <c:pt idx="343">
                  <c:v>578</c:v>
                </c:pt>
                <c:pt idx="344">
                  <c:v>580</c:v>
                </c:pt>
                <c:pt idx="345">
                  <c:v>582</c:v>
                </c:pt>
                <c:pt idx="346">
                  <c:v>584</c:v>
                </c:pt>
                <c:pt idx="347">
                  <c:v>586</c:v>
                </c:pt>
                <c:pt idx="348">
                  <c:v>588</c:v>
                </c:pt>
                <c:pt idx="349">
                  <c:v>590</c:v>
                </c:pt>
                <c:pt idx="350">
                  <c:v>592</c:v>
                </c:pt>
                <c:pt idx="351">
                  <c:v>594</c:v>
                </c:pt>
                <c:pt idx="352">
                  <c:v>596</c:v>
                </c:pt>
                <c:pt idx="353">
                  <c:v>598</c:v>
                </c:pt>
                <c:pt idx="354">
                  <c:v>600</c:v>
                </c:pt>
                <c:pt idx="355">
                  <c:v>602</c:v>
                </c:pt>
                <c:pt idx="356">
                  <c:v>604</c:v>
                </c:pt>
                <c:pt idx="357">
                  <c:v>606</c:v>
                </c:pt>
                <c:pt idx="358">
                  <c:v>608</c:v>
                </c:pt>
                <c:pt idx="359">
                  <c:v>610</c:v>
                </c:pt>
              </c:numCache>
            </c:numRef>
          </c:xVal>
          <c:yVal>
            <c:numRef>
              <c:f>'4. Dynamic System Assessment'!$G$8:$G$367</c:f>
              <c:numCache>
                <c:formatCode>0.00</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8.4413009700900002E-4</c:v>
                </c:pt>
                <c:pt idx="76">
                  <c:v>7.7108582005600002E-3</c:v>
                </c:pt>
                <c:pt idx="77">
                  <c:v>9.9999999999989993E-3</c:v>
                </c:pt>
                <c:pt idx="78">
                  <c:v>9.9999999999989993E-3</c:v>
                </c:pt>
                <c:pt idx="79">
                  <c:v>9.9999999999989993E-3</c:v>
                </c:pt>
                <c:pt idx="80">
                  <c:v>9.9999999999989993E-3</c:v>
                </c:pt>
                <c:pt idx="81">
                  <c:v>1.0838038367200001E-2</c:v>
                </c:pt>
                <c:pt idx="82">
                  <c:v>1.7709335152124001E-2</c:v>
                </c:pt>
                <c:pt idx="83">
                  <c:v>1.9999999999999001E-2</c:v>
                </c:pt>
                <c:pt idx="84">
                  <c:v>1.9999999999999001E-2</c:v>
                </c:pt>
                <c:pt idx="85">
                  <c:v>1.9999999999999001E-2</c:v>
                </c:pt>
                <c:pt idx="86">
                  <c:v>1.9999999999999001E-2</c:v>
                </c:pt>
                <c:pt idx="87">
                  <c:v>2.0831946637391002E-2</c:v>
                </c:pt>
                <c:pt idx="88">
                  <c:v>2.7707812103689999E-2</c:v>
                </c:pt>
                <c:pt idx="89">
                  <c:v>3.0000000000001002E-2</c:v>
                </c:pt>
                <c:pt idx="90">
                  <c:v>3.0000000000001002E-2</c:v>
                </c:pt>
                <c:pt idx="91">
                  <c:v>3.0000000000001002E-2</c:v>
                </c:pt>
                <c:pt idx="92">
                  <c:v>3.0825854907583002E-2</c:v>
                </c:pt>
                <c:pt idx="93">
                  <c:v>3.7706289055252001E-2</c:v>
                </c:pt>
                <c:pt idx="94">
                  <c:v>0.04</c:v>
                </c:pt>
                <c:pt idx="95">
                  <c:v>0.04</c:v>
                </c:pt>
                <c:pt idx="96">
                  <c:v>0.04</c:v>
                </c:pt>
                <c:pt idx="97">
                  <c:v>4.0819763177773999E-2</c:v>
                </c:pt>
                <c:pt idx="98">
                  <c:v>4.7704766006816002E-2</c:v>
                </c:pt>
                <c:pt idx="99">
                  <c:v>0.05</c:v>
                </c:pt>
                <c:pt idx="100">
                  <c:v>5.0813671447965003E-2</c:v>
                </c:pt>
                <c:pt idx="101">
                  <c:v>6.0807579718154002E-2</c:v>
                </c:pt>
                <c:pt idx="102">
                  <c:v>7.3144080431140998E-2</c:v>
                </c:pt>
                <c:pt idx="103">
                  <c:v>9.3095361436335997E-2</c:v>
                </c:pt>
                <c:pt idx="104">
                  <c:v>0.11304664244153299</c:v>
                </c:pt>
                <c:pt idx="105">
                  <c:v>0.13299792344673</c:v>
                </c:pt>
                <c:pt idx="106">
                  <c:v>0.14918263292197501</c:v>
                </c:pt>
                <c:pt idx="107">
                  <c:v>0.162924844954526</c:v>
                </c:pt>
                <c:pt idx="108">
                  <c:v>0.182876125959721</c:v>
                </c:pt>
                <c:pt idx="109">
                  <c:v>0.202827406964917</c:v>
                </c:pt>
                <c:pt idx="110">
                  <c:v>0.22277868797011199</c:v>
                </c:pt>
                <c:pt idx="111">
                  <c:v>0.24272996897531099</c:v>
                </c:pt>
                <c:pt idx="112">
                  <c:v>0.26268124998050801</c:v>
                </c:pt>
                <c:pt idx="113">
                  <c:v>0.28263253098570301</c:v>
                </c:pt>
                <c:pt idx="114">
                  <c:v>0.30258381199089901</c:v>
                </c:pt>
                <c:pt idx="115">
                  <c:v>0.32253509299609801</c:v>
                </c:pt>
                <c:pt idx="116">
                  <c:v>0.342486374001293</c:v>
                </c:pt>
                <c:pt idx="117">
                  <c:v>0.362437655006489</c:v>
                </c:pt>
                <c:pt idx="118">
                  <c:v>0.382388936011684</c:v>
                </c:pt>
                <c:pt idx="119">
                  <c:v>0.40234021701688299</c:v>
                </c:pt>
                <c:pt idx="120">
                  <c:v>0.42229149802207999</c:v>
                </c:pt>
                <c:pt idx="121">
                  <c:v>0.44224277902727399</c:v>
                </c:pt>
                <c:pt idx="122">
                  <c:v>0.45875778869589401</c:v>
                </c:pt>
                <c:pt idx="123">
                  <c:v>0.47465112983769697</c:v>
                </c:pt>
                <c:pt idx="124">
                  <c:v>0.50071339626939504</c:v>
                </c:pt>
                <c:pt idx="125">
                  <c:v>0.52204790304806103</c:v>
                </c:pt>
                <c:pt idx="126">
                  <c:v>0.54879517175166503</c:v>
                </c:pt>
                <c:pt idx="127">
                  <c:v>0.68330494886269799</c:v>
                </c:pt>
                <c:pt idx="128">
                  <c:v>0.85291342963646899</c:v>
                </c:pt>
                <c:pt idx="129">
                  <c:v>1.0711795886492601</c:v>
                </c:pt>
                <c:pt idx="130">
                  <c:v>1.2918225996591399</c:v>
                </c:pt>
                <c:pt idx="131">
                  <c:v>1.51246561066902</c:v>
                </c:pt>
                <c:pt idx="132">
                  <c:v>1.7353730007921999</c:v>
                </c:pt>
                <c:pt idx="133">
                  <c:v>1.95375163268878</c:v>
                </c:pt>
                <c:pt idx="134">
                  <c:v>2.1826088864186799</c:v>
                </c:pt>
                <c:pt idx="135">
                  <c:v>2.40622605883636</c:v>
                </c:pt>
                <c:pt idx="136">
                  <c:v>2.6245350339848801</c:v>
                </c:pt>
                <c:pt idx="137">
                  <c:v>2.84547635975794</c:v>
                </c:pt>
                <c:pt idx="138">
                  <c:v>3.0777101641675699</c:v>
                </c:pt>
                <c:pt idx="139">
                  <c:v>3.3044312307447399</c:v>
                </c:pt>
                <c:pt idx="140">
                  <c:v>3.5388498509612898</c:v>
                </c:pt>
                <c:pt idx="141">
                  <c:v>3.7713478959894702</c:v>
                </c:pt>
                <c:pt idx="142">
                  <c:v>3.9981219144126499</c:v>
                </c:pt>
                <c:pt idx="143">
                  <c:v>4.2191028286680199</c:v>
                </c:pt>
                <c:pt idx="144">
                  <c:v>4.4342233258284098</c:v>
                </c:pt>
                <c:pt idx="145">
                  <c:v>4.6434178781064501</c:v>
                </c:pt>
                <c:pt idx="146">
                  <c:v>4.84662276281502</c:v>
                </c:pt>
                <c:pt idx="147">
                  <c:v>5.0437760817777404</c:v>
                </c:pt>
                <c:pt idx="148">
                  <c:v>5.2348177801837803</c:v>
                </c:pt>
                <c:pt idx="149">
                  <c:v>5.4196896648811599</c:v>
                </c:pt>
                <c:pt idx="150">
                  <c:v>5.59833542210289</c:v>
                </c:pt>
                <c:pt idx="151">
                  <c:v>5.7707006346207503</c:v>
                </c:pt>
                <c:pt idx="152">
                  <c:v>5.9367327983212599</c:v>
                </c:pt>
                <c:pt idx="153">
                  <c:v>6.09638133819898</c:v>
                </c:pt>
                <c:pt idx="154">
                  <c:v>6.2495976237621003</c:v>
                </c:pt>
                <c:pt idx="155">
                  <c:v>6.3963349838457999</c:v>
                </c:pt>
                <c:pt idx="156">
                  <c:v>6.5365487208287396</c:v>
                </c:pt>
                <c:pt idx="157">
                  <c:v>6.6775026139466203</c:v>
                </c:pt>
                <c:pt idx="158">
                  <c:v>6.8120239105882199</c:v>
                </c:pt>
                <c:pt idx="159">
                  <c:v>6.9398949612550904</c:v>
                </c:pt>
                <c:pt idx="160">
                  <c:v>7.06107681518648</c:v>
                </c:pt>
                <c:pt idx="161">
                  <c:v>7.1755325592157799</c:v>
                </c:pt>
                <c:pt idx="162">
                  <c:v>7.2832273290145801</c:v>
                </c:pt>
                <c:pt idx="163">
                  <c:v>7.3841283197127501</c:v>
                </c:pt>
                <c:pt idx="164">
                  <c:v>7.47820479589108</c:v>
                </c:pt>
                <c:pt idx="165">
                  <c:v>7.5654281009435698</c:v>
                </c:pt>
                <c:pt idx="166">
                  <c:v>7.64577166580656</c:v>
                </c:pt>
                <c:pt idx="167">
                  <c:v>7.7192110170518804</c:v>
                </c:pt>
                <c:pt idx="168">
                  <c:v>7.7881475597627299</c:v>
                </c:pt>
                <c:pt idx="169">
                  <c:v>7.85486196818339</c:v>
                </c:pt>
                <c:pt idx="170">
                  <c:v>7.9146084720547698</c:v>
                </c:pt>
                <c:pt idx="171">
                  <c:v>7.9673688720130098</c:v>
                </c:pt>
                <c:pt idx="172">
                  <c:v>8.0131270967292103</c:v>
                </c:pt>
                <c:pt idx="173">
                  <c:v>8.0518692078048204</c:v>
                </c:pt>
                <c:pt idx="174">
                  <c:v>8.0835834040175207</c:v>
                </c:pt>
                <c:pt idx="175">
                  <c:v>8.1135103255253203</c:v>
                </c:pt>
                <c:pt idx="176">
                  <c:v>8.1382189109585603</c:v>
                </c:pt>
                <c:pt idx="177">
                  <c:v>8.1558732785728303</c:v>
                </c:pt>
                <c:pt idx="178">
                  <c:v>8.1664680506767091</c:v>
                </c:pt>
                <c:pt idx="179">
                  <c:v>8.1699999999999893</c:v>
                </c:pt>
                <c:pt idx="180">
                  <c:v>8.1664680506767091</c:v>
                </c:pt>
                <c:pt idx="181">
                  <c:v>8.1558732785728303</c:v>
                </c:pt>
                <c:pt idx="182">
                  <c:v>8.1382189109585603</c:v>
                </c:pt>
                <c:pt idx="183">
                  <c:v>8.11824632026347</c:v>
                </c:pt>
                <c:pt idx="184">
                  <c:v>8.09355904452012</c:v>
                </c:pt>
                <c:pt idx="185">
                  <c:v>8.0618311547857395</c:v>
                </c:pt>
                <c:pt idx="186">
                  <c:v>8.0230723156828905</c:v>
                </c:pt>
                <c:pt idx="187">
                  <c:v>7.9772943335294304</c:v>
                </c:pt>
                <c:pt idx="188">
                  <c:v>7.9245111527421797</c:v>
                </c:pt>
                <c:pt idx="189">
                  <c:v>7.8650950686176904</c:v>
                </c:pt>
                <c:pt idx="190">
                  <c:v>7.8054775511536301</c:v>
                </c:pt>
                <c:pt idx="191">
                  <c:v>7.7389071721121203</c:v>
                </c:pt>
                <c:pt idx="192">
                  <c:v>7.6654042094755104</c:v>
                </c:pt>
                <c:pt idx="193">
                  <c:v>7.5849910529582401</c:v>
                </c:pt>
                <c:pt idx="194">
                  <c:v>7.4976921971867796</c:v>
                </c:pt>
                <c:pt idx="195">
                  <c:v>7.4099988913561097</c:v>
                </c:pt>
                <c:pt idx="196">
                  <c:v>7.3162076188734302</c:v>
                </c:pt>
                <c:pt idx="197">
                  <c:v>7.21561252117435</c:v>
                </c:pt>
                <c:pt idx="198">
                  <c:v>7.1082442405000998</c:v>
                </c:pt>
                <c:pt idx="199">
                  <c:v>6.99413548226907</c:v>
                </c:pt>
                <c:pt idx="200">
                  <c:v>6.8733210051144296</c:v>
                </c:pt>
                <c:pt idx="201">
                  <c:v>6.7458376102962703</c:v>
                </c:pt>
                <c:pt idx="202">
                  <c:v>6.6117241304916101</c:v>
                </c:pt>
                <c:pt idx="203">
                  <c:v>6.4710214179655798</c:v>
                </c:pt>
                <c:pt idx="204">
                  <c:v>6.3237723321274402</c:v>
                </c:pt>
                <c:pt idx="205">
                  <c:v>6.17002172647517</c:v>
                </c:pt>
                <c:pt idx="206">
                  <c:v>6.0098164349326701</c:v>
                </c:pt>
                <c:pt idx="207">
                  <c:v>5.8453782525570004</c:v>
                </c:pt>
                <c:pt idx="208">
                  <c:v>5.6800698559170799</c:v>
                </c:pt>
                <c:pt idx="209">
                  <c:v>5.5084560174729704</c:v>
                </c:pt>
                <c:pt idx="210">
                  <c:v>5.3305890124623199</c:v>
                </c:pt>
                <c:pt idx="211">
                  <c:v>5.1465230208978898</c:v>
                </c:pt>
                <c:pt idx="212">
                  <c:v>4.9611040263975097</c:v>
                </c:pt>
                <c:pt idx="213">
                  <c:v>4.77264397256452</c:v>
                </c:pt>
                <c:pt idx="214">
                  <c:v>4.5802276369938504</c:v>
                </c:pt>
                <c:pt idx="215">
                  <c:v>4.3876292988092596</c:v>
                </c:pt>
                <c:pt idx="216">
                  <c:v>4.1891192087343301</c:v>
                </c:pt>
                <c:pt idx="217">
                  <c:v>3.9847578348654999</c:v>
                </c:pt>
                <c:pt idx="218">
                  <c:v>3.7746074276569499</c:v>
                </c:pt>
                <c:pt idx="219">
                  <c:v>3.5649397856705898</c:v>
                </c:pt>
                <c:pt idx="220">
                  <c:v>3.3514726078197201</c:v>
                </c:pt>
                <c:pt idx="221">
                  <c:v>3.1324093014440502</c:v>
                </c:pt>
                <c:pt idx="222">
                  <c:v>2.91123824948603</c:v>
                </c:pt>
                <c:pt idx="223">
                  <c:v>2.7048233012267802</c:v>
                </c:pt>
                <c:pt idx="224">
                  <c:v>2.4934707068986399</c:v>
                </c:pt>
                <c:pt idx="225">
                  <c:v>2.2804911753835002</c:v>
                </c:pt>
                <c:pt idx="226">
                  <c:v>2.0664389211988898</c:v>
                </c:pt>
                <c:pt idx="227">
                  <c:v>1.8471819721988201</c:v>
                </c:pt>
                <c:pt idx="228">
                  <c:v>1.62278711617396</c:v>
                </c:pt>
                <c:pt idx="229">
                  <c:v>1.4121900084371699</c:v>
                </c:pt>
                <c:pt idx="230">
                  <c:v>1.2088809071614399</c:v>
                </c:pt>
                <c:pt idx="231">
                  <c:v>1.0153812591164999</c:v>
                </c:pt>
                <c:pt idx="232">
                  <c:v>0.85434768458003196</c:v>
                </c:pt>
                <c:pt idx="233">
                  <c:v>0.69990786977243302</c:v>
                </c:pt>
                <c:pt idx="234">
                  <c:v>0.56849393703037798</c:v>
                </c:pt>
                <c:pt idx="235">
                  <c:v>0.473450253676654</c:v>
                </c:pt>
                <c:pt idx="236">
                  <c:v>0.43226713852467702</c:v>
                </c:pt>
                <c:pt idx="237">
                  <c:v>0.41231585751948002</c:v>
                </c:pt>
                <c:pt idx="238">
                  <c:v>0.39236457651428402</c:v>
                </c:pt>
                <c:pt idx="239">
                  <c:v>0.37241329550908697</c:v>
                </c:pt>
                <c:pt idx="240">
                  <c:v>0.35889483522043802</c:v>
                </c:pt>
                <c:pt idx="241">
                  <c:v>0.342486374001293</c:v>
                </c:pt>
                <c:pt idx="242">
                  <c:v>0.32253509299609801</c:v>
                </c:pt>
                <c:pt idx="243">
                  <c:v>0.30258381199089901</c:v>
                </c:pt>
                <c:pt idx="244">
                  <c:v>0.28263253098570301</c:v>
                </c:pt>
                <c:pt idx="245">
                  <c:v>0.26268124998050801</c:v>
                </c:pt>
                <c:pt idx="246">
                  <c:v>0.24904558639743399</c:v>
                </c:pt>
                <c:pt idx="247">
                  <c:v>0.23275432847271199</c:v>
                </c:pt>
                <c:pt idx="248">
                  <c:v>0.21280304746751499</c:v>
                </c:pt>
                <c:pt idx="249">
                  <c:v>0.192851766462318</c:v>
                </c:pt>
                <c:pt idx="250">
                  <c:v>0.179141518964614</c:v>
                </c:pt>
                <c:pt idx="251">
                  <c:v>0.162924844954526</c:v>
                </c:pt>
                <c:pt idx="252">
                  <c:v>0.142973563949327</c:v>
                </c:pt>
                <c:pt idx="253">
                  <c:v>0.12302228294413101</c:v>
                </c:pt>
                <c:pt idx="254">
                  <c:v>0.11077712106911</c:v>
                </c:pt>
                <c:pt idx="255">
                  <c:v>0.100783212798919</c:v>
                </c:pt>
                <c:pt idx="256">
                  <c:v>9.0789304528725995E-2</c:v>
                </c:pt>
                <c:pt idx="257">
                  <c:v>8.9999999999998997E-2</c:v>
                </c:pt>
                <c:pt idx="258">
                  <c:v>8.9999999999998997E-2</c:v>
                </c:pt>
                <c:pt idx="259">
                  <c:v>8.9999999999998997E-2</c:v>
                </c:pt>
                <c:pt idx="260">
                  <c:v>8.9999999999998997E-2</c:v>
                </c:pt>
                <c:pt idx="261">
                  <c:v>8.9999999999998997E-2</c:v>
                </c:pt>
                <c:pt idx="262">
                  <c:v>8.9999999999998997E-2</c:v>
                </c:pt>
                <c:pt idx="263">
                  <c:v>8.9999999999998997E-2</c:v>
                </c:pt>
                <c:pt idx="264">
                  <c:v>8.9999999999998997E-2</c:v>
                </c:pt>
                <c:pt idx="265">
                  <c:v>8.9999999999998997E-2</c:v>
                </c:pt>
                <c:pt idx="266">
                  <c:v>8.9999999999998997E-2</c:v>
                </c:pt>
                <c:pt idx="267">
                  <c:v>8.9999999999998997E-2</c:v>
                </c:pt>
                <c:pt idx="268">
                  <c:v>8.9999999999998997E-2</c:v>
                </c:pt>
                <c:pt idx="269">
                  <c:v>8.9999999999998997E-2</c:v>
                </c:pt>
                <c:pt idx="270">
                  <c:v>8.9999999999998997E-2</c:v>
                </c:pt>
                <c:pt idx="271">
                  <c:v>8.9999999999998997E-2</c:v>
                </c:pt>
                <c:pt idx="272">
                  <c:v>8.9999999999998997E-2</c:v>
                </c:pt>
                <c:pt idx="273">
                  <c:v>8.9999999999998997E-2</c:v>
                </c:pt>
                <c:pt idx="274">
                  <c:v>8.9999999999998997E-2</c:v>
                </c:pt>
                <c:pt idx="275">
                  <c:v>8.9999999999998997E-2</c:v>
                </c:pt>
                <c:pt idx="276">
                  <c:v>8.9999999999998997E-2</c:v>
                </c:pt>
                <c:pt idx="277">
                  <c:v>8.9999999999998997E-2</c:v>
                </c:pt>
                <c:pt idx="278">
                  <c:v>8.9999999999998997E-2</c:v>
                </c:pt>
                <c:pt idx="279">
                  <c:v>8.9999999999998997E-2</c:v>
                </c:pt>
                <c:pt idx="280">
                  <c:v>8.9999999999998997E-2</c:v>
                </c:pt>
                <c:pt idx="281">
                  <c:v>8.9999999999998997E-2</c:v>
                </c:pt>
                <c:pt idx="282">
                  <c:v>8.9999999999998997E-2</c:v>
                </c:pt>
                <c:pt idx="283">
                  <c:v>8.9999999999998997E-2</c:v>
                </c:pt>
                <c:pt idx="284">
                  <c:v>8.9999999999998997E-2</c:v>
                </c:pt>
                <c:pt idx="285">
                  <c:v>8.9999999999998997E-2</c:v>
                </c:pt>
                <c:pt idx="286">
                  <c:v>8.9999999999998997E-2</c:v>
                </c:pt>
                <c:pt idx="287">
                  <c:v>8.7698673813072003E-2</c:v>
                </c:pt>
                <c:pt idx="288">
                  <c:v>8.0795396258537003E-2</c:v>
                </c:pt>
                <c:pt idx="289">
                  <c:v>0.08</c:v>
                </c:pt>
                <c:pt idx="290">
                  <c:v>0.08</c:v>
                </c:pt>
                <c:pt idx="291">
                  <c:v>0.08</c:v>
                </c:pt>
                <c:pt idx="292">
                  <c:v>0.08</c:v>
                </c:pt>
                <c:pt idx="293">
                  <c:v>0.08</c:v>
                </c:pt>
                <c:pt idx="294">
                  <c:v>0.08</c:v>
                </c:pt>
                <c:pt idx="295">
                  <c:v>0.08</c:v>
                </c:pt>
                <c:pt idx="296">
                  <c:v>0.08</c:v>
                </c:pt>
                <c:pt idx="297">
                  <c:v>0.08</c:v>
                </c:pt>
                <c:pt idx="298">
                  <c:v>0.08</c:v>
                </c:pt>
                <c:pt idx="299">
                  <c:v>0.08</c:v>
                </c:pt>
                <c:pt idx="300">
                  <c:v>0.08</c:v>
                </c:pt>
                <c:pt idx="301">
                  <c:v>0.08</c:v>
                </c:pt>
                <c:pt idx="302">
                  <c:v>0.08</c:v>
                </c:pt>
                <c:pt idx="303">
                  <c:v>0.08</c:v>
                </c:pt>
                <c:pt idx="304">
                  <c:v>7.7700196861508003E-2</c:v>
                </c:pt>
                <c:pt idx="305">
                  <c:v>7.0801487988345999E-2</c:v>
                </c:pt>
                <c:pt idx="306">
                  <c:v>7.0000000000000007E-2</c:v>
                </c:pt>
                <c:pt idx="307">
                  <c:v>7.0000000000000007E-2</c:v>
                </c:pt>
                <c:pt idx="308">
                  <c:v>7.0000000000000007E-2</c:v>
                </c:pt>
                <c:pt idx="309">
                  <c:v>7.0000000000000007E-2</c:v>
                </c:pt>
                <c:pt idx="310">
                  <c:v>6.7701719909944003E-2</c:v>
                </c:pt>
                <c:pt idx="311">
                  <c:v>6.0807579718154002E-2</c:v>
                </c:pt>
                <c:pt idx="312">
                  <c:v>0.06</c:v>
                </c:pt>
                <c:pt idx="313">
                  <c:v>0.06</c:v>
                </c:pt>
                <c:pt idx="314">
                  <c:v>0.06</c:v>
                </c:pt>
                <c:pt idx="315">
                  <c:v>0.06</c:v>
                </c:pt>
                <c:pt idx="316">
                  <c:v>0.06</c:v>
                </c:pt>
                <c:pt idx="317">
                  <c:v>0.06</c:v>
                </c:pt>
                <c:pt idx="318">
                  <c:v>0.06</c:v>
                </c:pt>
                <c:pt idx="319">
                  <c:v>5.7703242958380002E-2</c:v>
                </c:pt>
                <c:pt idx="320">
                  <c:v>5.0813671447965003E-2</c:v>
                </c:pt>
                <c:pt idx="321">
                  <c:v>0.05</c:v>
                </c:pt>
                <c:pt idx="322">
                  <c:v>0.05</c:v>
                </c:pt>
                <c:pt idx="323">
                  <c:v>0.05</c:v>
                </c:pt>
                <c:pt idx="324">
                  <c:v>0.05</c:v>
                </c:pt>
                <c:pt idx="325">
                  <c:v>4.7704766006816002E-2</c:v>
                </c:pt>
                <c:pt idx="326">
                  <c:v>4.0819763177773999E-2</c:v>
                </c:pt>
                <c:pt idx="327">
                  <c:v>0.04</c:v>
                </c:pt>
                <c:pt idx="328">
                  <c:v>0.04</c:v>
                </c:pt>
                <c:pt idx="329">
                  <c:v>0.04</c:v>
                </c:pt>
                <c:pt idx="330">
                  <c:v>0.04</c:v>
                </c:pt>
                <c:pt idx="331">
                  <c:v>3.7706289055252001E-2</c:v>
                </c:pt>
                <c:pt idx="332">
                  <c:v>3.0825854907583002E-2</c:v>
                </c:pt>
                <c:pt idx="333">
                  <c:v>3.0000000000001002E-2</c:v>
                </c:pt>
                <c:pt idx="334">
                  <c:v>3.0000000000001002E-2</c:v>
                </c:pt>
                <c:pt idx="335">
                  <c:v>3.0000000000001002E-2</c:v>
                </c:pt>
                <c:pt idx="336">
                  <c:v>3.0000000000001002E-2</c:v>
                </c:pt>
                <c:pt idx="337">
                  <c:v>2.7707812103689999E-2</c:v>
                </c:pt>
                <c:pt idx="338">
                  <c:v>2.0831946637391002E-2</c:v>
                </c:pt>
                <c:pt idx="339">
                  <c:v>1.9999999999999001E-2</c:v>
                </c:pt>
                <c:pt idx="340">
                  <c:v>1.9999999999999001E-2</c:v>
                </c:pt>
                <c:pt idx="341">
                  <c:v>1.9999999999999001E-2</c:v>
                </c:pt>
                <c:pt idx="342">
                  <c:v>1.9999999999999001E-2</c:v>
                </c:pt>
                <c:pt idx="343">
                  <c:v>1.7709335152124001E-2</c:v>
                </c:pt>
                <c:pt idx="344">
                  <c:v>1.0838038367200001E-2</c:v>
                </c:pt>
                <c:pt idx="345">
                  <c:v>9.9999999999989993E-3</c:v>
                </c:pt>
                <c:pt idx="346">
                  <c:v>9.9999999999989993E-3</c:v>
                </c:pt>
                <c:pt idx="347">
                  <c:v>9.9999999999989993E-3</c:v>
                </c:pt>
                <c:pt idx="348">
                  <c:v>9.9999999999989993E-3</c:v>
                </c:pt>
                <c:pt idx="349">
                  <c:v>7.7108582005600002E-3</c:v>
                </c:pt>
                <c:pt idx="350">
                  <c:v>8.4413009700900002E-4</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2-C699-4D7F-9412-5FD8E3DDAB18}"/>
            </c:ext>
          </c:extLst>
        </c:ser>
        <c:dLbls>
          <c:showLegendKey val="0"/>
          <c:showVal val="0"/>
          <c:showCatName val="0"/>
          <c:showSerName val="0"/>
          <c:showPercent val="0"/>
          <c:showBubbleSize val="0"/>
        </c:dLbls>
        <c:axId val="1436018688"/>
        <c:axId val="1436019648"/>
      </c:scatterChart>
      <c:scatterChart>
        <c:scatterStyle val="smoothMarker"/>
        <c:varyColors val="0"/>
        <c:ser>
          <c:idx val="2"/>
          <c:order val="2"/>
          <c:spPr>
            <a:ln w="19050" cap="rnd">
              <a:solidFill>
                <a:schemeClr val="accent3"/>
              </a:solidFill>
              <a:round/>
            </a:ln>
            <a:effectLst/>
          </c:spPr>
          <c:marker>
            <c:symbol val="none"/>
          </c:marker>
          <c:xVal>
            <c:numRef>
              <c:f>'4. Dynamic System Assessment'!$J$8:$J$367</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xVal>
          <c:yVal>
            <c:numRef>
              <c:f>'4. Dynamic System Assessment'!$K$8:$K$367</c:f>
              <c:numCache>
                <c:formatCode>0.00</c:formatCode>
                <c:ptCount val="360"/>
                <c:pt idx="0">
                  <c:v>3.2464613053145852E-5</c:v>
                </c:pt>
                <c:pt idx="1">
                  <c:v>1.2979476750049623E-4</c:v>
                </c:pt>
                <c:pt idx="2">
                  <c:v>2.9179956886421499E-4</c:v>
                </c:pt>
                <c:pt idx="3">
                  <c:v>5.1816139185095755E-4</c:v>
                </c:pt>
                <c:pt idx="4">
                  <c:v>8.0843667851396295E-4</c:v>
                </c:pt>
                <c:pt idx="5">
                  <c:v>1.1620570554670417E-3</c:v>
                </c:pt>
                <c:pt idx="6">
                  <c:v>1.5783307698769289E-3</c:v>
                </c:pt>
                <c:pt idx="7">
                  <c:v>2.0564444437941864E-3</c:v>
                </c:pt>
                <c:pt idx="8">
                  <c:v>2.5954651461518041E-3</c:v>
                </c:pt>
                <c:pt idx="9">
                  <c:v>3.1943427814502268E-3</c:v>
                </c:pt>
                <c:pt idx="10">
                  <c:v>3.8519127937452213E-3</c:v>
                </c:pt>
                <c:pt idx="11">
                  <c:v>4.5668991840461803E-3</c:v>
                </c:pt>
                <c:pt idx="12">
                  <c:v>5.3379178386075421E-3</c:v>
                </c:pt>
                <c:pt idx="13">
                  <c:v>6.1634801648406956E-3</c:v>
                </c:pt>
                <c:pt idx="14">
                  <c:v>7.0419970306837554E-3</c:v>
                </c:pt>
                <c:pt idx="15">
                  <c:v>7.9717830022269232E-3</c:v>
                </c:pt>
                <c:pt idx="16">
                  <c:v>8.9510608732036034E-3</c:v>
                </c:pt>
                <c:pt idx="17">
                  <c:v>9.9779664786128208E-3</c:v>
                </c:pt>
                <c:pt idx="18">
                  <c:v>1.1050553783241324E-2</c:v>
                </c:pt>
                <c:pt idx="19">
                  <c:v>1.2166800234201663E-2</c:v>
                </c:pt>
                <c:pt idx="20">
                  <c:v>1.3324612364810001E-2</c:v>
                </c:pt>
                <c:pt idx="21">
                  <c:v>1.4521831635197158E-2</c:v>
                </c:pt>
                <c:pt idx="22">
                  <c:v>1.5756240493002033E-2</c:v>
                </c:pt>
                <c:pt idx="23">
                  <c:v>1.7025568635352956E-2</c:v>
                </c:pt>
                <c:pt idx="24">
                  <c:v>1.8327499451128881E-2</c:v>
                </c:pt>
                <c:pt idx="25">
                  <c:v>1.9659676620238459E-2</c:v>
                </c:pt>
                <c:pt idx="26">
                  <c:v>2.1019710844397133E-2</c:v>
                </c:pt>
                <c:pt idx="27">
                  <c:v>2.2405186681659056E-2</c:v>
                </c:pt>
                <c:pt idx="28">
                  <c:v>2.3813669454821856E-2</c:v>
                </c:pt>
                <c:pt idx="29">
                  <c:v>2.5242712201809181E-2</c:v>
                </c:pt>
                <c:pt idx="30">
                  <c:v>2.6689862634305367E-2</c:v>
                </c:pt>
                <c:pt idx="31">
                  <c:v>2.8152670069317653E-2</c:v>
                </c:pt>
                <c:pt idx="32">
                  <c:v>2.9628692297026915E-2</c:v>
                </c:pt>
                <c:pt idx="33">
                  <c:v>3.1115502347307783E-2</c:v>
                </c:pt>
                <c:pt idx="34">
                  <c:v>3.2610695116701782E-2</c:v>
                </c:pt>
                <c:pt idx="35">
                  <c:v>3.411189381745458E-2</c:v>
                </c:pt>
                <c:pt idx="36">
                  <c:v>3.5616756210513661E-2</c:v>
                </c:pt>
                <c:pt idx="37">
                  <c:v>3.7122980585158144E-2</c:v>
                </c:pt>
                <c:pt idx="38">
                  <c:v>3.8628311449209224E-2</c:v>
                </c:pt>
                <c:pt idx="39">
                  <c:v>4.0130544895557257E-2</c:v>
                </c:pt>
                <c:pt idx="40">
                  <c:v>4.1627533613033535E-2</c:v>
                </c:pt>
                <c:pt idx="41">
                  <c:v>4.3117191512430014E-2</c:v>
                </c:pt>
                <c:pt idx="42">
                  <c:v>4.4597497941700259E-2</c:v>
                </c:pt>
                <c:pt idx="43">
                  <c:v>4.6066501468010973E-2</c:v>
                </c:pt>
                <c:pt idx="44">
                  <c:v>4.7522323208305822E-2</c:v>
                </c:pt>
                <c:pt idx="45">
                  <c:v>4.8963159694318553E-2</c:v>
                </c:pt>
                <c:pt idx="46">
                  <c:v>5.0387285262462667E-2</c:v>
                </c:pt>
                <c:pt idx="47">
                  <c:v>5.1793053963645252E-2</c:v>
                </c:pt>
                <c:pt idx="48">
                  <c:v>5.3178900992718964E-2</c:v>
                </c:pt>
                <c:pt idx="49">
                  <c:v>5.454334364191249E-2</c:v>
                </c:pt>
                <c:pt idx="50">
                  <c:v>5.588498178708326E-2</c:v>
                </c:pt>
                <c:pt idx="51">
                  <c:v>5.7202497919930567E-2</c:v>
                </c:pt>
                <c:pt idx="52">
                  <c:v>5.8494656743324575E-2</c:v>
                </c:pt>
                <c:pt idx="53">
                  <c:v>5.9760304350575222E-2</c:v>
                </c:pt>
                <c:pt idx="54">
                  <c:v>6.0998367012732285E-2</c:v>
                </c:pt>
                <c:pt idx="55">
                  <c:v>6.220784960082848E-2</c:v>
                </c:pt>
                <c:pt idx="56">
                  <c:v>6.3387833672318344E-2</c:v>
                </c:pt>
                <c:pt idx="57">
                  <c:v>6.4537475252811088E-2</c:v>
                </c:pt>
                <c:pt idx="58">
                  <c:v>6.5656002345534314E-2</c:v>
                </c:pt>
                <c:pt idx="59">
                  <c:v>6.674271220180919E-2</c:v>
                </c:pt>
                <c:pt idx="60">
                  <c:v>6.7796968386177853E-2</c:v>
                </c:pt>
                <c:pt idx="61">
                  <c:v>6.8818197669731018E-2</c:v>
                </c:pt>
                <c:pt idx="62">
                  <c:v>6.9805886784672394E-2</c:v>
                </c:pt>
                <c:pt idx="63">
                  <c:v>7.0759579072268097E-2</c:v>
                </c:pt>
                <c:pt idx="64">
                  <c:v>7.1678871055111643E-2</c:v>
                </c:pt>
                <c:pt idx="65">
                  <c:v>7.2563408963138176E-2</c:v>
                </c:pt>
                <c:pt idx="66">
                  <c:v>7.3412885241098791E-2</c:v>
                </c:pt>
                <c:pt idx="67">
                  <c:v>7.4227035063305219E-2</c:v>
                </c:pt>
                <c:pt idx="68">
                  <c:v>7.5005632879433709E-2</c:v>
                </c:pt>
                <c:pt idx="69">
                  <c:v>7.5748489013076847E-2</c:v>
                </c:pt>
                <c:pt idx="70">
                  <c:v>7.6455446332599236E-2</c:v>
                </c:pt>
                <c:pt idx="71">
                  <c:v>7.7126377011733444E-2</c:v>
                </c:pt>
                <c:pt idx="72">
                  <c:v>7.7761179395272051E-2</c:v>
                </c:pt>
                <c:pt idx="73">
                  <c:v>7.8359774983210284E-2</c:v>
                </c:pt>
                <c:pt idx="74">
                  <c:v>7.8922105544792176E-2</c:v>
                </c:pt>
                <c:pt idx="75">
                  <c:v>7.9448130372131637E-2</c:v>
                </c:pt>
                <c:pt idx="76">
                  <c:v>7.9937823681438397E-2</c:v>
                </c:pt>
                <c:pt idx="77">
                  <c:v>8.0391172168382069E-2</c:v>
                </c:pt>
                <c:pt idx="78">
                  <c:v>8.0808172722788563E-2</c:v>
                </c:pt>
                <c:pt idx="79">
                  <c:v>8.1188830306680643E-2</c:v>
                </c:pt>
                <c:pt idx="80">
                  <c:v>8.1533155998649548E-2</c:v>
                </c:pt>
                <c:pt idx="81">
                  <c:v>8.1841165206674671E-2</c:v>
                </c:pt>
                <c:pt idx="82">
                  <c:v>8.2112876050784628E-2</c:v>
                </c:pt>
                <c:pt idx="83">
                  <c:v>8.2348307916372931E-2</c:v>
                </c:pt>
                <c:pt idx="84">
                  <c:v>8.2547480178527227E-2</c:v>
                </c:pt>
                <c:pt idx="85">
                  <c:v>8.2710411097401293E-2</c:v>
                </c:pt>
                <c:pt idx="86">
                  <c:v>8.2837116884430906E-2</c:v>
                </c:pt>
                <c:pt idx="87">
                  <c:v>8.2927610939065921E-2</c:v>
                </c:pt>
                <c:pt idx="88">
                  <c:v>8.2981903255638118E-2</c:v>
                </c:pt>
                <c:pt idx="89">
                  <c:v>8.299999999999999E-2</c:v>
                </c:pt>
                <c:pt idx="90">
                  <c:v>8.2981903255638118E-2</c:v>
                </c:pt>
                <c:pt idx="91">
                  <c:v>8.2927610939065921E-2</c:v>
                </c:pt>
                <c:pt idx="92">
                  <c:v>8.2837116884430906E-2</c:v>
                </c:pt>
                <c:pt idx="93">
                  <c:v>8.2710411097401265E-2</c:v>
                </c:pt>
                <c:pt idx="94">
                  <c:v>8.2547480178527227E-2</c:v>
                </c:pt>
                <c:pt idx="95">
                  <c:v>8.2348307916372931E-2</c:v>
                </c:pt>
                <c:pt idx="96">
                  <c:v>8.2112876050784628E-2</c:v>
                </c:pt>
                <c:pt idx="97">
                  <c:v>8.1841165206674671E-2</c:v>
                </c:pt>
                <c:pt idx="98">
                  <c:v>8.1533155998649548E-2</c:v>
                </c:pt>
                <c:pt idx="99">
                  <c:v>8.1188830306680643E-2</c:v>
                </c:pt>
                <c:pt idx="100">
                  <c:v>8.0808172722788563E-2</c:v>
                </c:pt>
                <c:pt idx="101">
                  <c:v>8.0391172168382069E-2</c:v>
                </c:pt>
                <c:pt idx="102">
                  <c:v>7.9937823681438397E-2</c:v>
                </c:pt>
                <c:pt idx="103">
                  <c:v>7.9448130372131637E-2</c:v>
                </c:pt>
                <c:pt idx="104">
                  <c:v>7.8922105544792176E-2</c:v>
                </c:pt>
                <c:pt idx="105">
                  <c:v>7.8359774983210284E-2</c:v>
                </c:pt>
                <c:pt idx="106">
                  <c:v>7.7761179395272079E-2</c:v>
                </c:pt>
                <c:pt idx="107">
                  <c:v>7.7126377011733444E-2</c:v>
                </c:pt>
                <c:pt idx="108">
                  <c:v>7.6455446332599236E-2</c:v>
                </c:pt>
                <c:pt idx="109">
                  <c:v>7.5748489013076847E-2</c:v>
                </c:pt>
                <c:pt idx="110">
                  <c:v>7.5005632879433737E-2</c:v>
                </c:pt>
                <c:pt idx="111">
                  <c:v>7.4227035063305219E-2</c:v>
                </c:pt>
                <c:pt idx="112">
                  <c:v>7.3412885241098819E-2</c:v>
                </c:pt>
                <c:pt idx="113">
                  <c:v>7.2563408963138204E-2</c:v>
                </c:pt>
                <c:pt idx="114">
                  <c:v>7.1678871055111615E-2</c:v>
                </c:pt>
                <c:pt idx="115">
                  <c:v>7.0759579072268097E-2</c:v>
                </c:pt>
                <c:pt idx="116">
                  <c:v>6.9805886784672422E-2</c:v>
                </c:pt>
                <c:pt idx="117">
                  <c:v>6.8818197669731018E-2</c:v>
                </c:pt>
                <c:pt idx="118">
                  <c:v>6.7796968386177853E-2</c:v>
                </c:pt>
                <c:pt idx="119">
                  <c:v>6.6742712201809218E-2</c:v>
                </c:pt>
                <c:pt idx="120">
                  <c:v>6.5656002345534314E-2</c:v>
                </c:pt>
                <c:pt idx="121">
                  <c:v>6.4537475252811116E-2</c:v>
                </c:pt>
                <c:pt idx="122">
                  <c:v>6.3387833672318372E-2</c:v>
                </c:pt>
                <c:pt idx="123">
                  <c:v>6.2207849600828508E-2</c:v>
                </c:pt>
                <c:pt idx="124">
                  <c:v>6.0998367012732285E-2</c:v>
                </c:pt>
                <c:pt idx="125">
                  <c:v>5.9760304350575222E-2</c:v>
                </c:pt>
                <c:pt idx="126">
                  <c:v>5.8494656743324575E-2</c:v>
                </c:pt>
                <c:pt idx="127">
                  <c:v>5.7202497919930567E-2</c:v>
                </c:pt>
                <c:pt idx="128">
                  <c:v>5.588498178708326E-2</c:v>
                </c:pt>
                <c:pt idx="129">
                  <c:v>5.454334364191249E-2</c:v>
                </c:pt>
                <c:pt idx="130">
                  <c:v>5.3178900992718964E-2</c:v>
                </c:pt>
                <c:pt idx="131">
                  <c:v>5.1793053963645252E-2</c:v>
                </c:pt>
                <c:pt idx="132">
                  <c:v>5.0387285262462667E-2</c:v>
                </c:pt>
                <c:pt idx="133">
                  <c:v>4.8963159694318525E-2</c:v>
                </c:pt>
                <c:pt idx="134">
                  <c:v>4.7522323208305822E-2</c:v>
                </c:pt>
                <c:pt idx="135">
                  <c:v>4.6066501468010945E-2</c:v>
                </c:pt>
                <c:pt idx="136">
                  <c:v>4.4597497941700259E-2</c:v>
                </c:pt>
                <c:pt idx="137">
                  <c:v>4.3117191512430042E-2</c:v>
                </c:pt>
                <c:pt idx="138">
                  <c:v>4.1627533613033535E-2</c:v>
                </c:pt>
                <c:pt idx="139">
                  <c:v>4.0130544895557285E-2</c:v>
                </c:pt>
                <c:pt idx="140">
                  <c:v>3.8628311449209224E-2</c:v>
                </c:pt>
                <c:pt idx="141">
                  <c:v>3.7122980585158144E-2</c:v>
                </c:pt>
                <c:pt idx="142">
                  <c:v>3.5616756210513634E-2</c:v>
                </c:pt>
                <c:pt idx="143">
                  <c:v>3.4111893817454608E-2</c:v>
                </c:pt>
                <c:pt idx="144">
                  <c:v>3.2610695116701782E-2</c:v>
                </c:pt>
                <c:pt idx="145">
                  <c:v>3.1115502347307783E-2</c:v>
                </c:pt>
                <c:pt idx="146">
                  <c:v>2.9628692297026971E-2</c:v>
                </c:pt>
                <c:pt idx="147">
                  <c:v>2.8152670069317653E-2</c:v>
                </c:pt>
                <c:pt idx="148">
                  <c:v>2.6689862634305395E-2</c:v>
                </c:pt>
                <c:pt idx="149">
                  <c:v>2.5242712201809181E-2</c:v>
                </c:pt>
                <c:pt idx="150">
                  <c:v>2.3813669454821856E-2</c:v>
                </c:pt>
                <c:pt idx="151">
                  <c:v>2.2405186681659028E-2</c:v>
                </c:pt>
                <c:pt idx="152">
                  <c:v>2.1019710844397133E-2</c:v>
                </c:pt>
                <c:pt idx="153">
                  <c:v>1.9659676620238459E-2</c:v>
                </c:pt>
                <c:pt idx="154">
                  <c:v>1.8327499451128881E-2</c:v>
                </c:pt>
                <c:pt idx="155">
                  <c:v>1.7025568635353011E-2</c:v>
                </c:pt>
                <c:pt idx="156">
                  <c:v>1.5756240493002061E-2</c:v>
                </c:pt>
                <c:pt idx="157">
                  <c:v>1.4521831635197185E-2</c:v>
                </c:pt>
                <c:pt idx="158">
                  <c:v>1.3324612364810001E-2</c:v>
                </c:pt>
                <c:pt idx="159">
                  <c:v>1.2166800234201691E-2</c:v>
                </c:pt>
                <c:pt idx="160">
                  <c:v>1.1050553783241324E-2</c:v>
                </c:pt>
                <c:pt idx="161">
                  <c:v>9.9779664786128208E-3</c:v>
                </c:pt>
                <c:pt idx="162">
                  <c:v>8.9510608732036034E-3</c:v>
                </c:pt>
                <c:pt idx="163">
                  <c:v>7.9717830022269232E-3</c:v>
                </c:pt>
                <c:pt idx="164">
                  <c:v>7.0419970306837554E-3</c:v>
                </c:pt>
                <c:pt idx="165">
                  <c:v>6.1634801648406956E-3</c:v>
                </c:pt>
                <c:pt idx="166">
                  <c:v>5.3379178386075421E-3</c:v>
                </c:pt>
                <c:pt idx="167">
                  <c:v>4.5668991840461803E-3</c:v>
                </c:pt>
                <c:pt idx="168">
                  <c:v>3.8519127937452213E-3</c:v>
                </c:pt>
                <c:pt idx="169">
                  <c:v>3.1943427814502268E-3</c:v>
                </c:pt>
                <c:pt idx="170">
                  <c:v>2.5954651461518041E-3</c:v>
                </c:pt>
                <c:pt idx="171">
                  <c:v>2.0564444437941864E-3</c:v>
                </c:pt>
                <c:pt idx="172">
                  <c:v>1.5783307698769289E-3</c:v>
                </c:pt>
                <c:pt idx="173">
                  <c:v>1.1620570554670695E-3</c:v>
                </c:pt>
                <c:pt idx="174">
                  <c:v>8.0843667851396295E-4</c:v>
                </c:pt>
                <c:pt idx="175">
                  <c:v>5.1816139185095755E-4</c:v>
                </c:pt>
                <c:pt idx="176">
                  <c:v>2.9179956886421499E-4</c:v>
                </c:pt>
                <c:pt idx="177">
                  <c:v>1.2979476750049623E-4</c:v>
                </c:pt>
                <c:pt idx="178">
                  <c:v>3.2464613053145852E-5</c:v>
                </c:pt>
                <c:pt idx="179">
                  <c:v>0</c:v>
                </c:pt>
                <c:pt idx="180">
                  <c:v>3.2464613053145852E-5</c:v>
                </c:pt>
                <c:pt idx="181">
                  <c:v>1.2979476750049623E-4</c:v>
                </c:pt>
                <c:pt idx="182">
                  <c:v>2.9179956886421499E-4</c:v>
                </c:pt>
                <c:pt idx="183">
                  <c:v>5.1816139185095755E-4</c:v>
                </c:pt>
                <c:pt idx="184">
                  <c:v>8.0843667851393519E-4</c:v>
                </c:pt>
                <c:pt idx="185">
                  <c:v>1.1620570554670695E-3</c:v>
                </c:pt>
                <c:pt idx="186">
                  <c:v>1.5783307698769011E-3</c:v>
                </c:pt>
                <c:pt idx="187">
                  <c:v>2.0564444437942142E-3</c:v>
                </c:pt>
                <c:pt idx="188">
                  <c:v>2.5954651461518041E-3</c:v>
                </c:pt>
                <c:pt idx="189">
                  <c:v>3.1943427814502268E-3</c:v>
                </c:pt>
                <c:pt idx="190">
                  <c:v>3.8519127937451936E-3</c:v>
                </c:pt>
                <c:pt idx="191">
                  <c:v>4.5668991840462081E-3</c:v>
                </c:pt>
                <c:pt idx="192">
                  <c:v>5.3379178386075421E-3</c:v>
                </c:pt>
                <c:pt idx="193">
                  <c:v>6.1634801648406956E-3</c:v>
                </c:pt>
                <c:pt idx="194">
                  <c:v>7.0419970306837554E-3</c:v>
                </c:pt>
                <c:pt idx="195">
                  <c:v>7.9717830022269232E-3</c:v>
                </c:pt>
                <c:pt idx="196">
                  <c:v>8.9510608732036034E-3</c:v>
                </c:pt>
                <c:pt idx="197">
                  <c:v>9.9779664786128208E-3</c:v>
                </c:pt>
                <c:pt idx="198">
                  <c:v>1.1050553783241324E-2</c:v>
                </c:pt>
                <c:pt idx="199">
                  <c:v>1.2166800234201663E-2</c:v>
                </c:pt>
                <c:pt idx="200">
                  <c:v>1.3324612364810029E-2</c:v>
                </c:pt>
                <c:pt idx="201">
                  <c:v>1.4521831635197158E-2</c:v>
                </c:pt>
                <c:pt idx="202">
                  <c:v>1.5756240493002005E-2</c:v>
                </c:pt>
                <c:pt idx="203">
                  <c:v>1.7025568635352956E-2</c:v>
                </c:pt>
                <c:pt idx="204">
                  <c:v>1.8327499451128854E-2</c:v>
                </c:pt>
                <c:pt idx="205">
                  <c:v>1.9659676620238459E-2</c:v>
                </c:pt>
                <c:pt idx="206">
                  <c:v>2.1019710844397133E-2</c:v>
                </c:pt>
                <c:pt idx="207">
                  <c:v>2.2405186681659056E-2</c:v>
                </c:pt>
                <c:pt idx="208">
                  <c:v>2.3813669454821829E-2</c:v>
                </c:pt>
                <c:pt idx="209">
                  <c:v>2.5242712201809209E-2</c:v>
                </c:pt>
                <c:pt idx="210">
                  <c:v>2.6689862634305367E-2</c:v>
                </c:pt>
                <c:pt idx="211">
                  <c:v>2.8152670069317653E-2</c:v>
                </c:pt>
                <c:pt idx="212">
                  <c:v>2.9628692297026915E-2</c:v>
                </c:pt>
                <c:pt idx="213">
                  <c:v>3.1115502347307783E-2</c:v>
                </c:pt>
                <c:pt idx="214">
                  <c:v>3.2610695116701782E-2</c:v>
                </c:pt>
                <c:pt idx="215">
                  <c:v>3.411189381745458E-2</c:v>
                </c:pt>
                <c:pt idx="216">
                  <c:v>3.5616756210513661E-2</c:v>
                </c:pt>
                <c:pt idx="217">
                  <c:v>3.7122980585158144E-2</c:v>
                </c:pt>
                <c:pt idx="218">
                  <c:v>3.8628311449209224E-2</c:v>
                </c:pt>
                <c:pt idx="219">
                  <c:v>4.0130544895557257E-2</c:v>
                </c:pt>
                <c:pt idx="220">
                  <c:v>4.1627533613033507E-2</c:v>
                </c:pt>
                <c:pt idx="221">
                  <c:v>4.3117191512430014E-2</c:v>
                </c:pt>
                <c:pt idx="222">
                  <c:v>4.4597497941700232E-2</c:v>
                </c:pt>
                <c:pt idx="223">
                  <c:v>4.6066501468010973E-2</c:v>
                </c:pt>
                <c:pt idx="224">
                  <c:v>4.7522323208305794E-2</c:v>
                </c:pt>
                <c:pt idx="225">
                  <c:v>4.8963159694318553E-2</c:v>
                </c:pt>
                <c:pt idx="226">
                  <c:v>5.0387285262462667E-2</c:v>
                </c:pt>
                <c:pt idx="227">
                  <c:v>5.179305396364528E-2</c:v>
                </c:pt>
                <c:pt idx="228">
                  <c:v>5.3178900992718964E-2</c:v>
                </c:pt>
                <c:pt idx="229">
                  <c:v>5.4543343641912462E-2</c:v>
                </c:pt>
                <c:pt idx="230">
                  <c:v>5.5884981787083204E-2</c:v>
                </c:pt>
                <c:pt idx="231">
                  <c:v>5.7202497919930567E-2</c:v>
                </c:pt>
                <c:pt idx="232">
                  <c:v>5.8494656743324575E-2</c:v>
                </c:pt>
                <c:pt idx="233">
                  <c:v>5.9760304350575222E-2</c:v>
                </c:pt>
                <c:pt idx="234">
                  <c:v>6.0998367012732257E-2</c:v>
                </c:pt>
                <c:pt idx="235">
                  <c:v>6.2207849600828508E-2</c:v>
                </c:pt>
                <c:pt idx="236">
                  <c:v>6.3387833672318344E-2</c:v>
                </c:pt>
                <c:pt idx="237">
                  <c:v>6.4537475252811088E-2</c:v>
                </c:pt>
                <c:pt idx="238">
                  <c:v>6.5656002345534287E-2</c:v>
                </c:pt>
                <c:pt idx="239">
                  <c:v>6.6742712201809162E-2</c:v>
                </c:pt>
                <c:pt idx="240">
                  <c:v>6.7796968386177853E-2</c:v>
                </c:pt>
                <c:pt idx="241">
                  <c:v>6.8818197669731046E-2</c:v>
                </c:pt>
                <c:pt idx="242">
                  <c:v>6.9805886784672394E-2</c:v>
                </c:pt>
                <c:pt idx="243">
                  <c:v>7.0759579072268097E-2</c:v>
                </c:pt>
                <c:pt idx="244">
                  <c:v>7.1678871055111643E-2</c:v>
                </c:pt>
                <c:pt idx="245">
                  <c:v>7.2563408963138204E-2</c:v>
                </c:pt>
                <c:pt idx="246">
                  <c:v>7.3412885241098819E-2</c:v>
                </c:pt>
                <c:pt idx="247">
                  <c:v>7.4227035063305219E-2</c:v>
                </c:pt>
                <c:pt idx="248">
                  <c:v>7.5005632879433709E-2</c:v>
                </c:pt>
                <c:pt idx="249">
                  <c:v>7.5748489013076847E-2</c:v>
                </c:pt>
                <c:pt idx="250">
                  <c:v>7.6455446332599236E-2</c:v>
                </c:pt>
                <c:pt idx="251">
                  <c:v>7.7126377011733444E-2</c:v>
                </c:pt>
                <c:pt idx="252">
                  <c:v>7.7761179395272051E-2</c:v>
                </c:pt>
                <c:pt idx="253">
                  <c:v>7.8359774983210284E-2</c:v>
                </c:pt>
                <c:pt idx="254">
                  <c:v>7.8922105544792176E-2</c:v>
                </c:pt>
                <c:pt idx="255">
                  <c:v>7.9448130372131637E-2</c:v>
                </c:pt>
                <c:pt idx="256">
                  <c:v>7.9937823681438397E-2</c:v>
                </c:pt>
                <c:pt idx="257">
                  <c:v>8.0391172168382041E-2</c:v>
                </c:pt>
                <c:pt idx="258">
                  <c:v>8.0808172722788535E-2</c:v>
                </c:pt>
                <c:pt idx="259">
                  <c:v>8.1188830306680643E-2</c:v>
                </c:pt>
                <c:pt idx="260">
                  <c:v>8.153315599864952E-2</c:v>
                </c:pt>
                <c:pt idx="261">
                  <c:v>8.1841165206674671E-2</c:v>
                </c:pt>
                <c:pt idx="262">
                  <c:v>8.2112876050784628E-2</c:v>
                </c:pt>
                <c:pt idx="263">
                  <c:v>8.2348307916372931E-2</c:v>
                </c:pt>
                <c:pt idx="264">
                  <c:v>8.2547480178527227E-2</c:v>
                </c:pt>
                <c:pt idx="265">
                  <c:v>8.2710411097401265E-2</c:v>
                </c:pt>
                <c:pt idx="266">
                  <c:v>8.2837116884430906E-2</c:v>
                </c:pt>
                <c:pt idx="267">
                  <c:v>8.2927610939065949E-2</c:v>
                </c:pt>
                <c:pt idx="268">
                  <c:v>8.2981903255638118E-2</c:v>
                </c:pt>
                <c:pt idx="269">
                  <c:v>8.299999999999999E-2</c:v>
                </c:pt>
                <c:pt idx="270">
                  <c:v>8.2981903255638118E-2</c:v>
                </c:pt>
                <c:pt idx="271">
                  <c:v>8.2927610939065921E-2</c:v>
                </c:pt>
                <c:pt idx="272">
                  <c:v>8.2837116884430906E-2</c:v>
                </c:pt>
                <c:pt idx="273">
                  <c:v>8.2710411097401293E-2</c:v>
                </c:pt>
                <c:pt idx="274">
                  <c:v>8.2547480178527227E-2</c:v>
                </c:pt>
                <c:pt idx="275">
                  <c:v>8.2348307916372931E-2</c:v>
                </c:pt>
                <c:pt idx="276">
                  <c:v>8.2112876050784628E-2</c:v>
                </c:pt>
                <c:pt idx="277">
                  <c:v>8.1841165206674671E-2</c:v>
                </c:pt>
                <c:pt idx="278">
                  <c:v>8.1533155998649548E-2</c:v>
                </c:pt>
                <c:pt idx="279">
                  <c:v>8.1188830306680643E-2</c:v>
                </c:pt>
                <c:pt idx="280">
                  <c:v>8.0808172722788563E-2</c:v>
                </c:pt>
                <c:pt idx="281">
                  <c:v>8.0391172168382069E-2</c:v>
                </c:pt>
                <c:pt idx="282">
                  <c:v>7.9937823681438397E-2</c:v>
                </c:pt>
                <c:pt idx="283">
                  <c:v>7.9448130372131637E-2</c:v>
                </c:pt>
                <c:pt idx="284">
                  <c:v>7.8922105544792176E-2</c:v>
                </c:pt>
                <c:pt idx="285">
                  <c:v>7.8359774983210284E-2</c:v>
                </c:pt>
                <c:pt idx="286">
                  <c:v>7.7761179395272051E-2</c:v>
                </c:pt>
                <c:pt idx="287">
                  <c:v>7.7126377011733471E-2</c:v>
                </c:pt>
                <c:pt idx="288">
                  <c:v>7.6455446332599264E-2</c:v>
                </c:pt>
                <c:pt idx="289">
                  <c:v>7.5748489013076847E-2</c:v>
                </c:pt>
                <c:pt idx="290">
                  <c:v>7.5005632879433709E-2</c:v>
                </c:pt>
                <c:pt idx="291">
                  <c:v>7.4227035063305219E-2</c:v>
                </c:pt>
                <c:pt idx="292">
                  <c:v>7.3412885241098819E-2</c:v>
                </c:pt>
                <c:pt idx="293">
                  <c:v>7.2563408963138232E-2</c:v>
                </c:pt>
                <c:pt idx="294">
                  <c:v>7.1678871055111643E-2</c:v>
                </c:pt>
                <c:pt idx="295">
                  <c:v>7.0759579072268097E-2</c:v>
                </c:pt>
                <c:pt idx="296">
                  <c:v>6.9805886784672422E-2</c:v>
                </c:pt>
                <c:pt idx="297">
                  <c:v>6.8818197669731046E-2</c:v>
                </c:pt>
                <c:pt idx="298">
                  <c:v>6.779696838617788E-2</c:v>
                </c:pt>
                <c:pt idx="299">
                  <c:v>6.674271220180919E-2</c:v>
                </c:pt>
                <c:pt idx="300">
                  <c:v>6.5656002345534314E-2</c:v>
                </c:pt>
                <c:pt idx="301">
                  <c:v>6.4537475252811116E-2</c:v>
                </c:pt>
                <c:pt idx="302">
                  <c:v>6.3387833672318372E-2</c:v>
                </c:pt>
                <c:pt idx="303">
                  <c:v>6.220784960082848E-2</c:v>
                </c:pt>
                <c:pt idx="304">
                  <c:v>6.0998367012732313E-2</c:v>
                </c:pt>
                <c:pt idx="305">
                  <c:v>5.976030435057525E-2</c:v>
                </c:pt>
                <c:pt idx="306">
                  <c:v>5.8494656743324602E-2</c:v>
                </c:pt>
                <c:pt idx="307">
                  <c:v>5.7202497919930539E-2</c:v>
                </c:pt>
                <c:pt idx="308">
                  <c:v>5.5884981787083232E-2</c:v>
                </c:pt>
                <c:pt idx="309">
                  <c:v>5.454334364191249E-2</c:v>
                </c:pt>
                <c:pt idx="310">
                  <c:v>5.3178900992718992E-2</c:v>
                </c:pt>
                <c:pt idx="311">
                  <c:v>5.1793053963645308E-2</c:v>
                </c:pt>
                <c:pt idx="312">
                  <c:v>5.0387285262462639E-2</c:v>
                </c:pt>
                <c:pt idx="313">
                  <c:v>4.8963159694318553E-2</c:v>
                </c:pt>
                <c:pt idx="314">
                  <c:v>4.7522323208305822E-2</c:v>
                </c:pt>
                <c:pt idx="315">
                  <c:v>4.6066501468011001E-2</c:v>
                </c:pt>
                <c:pt idx="316">
                  <c:v>4.4597497941700232E-2</c:v>
                </c:pt>
                <c:pt idx="317">
                  <c:v>4.3117191512430014E-2</c:v>
                </c:pt>
                <c:pt idx="318">
                  <c:v>4.1627533613033535E-2</c:v>
                </c:pt>
                <c:pt idx="319">
                  <c:v>4.0130544895557285E-2</c:v>
                </c:pt>
                <c:pt idx="320">
                  <c:v>3.8628311449209279E-2</c:v>
                </c:pt>
                <c:pt idx="321">
                  <c:v>3.7122980585158116E-2</c:v>
                </c:pt>
                <c:pt idx="322">
                  <c:v>3.5616756210513661E-2</c:v>
                </c:pt>
                <c:pt idx="323">
                  <c:v>3.4111893817454608E-2</c:v>
                </c:pt>
                <c:pt idx="324">
                  <c:v>3.261069511670181E-2</c:v>
                </c:pt>
                <c:pt idx="325">
                  <c:v>3.1115502347307783E-2</c:v>
                </c:pt>
                <c:pt idx="326">
                  <c:v>2.9628692297026915E-2</c:v>
                </c:pt>
                <c:pt idx="327">
                  <c:v>2.8152670069317681E-2</c:v>
                </c:pt>
                <c:pt idx="328">
                  <c:v>2.6689862634305395E-2</c:v>
                </c:pt>
                <c:pt idx="329">
                  <c:v>2.5242712201809236E-2</c:v>
                </c:pt>
                <c:pt idx="330">
                  <c:v>2.3813669454821829E-2</c:v>
                </c:pt>
                <c:pt idx="331">
                  <c:v>2.2405186681659056E-2</c:v>
                </c:pt>
                <c:pt idx="332">
                  <c:v>2.101971084439716E-2</c:v>
                </c:pt>
                <c:pt idx="333">
                  <c:v>1.9659676620238514E-2</c:v>
                </c:pt>
                <c:pt idx="334">
                  <c:v>1.8327499451128854E-2</c:v>
                </c:pt>
                <c:pt idx="335">
                  <c:v>1.7025568635352956E-2</c:v>
                </c:pt>
                <c:pt idx="336">
                  <c:v>1.5756240493002061E-2</c:v>
                </c:pt>
                <c:pt idx="337">
                  <c:v>1.4521831635197185E-2</c:v>
                </c:pt>
                <c:pt idx="338">
                  <c:v>1.3324612364810029E-2</c:v>
                </c:pt>
                <c:pt idx="339">
                  <c:v>1.2166800234201663E-2</c:v>
                </c:pt>
                <c:pt idx="340">
                  <c:v>1.1050553783241324E-2</c:v>
                </c:pt>
                <c:pt idx="341">
                  <c:v>9.9779664786128486E-3</c:v>
                </c:pt>
                <c:pt idx="342">
                  <c:v>8.9510608732036312E-3</c:v>
                </c:pt>
                <c:pt idx="343">
                  <c:v>7.9717830022269232E-3</c:v>
                </c:pt>
                <c:pt idx="344">
                  <c:v>7.0419970306837554E-3</c:v>
                </c:pt>
                <c:pt idx="345">
                  <c:v>6.1634801648407234E-3</c:v>
                </c:pt>
                <c:pt idx="346">
                  <c:v>5.3379178386075699E-3</c:v>
                </c:pt>
                <c:pt idx="347">
                  <c:v>4.5668991840462358E-3</c:v>
                </c:pt>
                <c:pt idx="348">
                  <c:v>3.8519127937451936E-3</c:v>
                </c:pt>
                <c:pt idx="349">
                  <c:v>3.1943427814502268E-3</c:v>
                </c:pt>
                <c:pt idx="350">
                  <c:v>2.5954651461518041E-3</c:v>
                </c:pt>
                <c:pt idx="351">
                  <c:v>2.0564444437942142E-3</c:v>
                </c:pt>
                <c:pt idx="352">
                  <c:v>1.5783307698769011E-3</c:v>
                </c:pt>
                <c:pt idx="353">
                  <c:v>1.1620570554670417E-3</c:v>
                </c:pt>
                <c:pt idx="354">
                  <c:v>8.0843667851396295E-4</c:v>
                </c:pt>
                <c:pt idx="355">
                  <c:v>5.1816139185095755E-4</c:v>
                </c:pt>
                <c:pt idx="356">
                  <c:v>2.9179956886421499E-4</c:v>
                </c:pt>
                <c:pt idx="357">
                  <c:v>1.2979476750049623E-4</c:v>
                </c:pt>
                <c:pt idx="358">
                  <c:v>3.2464613053145852E-5</c:v>
                </c:pt>
                <c:pt idx="359">
                  <c:v>0</c:v>
                </c:pt>
              </c:numCache>
            </c:numRef>
          </c:yVal>
          <c:smooth val="1"/>
          <c:extLst>
            <c:ext xmlns:c16="http://schemas.microsoft.com/office/drawing/2014/chart" uri="{C3380CC4-5D6E-409C-BE32-E72D297353CC}">
              <c16:uniqueId val="{00000003-C699-4D7F-9412-5FD8E3DDAB18}"/>
            </c:ext>
          </c:extLst>
        </c:ser>
        <c:dLbls>
          <c:showLegendKey val="0"/>
          <c:showVal val="0"/>
          <c:showCatName val="0"/>
          <c:showSerName val="0"/>
          <c:showPercent val="0"/>
          <c:showBubbleSize val="0"/>
        </c:dLbls>
        <c:axId val="1435928448"/>
        <c:axId val="1435935168"/>
      </c:scatterChart>
      <c:valAx>
        <c:axId val="1436018688"/>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6019648"/>
        <c:crosses val="autoZero"/>
        <c:crossBetween val="midCat"/>
        <c:majorUnit val="60"/>
      </c:valAx>
      <c:valAx>
        <c:axId val="1436019648"/>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6018688"/>
        <c:crosses val="autoZero"/>
        <c:crossBetween val="midCat"/>
      </c:valAx>
      <c:valAx>
        <c:axId val="143593516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from TDC (m)</a:t>
                </a:r>
              </a:p>
            </c:rich>
          </c:tx>
          <c:layout>
            <c:manualLayout>
              <c:xMode val="edge"/>
              <c:yMode val="edge"/>
              <c:x val="0.95149652279268704"/>
              <c:y val="0.2411380743265793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928448"/>
        <c:crosses val="max"/>
        <c:crossBetween val="midCat"/>
      </c:valAx>
      <c:valAx>
        <c:axId val="1435928448"/>
        <c:scaling>
          <c:orientation val="minMax"/>
        </c:scaling>
        <c:delete val="1"/>
        <c:axPos val="b"/>
        <c:numFmt formatCode="General" sourceLinked="1"/>
        <c:majorTickMark val="out"/>
        <c:minorTickMark val="none"/>
        <c:tickLblPos val="nextTo"/>
        <c:crossAx val="1435935168"/>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a:t>
            </a:r>
            <a:r>
              <a:rPr lang="en-GB" baseline="0"/>
              <a:t> rate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37940576288208"/>
          <c:y val="0.13631018008085263"/>
          <c:w val="0.81928955793687253"/>
          <c:h val="0.6824207751318847"/>
        </c:manualLayout>
      </c:layout>
      <c:scatterChart>
        <c:scatterStyle val="smoothMarker"/>
        <c:varyColors val="0"/>
        <c:ser>
          <c:idx val="0"/>
          <c:order val="0"/>
          <c:tx>
            <c:v>Intake</c:v>
          </c:tx>
          <c:spPr>
            <a:ln w="19050" cap="rnd">
              <a:solidFill>
                <a:schemeClr val="accent1"/>
              </a:solidFill>
              <a:round/>
            </a:ln>
            <a:effectLst/>
          </c:spPr>
          <c:marker>
            <c:symbol val="none"/>
          </c:marker>
          <c:xVal>
            <c:numRef>
              <c:f>'2. Data Analysis and Graphs'!$D$32:$M$32</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'2. Data Analysis and Graphs'!$D$38:$K$38</c:f>
              <c:numCache>
                <c:formatCode>General</c:formatCode>
                <c:ptCount val="8"/>
                <c:pt idx="0">
                  <c:v>27.722000000000001</c:v>
                </c:pt>
                <c:pt idx="1">
                  <c:v>51.578000000000003</c:v>
                </c:pt>
                <c:pt idx="2">
                  <c:v>70.481999999999999</c:v>
                </c:pt>
                <c:pt idx="3">
                  <c:v>84.992999999999995</c:v>
                </c:pt>
                <c:pt idx="4">
                  <c:v>92.593999999999994</c:v>
                </c:pt>
                <c:pt idx="5">
                  <c:v>100.19499999999999</c:v>
                </c:pt>
                <c:pt idx="6">
                  <c:v>103.92639999999999</c:v>
                </c:pt>
                <c:pt idx="7">
                  <c:v>107.5196</c:v>
                </c:pt>
              </c:numCache>
            </c:numRef>
          </c:yVal>
          <c:smooth val="1"/>
          <c:extLst>
            <c:ext xmlns:c16="http://schemas.microsoft.com/office/drawing/2014/chart" uri="{C3380CC4-5D6E-409C-BE32-E72D297353CC}">
              <c16:uniqueId val="{00000001-BAA9-4C5B-924E-A5F035B4D9D4}"/>
            </c:ext>
          </c:extLst>
        </c:ser>
        <c:ser>
          <c:idx val="1"/>
          <c:order val="1"/>
          <c:tx>
            <c:v>Exhaust</c:v>
          </c:tx>
          <c:spPr>
            <a:ln w="19050" cap="rnd">
              <a:solidFill>
                <a:schemeClr val="accent2"/>
              </a:solidFill>
              <a:round/>
            </a:ln>
            <a:effectLst/>
          </c:spPr>
          <c:marker>
            <c:symbol val="none"/>
          </c:marker>
          <c:xVal>
            <c:numRef>
              <c:f>'2. Data Analysis and Graphs'!$D$46:$M$46</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'2. Data Analysis and Graphs'!$D$52:$K$52</c:f>
              <c:numCache>
                <c:formatCode>General</c:formatCode>
                <c:ptCount val="8"/>
                <c:pt idx="0">
                  <c:v>17.993500000000001</c:v>
                </c:pt>
                <c:pt idx="1">
                  <c:v>41.625000000000007</c:v>
                </c:pt>
                <c:pt idx="2">
                  <c:v>54.9</c:v>
                </c:pt>
                <c:pt idx="3">
                  <c:v>62.324999999999996</c:v>
                </c:pt>
                <c:pt idx="4">
                  <c:v>66.75</c:v>
                </c:pt>
                <c:pt idx="5">
                  <c:v>69.674999999999997</c:v>
                </c:pt>
                <c:pt idx="6">
                  <c:v>72.022499999999994</c:v>
                </c:pt>
                <c:pt idx="7">
                  <c:v>73.507499999999993</c:v>
                </c:pt>
              </c:numCache>
            </c:numRef>
          </c:yVal>
          <c:smooth val="1"/>
          <c:extLst>
            <c:ext xmlns:c16="http://schemas.microsoft.com/office/drawing/2014/chart" uri="{C3380CC4-5D6E-409C-BE32-E72D297353CC}">
              <c16:uniqueId val="{00000002-BAA9-4C5B-924E-A5F035B4D9D4}"/>
            </c:ext>
          </c:extLst>
        </c:ser>
        <c:dLbls>
          <c:showLegendKey val="0"/>
          <c:showVal val="0"/>
          <c:showCatName val="0"/>
          <c:showSerName val="0"/>
          <c:showPercent val="0"/>
          <c:showBubbleSize val="0"/>
        </c:dLbls>
        <c:axId val="1335427727"/>
        <c:axId val="1335437807"/>
      </c:scatterChart>
      <c:valAx>
        <c:axId val="13354277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5437807"/>
        <c:crosses val="autoZero"/>
        <c:crossBetween val="midCat"/>
      </c:valAx>
      <c:valAx>
        <c:axId val="1335437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5427727"/>
        <c:crosses val="autoZero"/>
        <c:crossBetween val="midCat"/>
      </c:valAx>
      <c:spPr>
        <a:noFill/>
        <a:ln>
          <a:noFill/>
        </a:ln>
        <a:effectLst/>
      </c:spPr>
    </c:plotArea>
    <c:legend>
      <c:legendPos val="r"/>
      <c:layout>
        <c:manualLayout>
          <c:xMode val="edge"/>
          <c:yMode val="edge"/>
          <c:x val="0.78594304782458502"/>
          <c:y val="0.58985319778798317"/>
          <c:w val="0.12002467350715333"/>
          <c:h val="0.1225012282189410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a:t>
            </a:r>
            <a:r>
              <a:rPr lang="en-GB" baseline="0"/>
              <a:t> rate per unit area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9.7863418302813449E-2"/>
          <c:y val="0.13556286549707602"/>
          <c:w val="0.85635713770221555"/>
          <c:h val="0.70243674310448034"/>
        </c:manualLayout>
      </c:layout>
      <c:scatterChart>
        <c:scatterStyle val="smoothMarker"/>
        <c:varyColors val="0"/>
        <c:ser>
          <c:idx val="0"/>
          <c:order val="0"/>
          <c:tx>
            <c:v>Intake</c:v>
          </c:tx>
          <c:spPr>
            <a:ln w="19050" cap="rnd">
              <a:solidFill>
                <a:schemeClr val="accent1"/>
              </a:solidFill>
              <a:round/>
            </a:ln>
            <a:effectLst/>
          </c:spPr>
          <c:marker>
            <c:symbol val="none"/>
          </c:marker>
          <c:xVal>
            <c:numRef>
              <c:f>'2. Data Analysis and Graphs'!$D$32:$M$32</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'2. Data Analysis and Graphs'!$D$39:$K$39</c:f>
              <c:numCache>
                <c:formatCode>General</c:formatCode>
                <c:ptCount val="8"/>
                <c:pt idx="0">
                  <c:v>1.4771603540133158</c:v>
                </c:pt>
                <c:pt idx="1">
                  <c:v>2.7483217927746484</c:v>
                </c:pt>
                <c:pt idx="2">
                  <c:v>3.755617057628112</c:v>
                </c:pt>
                <c:pt idx="3">
                  <c:v>4.5288323341986052</c:v>
                </c:pt>
                <c:pt idx="4">
                  <c:v>4.9338498600212448</c:v>
                </c:pt>
                <c:pt idx="5">
                  <c:v>5.3388673858438844</c:v>
                </c:pt>
                <c:pt idx="6">
                  <c:v>5.5376941712477254</c:v>
                </c:pt>
                <c:pt idx="7">
                  <c:v>5.7291570016366098</c:v>
                </c:pt>
              </c:numCache>
            </c:numRef>
          </c:yVal>
          <c:smooth val="1"/>
          <c:extLst>
            <c:ext xmlns:c16="http://schemas.microsoft.com/office/drawing/2014/chart" uri="{C3380CC4-5D6E-409C-BE32-E72D297353CC}">
              <c16:uniqueId val="{00000000-547E-4E88-AB6A-F33A2034A299}"/>
            </c:ext>
          </c:extLst>
        </c:ser>
        <c:ser>
          <c:idx val="1"/>
          <c:order val="1"/>
          <c:tx>
            <c:v>Exhaust</c:v>
          </c:tx>
          <c:spPr>
            <a:ln w="19050" cap="rnd">
              <a:solidFill>
                <a:schemeClr val="accent2"/>
              </a:solidFill>
              <a:round/>
            </a:ln>
            <a:effectLst/>
          </c:spPr>
          <c:marker>
            <c:symbol val="none"/>
          </c:marker>
          <c:xVal>
            <c:numRef>
              <c:f>'2. Data Analysis and Graphs'!$D$46:$M$46</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'2. Data Analysis and Graphs'!$D$53:$K$53</c:f>
              <c:numCache>
                <c:formatCode>General</c:formatCode>
                <c:ptCount val="8"/>
                <c:pt idx="0">
                  <c:v>1.3170471829946624</c:v>
                </c:pt>
                <c:pt idx="1">
                  <c:v>3.0467718338373762</c:v>
                </c:pt>
                <c:pt idx="2">
                  <c:v>4.018445013277403</c:v>
                </c:pt>
                <c:pt idx="3">
                  <c:v>4.5619232322862322</c:v>
                </c:pt>
                <c:pt idx="4">
                  <c:v>4.8858142920995746</c:v>
                </c:pt>
                <c:pt idx="5">
                  <c:v>5.0999117723151741</c:v>
                </c:pt>
                <c:pt idx="6">
                  <c:v>5.2717387243856422</c:v>
                </c:pt>
                <c:pt idx="7">
                  <c:v>5.3804343681874078</c:v>
                </c:pt>
              </c:numCache>
            </c:numRef>
          </c:yVal>
          <c:smooth val="1"/>
          <c:extLst>
            <c:ext xmlns:c16="http://schemas.microsoft.com/office/drawing/2014/chart" uri="{C3380CC4-5D6E-409C-BE32-E72D297353CC}">
              <c16:uniqueId val="{00000001-547E-4E88-AB6A-F33A2034A299}"/>
            </c:ext>
          </c:extLst>
        </c:ser>
        <c:dLbls>
          <c:showLegendKey val="0"/>
          <c:showVal val="0"/>
          <c:showCatName val="0"/>
          <c:showSerName val="0"/>
          <c:showPercent val="0"/>
          <c:showBubbleSize val="0"/>
        </c:dLbls>
        <c:axId val="1335427727"/>
        <c:axId val="1335437807"/>
      </c:scatterChart>
      <c:valAx>
        <c:axId val="13354277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5437807"/>
        <c:crosses val="autoZero"/>
        <c:crossBetween val="midCat"/>
      </c:valAx>
      <c:valAx>
        <c:axId val="1335437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(l/s/sqcm)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5427727"/>
        <c:crosses val="autoZero"/>
        <c:crossBetween val="midCat"/>
      </c:valAx>
      <c:spPr>
        <a:noFill/>
        <a:ln>
          <a:noFill/>
        </a:ln>
        <a:effectLst/>
      </c:spPr>
    </c:plotArea>
    <c:legend>
      <c:legendPos val="r"/>
      <c:layout>
        <c:manualLayout>
          <c:xMode val="edge"/>
          <c:yMode val="edge"/>
          <c:x val="0.72161081167314289"/>
          <c:y val="0.51889562324446281"/>
          <c:w val="0.11135737589373128"/>
          <c:h val="0.1218378866060700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800" b="0" i="0" u="none" strike="noStrike" baseline="0"/>
              <a:t>Flow coefficient vs valve lift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9.7863418302813449E-2"/>
          <c:y val="0.13556286549707602"/>
          <c:w val="0.85635713770221555"/>
          <c:h val="0.70243674310448034"/>
        </c:manualLayout>
      </c:layout>
      <c:scatterChart>
        <c:scatterStyle val="smoothMarker"/>
        <c:varyColors val="0"/>
        <c:ser>
          <c:idx val="0"/>
          <c:order val="0"/>
          <c:tx>
            <c:v>Intake</c:v>
          </c:tx>
          <c:spPr>
            <a:ln w="19050" cap="rnd">
              <a:solidFill>
                <a:schemeClr val="accent1"/>
              </a:solidFill>
              <a:round/>
            </a:ln>
            <a:effectLst/>
          </c:spPr>
          <c:marker>
            <c:symbol val="none"/>
          </c:marker>
          <c:xVal>
            <c:numRef>
              <c:f>'2. Data Analysis and Graphs'!$D$32:$M$32</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'2. Data Analysis and Graphs'!$D$40:$K$40</c:f>
              <c:numCache>
                <c:formatCode>General</c:formatCode>
                <c:ptCount val="8"/>
                <c:pt idx="0">
                  <c:v>0.14632593898101195</c:v>
                </c:pt>
                <c:pt idx="1">
                  <c:v>0.27224584376172839</c:v>
                </c:pt>
                <c:pt idx="2">
                  <c:v>0.37202744503497887</c:v>
                </c:pt>
                <c:pt idx="3">
                  <c:v>0.44862133077747446</c:v>
                </c:pt>
                <c:pt idx="4">
                  <c:v>0.4887419375949722</c:v>
                </c:pt>
                <c:pt idx="5">
                  <c:v>0.52886254441246994</c:v>
                </c:pt>
                <c:pt idx="6">
                  <c:v>0.54855811503196883</c:v>
                </c:pt>
                <c:pt idx="7">
                  <c:v>0.56752422007296777</c:v>
                </c:pt>
              </c:numCache>
            </c:numRef>
          </c:yVal>
          <c:smooth val="1"/>
          <c:extLst>
            <c:ext xmlns:c16="http://schemas.microsoft.com/office/drawing/2014/chart" uri="{C3380CC4-5D6E-409C-BE32-E72D297353CC}">
              <c16:uniqueId val="{00000000-BAFC-4CAD-A466-3E7C06A275BC}"/>
            </c:ext>
          </c:extLst>
        </c:ser>
        <c:ser>
          <c:idx val="1"/>
          <c:order val="1"/>
          <c:tx>
            <c:v>Exhaust</c:v>
          </c:tx>
          <c:spPr>
            <a:ln w="19050" cap="rnd">
              <a:solidFill>
                <a:schemeClr val="accent2"/>
              </a:solidFill>
              <a:round/>
            </a:ln>
            <a:effectLst/>
          </c:spPr>
          <c:marker>
            <c:symbol val="none"/>
          </c:marker>
          <c:xVal>
            <c:numRef>
              <c:f>'2. Data Analysis and Graphs'!$D$46:$M$46</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'2. Data Analysis and Graphs'!$D$54:$K$54</c:f>
              <c:numCache>
                <c:formatCode>General</c:formatCode>
                <c:ptCount val="8"/>
                <c:pt idx="0">
                  <c:v>0.13046529796876299</c:v>
                </c:pt>
                <c:pt idx="1">
                  <c:v>0.30180998849305357</c:v>
                </c:pt>
                <c:pt idx="2">
                  <c:v>0.3980629037421895</c:v>
                </c:pt>
                <c:pt idx="3">
                  <c:v>0.45189928006797742</c:v>
                </c:pt>
                <c:pt idx="4">
                  <c:v>0.48398358515102274</c:v>
                </c:pt>
                <c:pt idx="5">
                  <c:v>0.50519185461269678</c:v>
                </c:pt>
                <c:pt idx="6">
                  <c:v>0.52221285036014287</c:v>
                </c:pt>
                <c:pt idx="7">
                  <c:v>0.53298012562530039</c:v>
                </c:pt>
              </c:numCache>
            </c:numRef>
          </c:yVal>
          <c:smooth val="1"/>
          <c:extLst>
            <c:ext xmlns:c16="http://schemas.microsoft.com/office/drawing/2014/chart" uri="{C3380CC4-5D6E-409C-BE32-E72D297353CC}">
              <c16:uniqueId val="{00000001-BAFC-4CAD-A466-3E7C06A275BC}"/>
            </c:ext>
          </c:extLst>
        </c:ser>
        <c:ser>
          <c:idx val="2"/>
          <c:order val="2"/>
          <c:tx>
            <c:v>L=D/4=8.75mm (Intake)</c:v>
          </c:tx>
          <c:spPr>
            <a:ln w="19050" cap="rnd">
              <a:solidFill>
                <a:schemeClr val="accent1"/>
              </a:solidFill>
              <a:prstDash val="sysDot"/>
              <a:round/>
            </a:ln>
            <a:effectLst/>
          </c:spPr>
          <c:marker>
            <c:symbol val="none"/>
          </c:marker>
          <c:xVal>
            <c:numRef>
              <c:f>'2. Data Analysis and Graphs'!$L$112:$L$113</c:f>
              <c:numCache>
                <c:formatCode>General</c:formatCode>
                <c:ptCount val="2"/>
                <c:pt idx="0">
                  <c:v>8.75</c:v>
                </c:pt>
                <c:pt idx="1">
                  <c:v>8.75</c:v>
                </c:pt>
              </c:numCache>
            </c:numRef>
          </c:xVal>
          <c:yVal>
            <c:numRef>
              <c:f>'2. Data Analysis and Graphs'!$M$112:$M$113</c:f>
              <c:numCache>
                <c:formatCode>General</c:formatCode>
                <c:ptCount val="2"/>
                <c:pt idx="0">
                  <c:v>0</c:v>
                </c:pt>
                <c:pt idx="1">
                  <c:v>0.6</c:v>
                </c:pt>
              </c:numCache>
            </c:numRef>
          </c:yVal>
          <c:smooth val="1"/>
          <c:extLst>
            <c:ext xmlns:c16="http://schemas.microsoft.com/office/drawing/2014/chart" uri="{C3380CC4-5D6E-409C-BE32-E72D297353CC}">
              <c16:uniqueId val="{00000002-BAFC-4CAD-A466-3E7C06A275BC}"/>
            </c:ext>
          </c:extLst>
        </c:ser>
        <c:ser>
          <c:idx val="3"/>
          <c:order val="3"/>
          <c:tx>
            <c:v>L=D/4=7.5mm (Exhaust)</c:v>
          </c:tx>
          <c:spPr>
            <a:ln w="19050" cap="rnd">
              <a:solidFill>
                <a:schemeClr val="accent2"/>
              </a:solidFill>
              <a:prstDash val="sysDot"/>
              <a:round/>
            </a:ln>
            <a:effectLst/>
          </c:spPr>
          <c:marker>
            <c:symbol val="none"/>
          </c:marker>
          <c:xVal>
            <c:numRef>
              <c:f>'2. Data Analysis and Graphs'!$L$116:$L$117</c:f>
              <c:numCache>
                <c:formatCode>General</c:formatCode>
                <c:ptCount val="2"/>
                <c:pt idx="0">
                  <c:v>7.5</c:v>
                </c:pt>
                <c:pt idx="1">
                  <c:v>7.5</c:v>
                </c:pt>
              </c:numCache>
            </c:numRef>
          </c:xVal>
          <c:yVal>
            <c:numRef>
              <c:f>'2. Data Analysis and Graphs'!$M$116:$M$117</c:f>
              <c:numCache>
                <c:formatCode>General</c:formatCode>
                <c:ptCount val="2"/>
                <c:pt idx="0">
                  <c:v>0</c:v>
                </c:pt>
                <c:pt idx="1">
                  <c:v>0.6</c:v>
                </c:pt>
              </c:numCache>
            </c:numRef>
          </c:yVal>
          <c:smooth val="1"/>
          <c:extLst>
            <c:ext xmlns:c16="http://schemas.microsoft.com/office/drawing/2014/chart" uri="{C3380CC4-5D6E-409C-BE32-E72D297353CC}">
              <c16:uniqueId val="{00000003-BAFC-4CAD-A466-3E7C06A275BC}"/>
            </c:ext>
          </c:extLst>
        </c:ser>
        <c:dLbls>
          <c:showLegendKey val="0"/>
          <c:showVal val="0"/>
          <c:showCatName val="0"/>
          <c:showSerName val="0"/>
          <c:showPercent val="0"/>
          <c:showBubbleSize val="0"/>
        </c:dLbls>
        <c:axId val="1335427727"/>
        <c:axId val="1335437807"/>
      </c:scatterChart>
      <c:valAx>
        <c:axId val="13354277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5437807"/>
        <c:crosses val="autoZero"/>
        <c:crossBetween val="midCat"/>
      </c:valAx>
      <c:valAx>
        <c:axId val="1335437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coefficient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5427727"/>
        <c:crosses val="autoZero"/>
        <c:crossBetween val="midCat"/>
      </c:valAx>
      <c:spPr>
        <a:noFill/>
        <a:ln>
          <a:noFill/>
        </a:ln>
        <a:effectLst/>
      </c:spPr>
    </c:plotArea>
    <c:legend>
      <c:legendPos val="r"/>
      <c:layout>
        <c:manualLayout>
          <c:xMode val="edge"/>
          <c:yMode val="edge"/>
          <c:x val="0.72161081167314289"/>
          <c:y val="0.51889562324446281"/>
          <c:w val="0.27060463459715933"/>
          <c:h val="0.2436757039471066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 coeffiicient vs crank angle</a:t>
            </a:r>
          </a:p>
        </c:rich>
      </c:tx>
      <c:layout>
        <c:manualLayout>
          <c:xMode val="edge"/>
          <c:yMode val="edge"/>
          <c:x val="0.4365254813335977"/>
          <c:y val="3.206482557492323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8585703372449106E-2"/>
          <c:y val="0.17465663267538414"/>
          <c:w val="0.87738049114696537"/>
          <c:h val="0.72018286820209065"/>
        </c:manualLayout>
      </c:layout>
      <c:scatterChart>
        <c:scatterStyle val="smoothMarker"/>
        <c:varyColors val="0"/>
        <c:ser>
          <c:idx val="0"/>
          <c:order val="0"/>
          <c:tx>
            <c:v>Inlet</c:v>
          </c:tx>
          <c:spPr>
            <a:ln w="19050" cap="rnd">
              <a:solidFill>
                <a:schemeClr val="accent1"/>
              </a:solidFill>
              <a:round/>
            </a:ln>
            <a:effectLst/>
          </c:spPr>
          <c:marker>
            <c:symbol val="none"/>
          </c:marker>
          <c:xVal>
            <c:numRef>
              <c:f>'3. Integration with Valve Kinem'!$D$7:$D$366</c:f>
              <c:numCache>
                <c:formatCode>General</c:formatCode>
                <c:ptCount val="360"/>
                <c:pt idx="0">
                  <c:v>112</c:v>
                </c:pt>
                <c:pt idx="1">
                  <c:v>114</c:v>
                </c:pt>
                <c:pt idx="2">
                  <c:v>116</c:v>
                </c:pt>
                <c:pt idx="3">
                  <c:v>118</c:v>
                </c:pt>
                <c:pt idx="4">
                  <c:v>120</c:v>
                </c:pt>
                <c:pt idx="5">
                  <c:v>122</c:v>
                </c:pt>
                <c:pt idx="6">
                  <c:v>124</c:v>
                </c:pt>
                <c:pt idx="7">
                  <c:v>126</c:v>
                </c:pt>
                <c:pt idx="8">
                  <c:v>128</c:v>
                </c:pt>
                <c:pt idx="9">
                  <c:v>130</c:v>
                </c:pt>
                <c:pt idx="10">
                  <c:v>132</c:v>
                </c:pt>
                <c:pt idx="11">
                  <c:v>134</c:v>
                </c:pt>
                <c:pt idx="12">
                  <c:v>136</c:v>
                </c:pt>
                <c:pt idx="13">
                  <c:v>138</c:v>
                </c:pt>
                <c:pt idx="14">
                  <c:v>140</c:v>
                </c:pt>
                <c:pt idx="15">
                  <c:v>142</c:v>
                </c:pt>
                <c:pt idx="16">
                  <c:v>144</c:v>
                </c:pt>
                <c:pt idx="17">
                  <c:v>146</c:v>
                </c:pt>
                <c:pt idx="18">
                  <c:v>148</c:v>
                </c:pt>
                <c:pt idx="19">
                  <c:v>150</c:v>
                </c:pt>
                <c:pt idx="20">
                  <c:v>152</c:v>
                </c:pt>
                <c:pt idx="21">
                  <c:v>154</c:v>
                </c:pt>
                <c:pt idx="22">
                  <c:v>156</c:v>
                </c:pt>
                <c:pt idx="23">
                  <c:v>158</c:v>
                </c:pt>
                <c:pt idx="24">
                  <c:v>160</c:v>
                </c:pt>
                <c:pt idx="25">
                  <c:v>162</c:v>
                </c:pt>
                <c:pt idx="26">
                  <c:v>164</c:v>
                </c:pt>
                <c:pt idx="27">
                  <c:v>166</c:v>
                </c:pt>
                <c:pt idx="28">
                  <c:v>168</c:v>
                </c:pt>
                <c:pt idx="29">
                  <c:v>170</c:v>
                </c:pt>
                <c:pt idx="30">
                  <c:v>172</c:v>
                </c:pt>
                <c:pt idx="31">
                  <c:v>174</c:v>
                </c:pt>
                <c:pt idx="32">
                  <c:v>176</c:v>
                </c:pt>
                <c:pt idx="33">
                  <c:v>178</c:v>
                </c:pt>
                <c:pt idx="34">
                  <c:v>180</c:v>
                </c:pt>
                <c:pt idx="35">
                  <c:v>182</c:v>
                </c:pt>
                <c:pt idx="36">
                  <c:v>184</c:v>
                </c:pt>
                <c:pt idx="37">
                  <c:v>186</c:v>
                </c:pt>
                <c:pt idx="38">
                  <c:v>188</c:v>
                </c:pt>
                <c:pt idx="39">
                  <c:v>190</c:v>
                </c:pt>
                <c:pt idx="40">
                  <c:v>192</c:v>
                </c:pt>
                <c:pt idx="41">
                  <c:v>194</c:v>
                </c:pt>
                <c:pt idx="42">
                  <c:v>196</c:v>
                </c:pt>
                <c:pt idx="43">
                  <c:v>198</c:v>
                </c:pt>
                <c:pt idx="44">
                  <c:v>200</c:v>
                </c:pt>
                <c:pt idx="45">
                  <c:v>202</c:v>
                </c:pt>
                <c:pt idx="46">
                  <c:v>204</c:v>
                </c:pt>
                <c:pt idx="47">
                  <c:v>206</c:v>
                </c:pt>
                <c:pt idx="48">
                  <c:v>208</c:v>
                </c:pt>
                <c:pt idx="49">
                  <c:v>210</c:v>
                </c:pt>
                <c:pt idx="50">
                  <c:v>212</c:v>
                </c:pt>
                <c:pt idx="51">
                  <c:v>214</c:v>
                </c:pt>
                <c:pt idx="52">
                  <c:v>216</c:v>
                </c:pt>
                <c:pt idx="53">
                  <c:v>218</c:v>
                </c:pt>
                <c:pt idx="54">
                  <c:v>220</c:v>
                </c:pt>
                <c:pt idx="55">
                  <c:v>222</c:v>
                </c:pt>
                <c:pt idx="56">
                  <c:v>224</c:v>
                </c:pt>
                <c:pt idx="57">
                  <c:v>226</c:v>
                </c:pt>
                <c:pt idx="58">
                  <c:v>228</c:v>
                </c:pt>
                <c:pt idx="59">
                  <c:v>230</c:v>
                </c:pt>
                <c:pt idx="60">
                  <c:v>232</c:v>
                </c:pt>
                <c:pt idx="61">
                  <c:v>234</c:v>
                </c:pt>
                <c:pt idx="62">
                  <c:v>236</c:v>
                </c:pt>
                <c:pt idx="63">
                  <c:v>238</c:v>
                </c:pt>
                <c:pt idx="64">
                  <c:v>240</c:v>
                </c:pt>
                <c:pt idx="65">
                  <c:v>242</c:v>
                </c:pt>
                <c:pt idx="66">
                  <c:v>244</c:v>
                </c:pt>
                <c:pt idx="67">
                  <c:v>246</c:v>
                </c:pt>
                <c:pt idx="68">
                  <c:v>248</c:v>
                </c:pt>
                <c:pt idx="69">
                  <c:v>250</c:v>
                </c:pt>
                <c:pt idx="70">
                  <c:v>252</c:v>
                </c:pt>
                <c:pt idx="71">
                  <c:v>254</c:v>
                </c:pt>
                <c:pt idx="72">
                  <c:v>256</c:v>
                </c:pt>
                <c:pt idx="73">
                  <c:v>258</c:v>
                </c:pt>
                <c:pt idx="74">
                  <c:v>260</c:v>
                </c:pt>
                <c:pt idx="75">
                  <c:v>262</c:v>
                </c:pt>
                <c:pt idx="76">
                  <c:v>264</c:v>
                </c:pt>
                <c:pt idx="77">
                  <c:v>266</c:v>
                </c:pt>
                <c:pt idx="78">
                  <c:v>268</c:v>
                </c:pt>
                <c:pt idx="79">
                  <c:v>270</c:v>
                </c:pt>
                <c:pt idx="80">
                  <c:v>272</c:v>
                </c:pt>
                <c:pt idx="81">
                  <c:v>274</c:v>
                </c:pt>
                <c:pt idx="82">
                  <c:v>276</c:v>
                </c:pt>
                <c:pt idx="83">
                  <c:v>278</c:v>
                </c:pt>
                <c:pt idx="84">
                  <c:v>280</c:v>
                </c:pt>
                <c:pt idx="85">
                  <c:v>282</c:v>
                </c:pt>
                <c:pt idx="86">
                  <c:v>284</c:v>
                </c:pt>
                <c:pt idx="87">
                  <c:v>286</c:v>
                </c:pt>
                <c:pt idx="88">
                  <c:v>288</c:v>
                </c:pt>
                <c:pt idx="89">
                  <c:v>290</c:v>
                </c:pt>
                <c:pt idx="90">
                  <c:v>292</c:v>
                </c:pt>
                <c:pt idx="91">
                  <c:v>294</c:v>
                </c:pt>
                <c:pt idx="92">
                  <c:v>296</c:v>
                </c:pt>
                <c:pt idx="93">
                  <c:v>298</c:v>
                </c:pt>
                <c:pt idx="94">
                  <c:v>300</c:v>
                </c:pt>
                <c:pt idx="95">
                  <c:v>302</c:v>
                </c:pt>
                <c:pt idx="96">
                  <c:v>304</c:v>
                </c:pt>
                <c:pt idx="97">
                  <c:v>306</c:v>
                </c:pt>
                <c:pt idx="98">
                  <c:v>308</c:v>
                </c:pt>
                <c:pt idx="99">
                  <c:v>310</c:v>
                </c:pt>
                <c:pt idx="100">
                  <c:v>312</c:v>
                </c:pt>
                <c:pt idx="101">
                  <c:v>314</c:v>
                </c:pt>
                <c:pt idx="102">
                  <c:v>316</c:v>
                </c:pt>
                <c:pt idx="103">
                  <c:v>318</c:v>
                </c:pt>
                <c:pt idx="104">
                  <c:v>320</c:v>
                </c:pt>
                <c:pt idx="105">
                  <c:v>322</c:v>
                </c:pt>
                <c:pt idx="106">
                  <c:v>324</c:v>
                </c:pt>
                <c:pt idx="107">
                  <c:v>326</c:v>
                </c:pt>
                <c:pt idx="108">
                  <c:v>328</c:v>
                </c:pt>
                <c:pt idx="109">
                  <c:v>330</c:v>
                </c:pt>
                <c:pt idx="110">
                  <c:v>332</c:v>
                </c:pt>
                <c:pt idx="111">
                  <c:v>334</c:v>
                </c:pt>
                <c:pt idx="112">
                  <c:v>336</c:v>
                </c:pt>
                <c:pt idx="113">
                  <c:v>338</c:v>
                </c:pt>
                <c:pt idx="114">
                  <c:v>340</c:v>
                </c:pt>
                <c:pt idx="115">
                  <c:v>342</c:v>
                </c:pt>
                <c:pt idx="116">
                  <c:v>344</c:v>
                </c:pt>
                <c:pt idx="117">
                  <c:v>346</c:v>
                </c:pt>
                <c:pt idx="118">
                  <c:v>348</c:v>
                </c:pt>
                <c:pt idx="119">
                  <c:v>350</c:v>
                </c:pt>
                <c:pt idx="120">
                  <c:v>352</c:v>
                </c:pt>
                <c:pt idx="121">
                  <c:v>354</c:v>
                </c:pt>
                <c:pt idx="122">
                  <c:v>356</c:v>
                </c:pt>
                <c:pt idx="123">
                  <c:v>358</c:v>
                </c:pt>
                <c:pt idx="124">
                  <c:v>360</c:v>
                </c:pt>
                <c:pt idx="125">
                  <c:v>362</c:v>
                </c:pt>
                <c:pt idx="126">
                  <c:v>364</c:v>
                </c:pt>
                <c:pt idx="127">
                  <c:v>366</c:v>
                </c:pt>
                <c:pt idx="128">
                  <c:v>368</c:v>
                </c:pt>
                <c:pt idx="129">
                  <c:v>370</c:v>
                </c:pt>
                <c:pt idx="130">
                  <c:v>372</c:v>
                </c:pt>
                <c:pt idx="131">
                  <c:v>374</c:v>
                </c:pt>
                <c:pt idx="132">
                  <c:v>376</c:v>
                </c:pt>
                <c:pt idx="133">
                  <c:v>378</c:v>
                </c:pt>
                <c:pt idx="134">
                  <c:v>380</c:v>
                </c:pt>
                <c:pt idx="135">
                  <c:v>382</c:v>
                </c:pt>
                <c:pt idx="136">
                  <c:v>384</c:v>
                </c:pt>
                <c:pt idx="137">
                  <c:v>386</c:v>
                </c:pt>
                <c:pt idx="138">
                  <c:v>388</c:v>
                </c:pt>
                <c:pt idx="139">
                  <c:v>390</c:v>
                </c:pt>
                <c:pt idx="140">
                  <c:v>392</c:v>
                </c:pt>
                <c:pt idx="141">
                  <c:v>394</c:v>
                </c:pt>
                <c:pt idx="142">
                  <c:v>396</c:v>
                </c:pt>
                <c:pt idx="143">
                  <c:v>398</c:v>
                </c:pt>
                <c:pt idx="144">
                  <c:v>400</c:v>
                </c:pt>
                <c:pt idx="145">
                  <c:v>402</c:v>
                </c:pt>
                <c:pt idx="146">
                  <c:v>404</c:v>
                </c:pt>
                <c:pt idx="147">
                  <c:v>406</c:v>
                </c:pt>
                <c:pt idx="148">
                  <c:v>408</c:v>
                </c:pt>
                <c:pt idx="149">
                  <c:v>410</c:v>
                </c:pt>
                <c:pt idx="150">
                  <c:v>412</c:v>
                </c:pt>
                <c:pt idx="151">
                  <c:v>414</c:v>
                </c:pt>
                <c:pt idx="152">
                  <c:v>416</c:v>
                </c:pt>
                <c:pt idx="153">
                  <c:v>418</c:v>
                </c:pt>
                <c:pt idx="154">
                  <c:v>420</c:v>
                </c:pt>
                <c:pt idx="155">
                  <c:v>422</c:v>
                </c:pt>
                <c:pt idx="156">
                  <c:v>424</c:v>
                </c:pt>
                <c:pt idx="157">
                  <c:v>426</c:v>
                </c:pt>
                <c:pt idx="158">
                  <c:v>428</c:v>
                </c:pt>
                <c:pt idx="159">
                  <c:v>430</c:v>
                </c:pt>
                <c:pt idx="160">
                  <c:v>432</c:v>
                </c:pt>
                <c:pt idx="161">
                  <c:v>434</c:v>
                </c:pt>
                <c:pt idx="162">
                  <c:v>436</c:v>
                </c:pt>
                <c:pt idx="163">
                  <c:v>438</c:v>
                </c:pt>
                <c:pt idx="164">
                  <c:v>440</c:v>
                </c:pt>
                <c:pt idx="165">
                  <c:v>442</c:v>
                </c:pt>
                <c:pt idx="166">
                  <c:v>444</c:v>
                </c:pt>
                <c:pt idx="167">
                  <c:v>446</c:v>
                </c:pt>
                <c:pt idx="168">
                  <c:v>448</c:v>
                </c:pt>
                <c:pt idx="169">
                  <c:v>450</c:v>
                </c:pt>
                <c:pt idx="170">
                  <c:v>452</c:v>
                </c:pt>
                <c:pt idx="171">
                  <c:v>454</c:v>
                </c:pt>
                <c:pt idx="172">
                  <c:v>456</c:v>
                </c:pt>
                <c:pt idx="173">
                  <c:v>458</c:v>
                </c:pt>
                <c:pt idx="174">
                  <c:v>460</c:v>
                </c:pt>
                <c:pt idx="175">
                  <c:v>462</c:v>
                </c:pt>
                <c:pt idx="176">
                  <c:v>464</c:v>
                </c:pt>
                <c:pt idx="177">
                  <c:v>466</c:v>
                </c:pt>
                <c:pt idx="178">
                  <c:v>468</c:v>
                </c:pt>
                <c:pt idx="179">
                  <c:v>470</c:v>
                </c:pt>
                <c:pt idx="180">
                  <c:v>472</c:v>
                </c:pt>
                <c:pt idx="181">
                  <c:v>474</c:v>
                </c:pt>
                <c:pt idx="182">
                  <c:v>476</c:v>
                </c:pt>
                <c:pt idx="183">
                  <c:v>478</c:v>
                </c:pt>
                <c:pt idx="184">
                  <c:v>480</c:v>
                </c:pt>
                <c:pt idx="185">
                  <c:v>482</c:v>
                </c:pt>
                <c:pt idx="186">
                  <c:v>484</c:v>
                </c:pt>
                <c:pt idx="187">
                  <c:v>486</c:v>
                </c:pt>
                <c:pt idx="188">
                  <c:v>488</c:v>
                </c:pt>
                <c:pt idx="189">
                  <c:v>490</c:v>
                </c:pt>
                <c:pt idx="190">
                  <c:v>492</c:v>
                </c:pt>
                <c:pt idx="191">
                  <c:v>494</c:v>
                </c:pt>
                <c:pt idx="192">
                  <c:v>496</c:v>
                </c:pt>
                <c:pt idx="193">
                  <c:v>498</c:v>
                </c:pt>
                <c:pt idx="194">
                  <c:v>500</c:v>
                </c:pt>
                <c:pt idx="195">
                  <c:v>502</c:v>
                </c:pt>
                <c:pt idx="196">
                  <c:v>504</c:v>
                </c:pt>
                <c:pt idx="197">
                  <c:v>506</c:v>
                </c:pt>
                <c:pt idx="198">
                  <c:v>508</c:v>
                </c:pt>
                <c:pt idx="199">
                  <c:v>510</c:v>
                </c:pt>
                <c:pt idx="200">
                  <c:v>512</c:v>
                </c:pt>
                <c:pt idx="201">
                  <c:v>514</c:v>
                </c:pt>
                <c:pt idx="202">
                  <c:v>516</c:v>
                </c:pt>
                <c:pt idx="203">
                  <c:v>518</c:v>
                </c:pt>
                <c:pt idx="204">
                  <c:v>520</c:v>
                </c:pt>
                <c:pt idx="205">
                  <c:v>522</c:v>
                </c:pt>
                <c:pt idx="206">
                  <c:v>524</c:v>
                </c:pt>
                <c:pt idx="207">
                  <c:v>526</c:v>
                </c:pt>
                <c:pt idx="208">
                  <c:v>528</c:v>
                </c:pt>
                <c:pt idx="209">
                  <c:v>530</c:v>
                </c:pt>
                <c:pt idx="210">
                  <c:v>532</c:v>
                </c:pt>
                <c:pt idx="211">
                  <c:v>534</c:v>
                </c:pt>
                <c:pt idx="212">
                  <c:v>536</c:v>
                </c:pt>
                <c:pt idx="213">
                  <c:v>538</c:v>
                </c:pt>
                <c:pt idx="214">
                  <c:v>540</c:v>
                </c:pt>
                <c:pt idx="215">
                  <c:v>542</c:v>
                </c:pt>
                <c:pt idx="216">
                  <c:v>544</c:v>
                </c:pt>
                <c:pt idx="217">
                  <c:v>546</c:v>
                </c:pt>
                <c:pt idx="218">
                  <c:v>548</c:v>
                </c:pt>
                <c:pt idx="219">
                  <c:v>550</c:v>
                </c:pt>
                <c:pt idx="220">
                  <c:v>552</c:v>
                </c:pt>
                <c:pt idx="221">
                  <c:v>554</c:v>
                </c:pt>
                <c:pt idx="222">
                  <c:v>556</c:v>
                </c:pt>
                <c:pt idx="223">
                  <c:v>558</c:v>
                </c:pt>
                <c:pt idx="224">
                  <c:v>560</c:v>
                </c:pt>
                <c:pt idx="225">
                  <c:v>562</c:v>
                </c:pt>
                <c:pt idx="226">
                  <c:v>564</c:v>
                </c:pt>
                <c:pt idx="227">
                  <c:v>566</c:v>
                </c:pt>
                <c:pt idx="228">
                  <c:v>568</c:v>
                </c:pt>
                <c:pt idx="229">
                  <c:v>570</c:v>
                </c:pt>
                <c:pt idx="230">
                  <c:v>572</c:v>
                </c:pt>
                <c:pt idx="231">
                  <c:v>574</c:v>
                </c:pt>
                <c:pt idx="232">
                  <c:v>576</c:v>
                </c:pt>
                <c:pt idx="233">
                  <c:v>578</c:v>
                </c:pt>
                <c:pt idx="234">
                  <c:v>580</c:v>
                </c:pt>
                <c:pt idx="235">
                  <c:v>582</c:v>
                </c:pt>
                <c:pt idx="236">
                  <c:v>584</c:v>
                </c:pt>
                <c:pt idx="237">
                  <c:v>586</c:v>
                </c:pt>
                <c:pt idx="238">
                  <c:v>588</c:v>
                </c:pt>
                <c:pt idx="239">
                  <c:v>590</c:v>
                </c:pt>
                <c:pt idx="240">
                  <c:v>592</c:v>
                </c:pt>
                <c:pt idx="241">
                  <c:v>594</c:v>
                </c:pt>
                <c:pt idx="242">
                  <c:v>596</c:v>
                </c:pt>
                <c:pt idx="243">
                  <c:v>598</c:v>
                </c:pt>
                <c:pt idx="244">
                  <c:v>600</c:v>
                </c:pt>
                <c:pt idx="245">
                  <c:v>602</c:v>
                </c:pt>
                <c:pt idx="246">
                  <c:v>604</c:v>
                </c:pt>
                <c:pt idx="247">
                  <c:v>606</c:v>
                </c:pt>
                <c:pt idx="248">
                  <c:v>608</c:v>
                </c:pt>
                <c:pt idx="249">
                  <c:v>610</c:v>
                </c:pt>
                <c:pt idx="250">
                  <c:v>612</c:v>
                </c:pt>
                <c:pt idx="251">
                  <c:v>614</c:v>
                </c:pt>
                <c:pt idx="252">
                  <c:v>616</c:v>
                </c:pt>
                <c:pt idx="253">
                  <c:v>618</c:v>
                </c:pt>
                <c:pt idx="254">
                  <c:v>620</c:v>
                </c:pt>
                <c:pt idx="255">
                  <c:v>622</c:v>
                </c:pt>
                <c:pt idx="256">
                  <c:v>624</c:v>
                </c:pt>
                <c:pt idx="257">
                  <c:v>626</c:v>
                </c:pt>
                <c:pt idx="258">
                  <c:v>628</c:v>
                </c:pt>
                <c:pt idx="259">
                  <c:v>630</c:v>
                </c:pt>
                <c:pt idx="260">
                  <c:v>632</c:v>
                </c:pt>
                <c:pt idx="261">
                  <c:v>634</c:v>
                </c:pt>
                <c:pt idx="262">
                  <c:v>636</c:v>
                </c:pt>
                <c:pt idx="263">
                  <c:v>638</c:v>
                </c:pt>
                <c:pt idx="264">
                  <c:v>640</c:v>
                </c:pt>
                <c:pt idx="265">
                  <c:v>642</c:v>
                </c:pt>
                <c:pt idx="266">
                  <c:v>644</c:v>
                </c:pt>
                <c:pt idx="267">
                  <c:v>646</c:v>
                </c:pt>
                <c:pt idx="268">
                  <c:v>648</c:v>
                </c:pt>
                <c:pt idx="269">
                  <c:v>650</c:v>
                </c:pt>
                <c:pt idx="270">
                  <c:v>652</c:v>
                </c:pt>
                <c:pt idx="271">
                  <c:v>654</c:v>
                </c:pt>
                <c:pt idx="272">
                  <c:v>656</c:v>
                </c:pt>
                <c:pt idx="273">
                  <c:v>658</c:v>
                </c:pt>
                <c:pt idx="274">
                  <c:v>660</c:v>
                </c:pt>
                <c:pt idx="275">
                  <c:v>662</c:v>
                </c:pt>
                <c:pt idx="276">
                  <c:v>664</c:v>
                </c:pt>
                <c:pt idx="277">
                  <c:v>666</c:v>
                </c:pt>
                <c:pt idx="278">
                  <c:v>668</c:v>
                </c:pt>
                <c:pt idx="279">
                  <c:v>670</c:v>
                </c:pt>
                <c:pt idx="280">
                  <c:v>672</c:v>
                </c:pt>
                <c:pt idx="281">
                  <c:v>674</c:v>
                </c:pt>
                <c:pt idx="282">
                  <c:v>676</c:v>
                </c:pt>
                <c:pt idx="283">
                  <c:v>678</c:v>
                </c:pt>
                <c:pt idx="284">
                  <c:v>680</c:v>
                </c:pt>
                <c:pt idx="285">
                  <c:v>682</c:v>
                </c:pt>
                <c:pt idx="286">
                  <c:v>684</c:v>
                </c:pt>
                <c:pt idx="287">
                  <c:v>686</c:v>
                </c:pt>
                <c:pt idx="288">
                  <c:v>688</c:v>
                </c:pt>
                <c:pt idx="289">
                  <c:v>690</c:v>
                </c:pt>
                <c:pt idx="290">
                  <c:v>692</c:v>
                </c:pt>
                <c:pt idx="291">
                  <c:v>694</c:v>
                </c:pt>
                <c:pt idx="292">
                  <c:v>696</c:v>
                </c:pt>
                <c:pt idx="293">
                  <c:v>698</c:v>
                </c:pt>
                <c:pt idx="294">
                  <c:v>700</c:v>
                </c:pt>
                <c:pt idx="295">
                  <c:v>702</c:v>
                </c:pt>
                <c:pt idx="296">
                  <c:v>704</c:v>
                </c:pt>
                <c:pt idx="297">
                  <c:v>706</c:v>
                </c:pt>
                <c:pt idx="298">
                  <c:v>708</c:v>
                </c:pt>
                <c:pt idx="299">
                  <c:v>710</c:v>
                </c:pt>
                <c:pt idx="300">
                  <c:v>712</c:v>
                </c:pt>
                <c:pt idx="301">
                  <c:v>714</c:v>
                </c:pt>
                <c:pt idx="302">
                  <c:v>716</c:v>
                </c:pt>
                <c:pt idx="303">
                  <c:v>718</c:v>
                </c:pt>
                <c:pt idx="304">
                  <c:v>720</c:v>
                </c:pt>
                <c:pt idx="305">
                  <c:v>722</c:v>
                </c:pt>
                <c:pt idx="306">
                  <c:v>724</c:v>
                </c:pt>
                <c:pt idx="307">
                  <c:v>726</c:v>
                </c:pt>
                <c:pt idx="308">
                  <c:v>728</c:v>
                </c:pt>
                <c:pt idx="309">
                  <c:v>730</c:v>
                </c:pt>
                <c:pt idx="310">
                  <c:v>732</c:v>
                </c:pt>
                <c:pt idx="311">
                  <c:v>734</c:v>
                </c:pt>
                <c:pt idx="312">
                  <c:v>736</c:v>
                </c:pt>
                <c:pt idx="313">
                  <c:v>738</c:v>
                </c:pt>
                <c:pt idx="314">
                  <c:v>740</c:v>
                </c:pt>
                <c:pt idx="315">
                  <c:v>742</c:v>
                </c:pt>
                <c:pt idx="316">
                  <c:v>744</c:v>
                </c:pt>
                <c:pt idx="317">
                  <c:v>746</c:v>
                </c:pt>
                <c:pt idx="318">
                  <c:v>748</c:v>
                </c:pt>
                <c:pt idx="319">
                  <c:v>750</c:v>
                </c:pt>
                <c:pt idx="320">
                  <c:v>752</c:v>
                </c:pt>
                <c:pt idx="321">
                  <c:v>754</c:v>
                </c:pt>
                <c:pt idx="322">
                  <c:v>756</c:v>
                </c:pt>
                <c:pt idx="323">
                  <c:v>758</c:v>
                </c:pt>
                <c:pt idx="324">
                  <c:v>760</c:v>
                </c:pt>
                <c:pt idx="325">
                  <c:v>762</c:v>
                </c:pt>
                <c:pt idx="326">
                  <c:v>764</c:v>
                </c:pt>
                <c:pt idx="327">
                  <c:v>766</c:v>
                </c:pt>
                <c:pt idx="328">
                  <c:v>768</c:v>
                </c:pt>
                <c:pt idx="329">
                  <c:v>770</c:v>
                </c:pt>
                <c:pt idx="330">
                  <c:v>772</c:v>
                </c:pt>
                <c:pt idx="331">
                  <c:v>774</c:v>
                </c:pt>
                <c:pt idx="332">
                  <c:v>776</c:v>
                </c:pt>
                <c:pt idx="333">
                  <c:v>778</c:v>
                </c:pt>
                <c:pt idx="334">
                  <c:v>780</c:v>
                </c:pt>
                <c:pt idx="335">
                  <c:v>782</c:v>
                </c:pt>
                <c:pt idx="336">
                  <c:v>784</c:v>
                </c:pt>
                <c:pt idx="337">
                  <c:v>786</c:v>
                </c:pt>
                <c:pt idx="338">
                  <c:v>788</c:v>
                </c:pt>
                <c:pt idx="339">
                  <c:v>790</c:v>
                </c:pt>
                <c:pt idx="340">
                  <c:v>792</c:v>
                </c:pt>
                <c:pt idx="341">
                  <c:v>794</c:v>
                </c:pt>
                <c:pt idx="342">
                  <c:v>796</c:v>
                </c:pt>
                <c:pt idx="343">
                  <c:v>798</c:v>
                </c:pt>
                <c:pt idx="344">
                  <c:v>800</c:v>
                </c:pt>
                <c:pt idx="345">
                  <c:v>802</c:v>
                </c:pt>
                <c:pt idx="346">
                  <c:v>804</c:v>
                </c:pt>
                <c:pt idx="347">
                  <c:v>806</c:v>
                </c:pt>
                <c:pt idx="348">
                  <c:v>808</c:v>
                </c:pt>
                <c:pt idx="349">
                  <c:v>810</c:v>
                </c:pt>
                <c:pt idx="350">
                  <c:v>812</c:v>
                </c:pt>
                <c:pt idx="351">
                  <c:v>814</c:v>
                </c:pt>
                <c:pt idx="352">
                  <c:v>816</c:v>
                </c:pt>
                <c:pt idx="353">
                  <c:v>818</c:v>
                </c:pt>
                <c:pt idx="354">
                  <c:v>820</c:v>
                </c:pt>
                <c:pt idx="355">
                  <c:v>822</c:v>
                </c:pt>
                <c:pt idx="356">
                  <c:v>824</c:v>
                </c:pt>
                <c:pt idx="357">
                  <c:v>826</c:v>
                </c:pt>
                <c:pt idx="358">
                  <c:v>828</c:v>
                </c:pt>
                <c:pt idx="359">
                  <c:v>830</c:v>
                </c:pt>
              </c:numCache>
            </c:numRef>
          </c:xVal>
          <c:yVal>
            <c:numRef>
              <c:f>'3. Integration with Valve Kinem'!$G$7:$G$366</c:f>
              <c:numCache>
                <c:formatCode>General</c:formatCode>
                <c:ptCount val="360"/>
                <c:pt idx="0">
                  <c:v>0.10098471111111113</c:v>
                </c:pt>
                <c:pt idx="1">
                  <c:v>0.10098471111111113</c:v>
                </c:pt>
                <c:pt idx="2">
                  <c:v>0.10098471111111113</c:v>
                </c:pt>
                <c:pt idx="3">
                  <c:v>0.10098471111111113</c:v>
                </c:pt>
                <c:pt idx="4">
                  <c:v>0.10098471111111113</c:v>
                </c:pt>
                <c:pt idx="5">
                  <c:v>0.10098471111111113</c:v>
                </c:pt>
                <c:pt idx="6">
                  <c:v>0.10098471111111113</c:v>
                </c:pt>
                <c:pt idx="7">
                  <c:v>0.10098471111111113</c:v>
                </c:pt>
                <c:pt idx="8">
                  <c:v>0.10098471111111113</c:v>
                </c:pt>
                <c:pt idx="9">
                  <c:v>0.10098471111111113</c:v>
                </c:pt>
                <c:pt idx="10">
                  <c:v>0.10098471111111113</c:v>
                </c:pt>
                <c:pt idx="11">
                  <c:v>0.10098471111111113</c:v>
                </c:pt>
                <c:pt idx="12">
                  <c:v>0.10098471111111113</c:v>
                </c:pt>
                <c:pt idx="13">
                  <c:v>0.10098471111111113</c:v>
                </c:pt>
                <c:pt idx="14">
                  <c:v>0.10098471111111113</c:v>
                </c:pt>
                <c:pt idx="15">
                  <c:v>0.10098471111111113</c:v>
                </c:pt>
                <c:pt idx="16">
                  <c:v>0.10098471111111113</c:v>
                </c:pt>
                <c:pt idx="17">
                  <c:v>0.10098471111111113</c:v>
                </c:pt>
                <c:pt idx="18">
                  <c:v>0.10098471111111113</c:v>
                </c:pt>
                <c:pt idx="19">
                  <c:v>0.10098471111111113</c:v>
                </c:pt>
                <c:pt idx="20">
                  <c:v>0.10098471111111113</c:v>
                </c:pt>
                <c:pt idx="21">
                  <c:v>0.10098471111111113</c:v>
                </c:pt>
                <c:pt idx="22">
                  <c:v>0.10098471111111113</c:v>
                </c:pt>
                <c:pt idx="23">
                  <c:v>0.10098471111111113</c:v>
                </c:pt>
                <c:pt idx="24">
                  <c:v>0.10098471111111113</c:v>
                </c:pt>
                <c:pt idx="25">
                  <c:v>0.10098471111111113</c:v>
                </c:pt>
                <c:pt idx="26">
                  <c:v>0.10098471111111113</c:v>
                </c:pt>
                <c:pt idx="27">
                  <c:v>0.10098471111111113</c:v>
                </c:pt>
                <c:pt idx="28">
                  <c:v>0.10098471111111113</c:v>
                </c:pt>
                <c:pt idx="29">
                  <c:v>0.10098471111111113</c:v>
                </c:pt>
                <c:pt idx="30">
                  <c:v>0.10098471111111113</c:v>
                </c:pt>
                <c:pt idx="31">
                  <c:v>0.10098471111111113</c:v>
                </c:pt>
                <c:pt idx="32">
                  <c:v>0.10098471111111113</c:v>
                </c:pt>
                <c:pt idx="33">
                  <c:v>0.10098471111111113</c:v>
                </c:pt>
                <c:pt idx="34">
                  <c:v>0.10098471111111113</c:v>
                </c:pt>
                <c:pt idx="35">
                  <c:v>0.10098471111111113</c:v>
                </c:pt>
                <c:pt idx="36">
                  <c:v>0.10098471111111113</c:v>
                </c:pt>
                <c:pt idx="37">
                  <c:v>0.10098471111111113</c:v>
                </c:pt>
                <c:pt idx="38">
                  <c:v>0.10098471111111113</c:v>
                </c:pt>
                <c:pt idx="39">
                  <c:v>0.10098471111111113</c:v>
                </c:pt>
                <c:pt idx="40">
                  <c:v>0.10098471111111113</c:v>
                </c:pt>
                <c:pt idx="41">
                  <c:v>0.10098471111111113</c:v>
                </c:pt>
                <c:pt idx="42">
                  <c:v>0.10098471111111113</c:v>
                </c:pt>
                <c:pt idx="43">
                  <c:v>0.10098471111111113</c:v>
                </c:pt>
                <c:pt idx="44">
                  <c:v>0.10098471111111113</c:v>
                </c:pt>
                <c:pt idx="45">
                  <c:v>0.10098471111111113</c:v>
                </c:pt>
                <c:pt idx="46">
                  <c:v>0.10098471111111113</c:v>
                </c:pt>
                <c:pt idx="47">
                  <c:v>0.10098471111111113</c:v>
                </c:pt>
                <c:pt idx="48">
                  <c:v>0.10098471111111113</c:v>
                </c:pt>
                <c:pt idx="49">
                  <c:v>0.10098471111111113</c:v>
                </c:pt>
                <c:pt idx="50">
                  <c:v>0.10098471111111113</c:v>
                </c:pt>
                <c:pt idx="51">
                  <c:v>0.10098471111111113</c:v>
                </c:pt>
                <c:pt idx="52">
                  <c:v>0.10098471111111113</c:v>
                </c:pt>
                <c:pt idx="53">
                  <c:v>0.10098471111111113</c:v>
                </c:pt>
                <c:pt idx="54">
                  <c:v>0.10098471111111113</c:v>
                </c:pt>
                <c:pt idx="55">
                  <c:v>0.10098471111111113</c:v>
                </c:pt>
                <c:pt idx="56">
                  <c:v>0.10098471111111113</c:v>
                </c:pt>
                <c:pt idx="57">
                  <c:v>0.10098471111111113</c:v>
                </c:pt>
                <c:pt idx="58">
                  <c:v>0.10098471111111113</c:v>
                </c:pt>
                <c:pt idx="59">
                  <c:v>0.10098471111111113</c:v>
                </c:pt>
                <c:pt idx="60">
                  <c:v>0.10098471111111113</c:v>
                </c:pt>
                <c:pt idx="61">
                  <c:v>0.10098471111111113</c:v>
                </c:pt>
                <c:pt idx="62">
                  <c:v>0.10098471111111113</c:v>
                </c:pt>
                <c:pt idx="63">
                  <c:v>0.10098471111111113</c:v>
                </c:pt>
                <c:pt idx="64">
                  <c:v>0.10098471111111113</c:v>
                </c:pt>
                <c:pt idx="65">
                  <c:v>0.10098471111111113</c:v>
                </c:pt>
                <c:pt idx="66">
                  <c:v>0.10098471111111113</c:v>
                </c:pt>
                <c:pt idx="67">
                  <c:v>0.10098471111111113</c:v>
                </c:pt>
                <c:pt idx="68">
                  <c:v>0.10098471111111113</c:v>
                </c:pt>
                <c:pt idx="69">
                  <c:v>0.10098471111111113</c:v>
                </c:pt>
                <c:pt idx="70">
                  <c:v>0.10098471111111113</c:v>
                </c:pt>
                <c:pt idx="71">
                  <c:v>0.10098471111111113</c:v>
                </c:pt>
                <c:pt idx="72">
                  <c:v>0.10098471111111113</c:v>
                </c:pt>
                <c:pt idx="73">
                  <c:v>0.10098471111111113</c:v>
                </c:pt>
                <c:pt idx="74">
                  <c:v>0.10098471111111113</c:v>
                </c:pt>
                <c:pt idx="75">
                  <c:v>0.10098471111111113</c:v>
                </c:pt>
                <c:pt idx="76">
                  <c:v>0.10098471111111113</c:v>
                </c:pt>
                <c:pt idx="77">
                  <c:v>0.10098471111111113</c:v>
                </c:pt>
                <c:pt idx="78">
                  <c:v>0.10098471111111113</c:v>
                </c:pt>
                <c:pt idx="79">
                  <c:v>0.10098471111111113</c:v>
                </c:pt>
                <c:pt idx="80">
                  <c:v>0.10098471111111113</c:v>
                </c:pt>
                <c:pt idx="81">
                  <c:v>0.10098471111111113</c:v>
                </c:pt>
                <c:pt idx="82">
                  <c:v>0.10098471111111113</c:v>
                </c:pt>
                <c:pt idx="83">
                  <c:v>0.10098471111111113</c:v>
                </c:pt>
                <c:pt idx="84">
                  <c:v>0.10098471111111113</c:v>
                </c:pt>
                <c:pt idx="85">
                  <c:v>0.10098471111111113</c:v>
                </c:pt>
                <c:pt idx="86">
                  <c:v>0.10098471111111113</c:v>
                </c:pt>
                <c:pt idx="87">
                  <c:v>0.10098471111111113</c:v>
                </c:pt>
                <c:pt idx="88">
                  <c:v>0.10098471111111113</c:v>
                </c:pt>
                <c:pt idx="89">
                  <c:v>0.10098471111111113</c:v>
                </c:pt>
                <c:pt idx="90">
                  <c:v>0.10098471111111113</c:v>
                </c:pt>
                <c:pt idx="91">
                  <c:v>0.10098471111111113</c:v>
                </c:pt>
                <c:pt idx="92">
                  <c:v>0.10098471111111113</c:v>
                </c:pt>
                <c:pt idx="93">
                  <c:v>0.10098471111111113</c:v>
                </c:pt>
                <c:pt idx="94">
                  <c:v>0.10098471111111113</c:v>
                </c:pt>
                <c:pt idx="95">
                  <c:v>0.10098471111111113</c:v>
                </c:pt>
                <c:pt idx="96">
                  <c:v>0.10098471111111113</c:v>
                </c:pt>
                <c:pt idx="97">
                  <c:v>0.10098471111111113</c:v>
                </c:pt>
                <c:pt idx="98">
                  <c:v>0.10098471111111113</c:v>
                </c:pt>
                <c:pt idx="99">
                  <c:v>0.10098471111111113</c:v>
                </c:pt>
                <c:pt idx="100">
                  <c:v>0.10098471111111113</c:v>
                </c:pt>
                <c:pt idx="101">
                  <c:v>0.10098471111111113</c:v>
                </c:pt>
                <c:pt idx="102">
                  <c:v>0.10098471111111113</c:v>
                </c:pt>
                <c:pt idx="103">
                  <c:v>0.10098471111111113</c:v>
                </c:pt>
                <c:pt idx="104">
                  <c:v>0.10098471111111113</c:v>
                </c:pt>
                <c:pt idx="105">
                  <c:v>0.10098471111111113</c:v>
                </c:pt>
                <c:pt idx="106">
                  <c:v>0.10098471111111113</c:v>
                </c:pt>
                <c:pt idx="107">
                  <c:v>0.10098471111111113</c:v>
                </c:pt>
                <c:pt idx="108">
                  <c:v>0.10098471111111113</c:v>
                </c:pt>
                <c:pt idx="109">
                  <c:v>0.10098471111111113</c:v>
                </c:pt>
                <c:pt idx="110">
                  <c:v>0.10098471111111113</c:v>
                </c:pt>
                <c:pt idx="111">
                  <c:v>0.10098471111111113</c:v>
                </c:pt>
                <c:pt idx="112">
                  <c:v>0.10098471111111113</c:v>
                </c:pt>
                <c:pt idx="113">
                  <c:v>0.10150451647200805</c:v>
                </c:pt>
                <c:pt idx="114">
                  <c:v>0.10228484736445144</c:v>
                </c:pt>
                <c:pt idx="115">
                  <c:v>0.10291369348910995</c:v>
                </c:pt>
                <c:pt idx="116">
                  <c:v>0.10345534370311657</c:v>
                </c:pt>
                <c:pt idx="117">
                  <c:v>0.10423567459556012</c:v>
                </c:pt>
                <c:pt idx="118">
                  <c:v>0.10501600548800358</c:v>
                </c:pt>
                <c:pt idx="119">
                  <c:v>0.10579633638044697</c:v>
                </c:pt>
                <c:pt idx="120">
                  <c:v>0.10657666727289039</c:v>
                </c:pt>
                <c:pt idx="121">
                  <c:v>0.10732110735961146</c:v>
                </c:pt>
                <c:pt idx="122">
                  <c:v>0.10826888769301475</c:v>
                </c:pt>
                <c:pt idx="123">
                  <c:v>0.11305656025308281</c:v>
                </c:pt>
                <c:pt idx="124">
                  <c:v>0.11969411093922276</c:v>
                </c:pt>
                <c:pt idx="125">
                  <c:v>0.12897683457432585</c:v>
                </c:pt>
                <c:pt idx="126">
                  <c:v>0.13822020474539254</c:v>
                </c:pt>
                <c:pt idx="127">
                  <c:v>0.14727328676311138</c:v>
                </c:pt>
                <c:pt idx="128">
                  <c:v>0.15619703973041429</c:v>
                </c:pt>
                <c:pt idx="129">
                  <c:v>0.16551064209396707</c:v>
                </c:pt>
                <c:pt idx="130">
                  <c:v>0.17462564337258718</c:v>
                </c:pt>
                <c:pt idx="131">
                  <c:v>0.18405195334700369</c:v>
                </c:pt>
                <c:pt idx="132">
                  <c:v>0.19342616911420002</c:v>
                </c:pt>
                <c:pt idx="133">
                  <c:v>0.20320117644440258</c:v>
                </c:pt>
                <c:pt idx="134">
                  <c:v>0.21284310553586597</c:v>
                </c:pt>
                <c:pt idx="135">
                  <c:v>0.22227201561551252</c:v>
                </c:pt>
                <c:pt idx="136">
                  <c:v>0.2314850345459922</c:v>
                </c:pt>
                <c:pt idx="137">
                  <c:v>0.24066125117022047</c:v>
                </c:pt>
                <c:pt idx="138">
                  <c:v>0.24977052864581883</c:v>
                </c:pt>
                <c:pt idx="139">
                  <c:v>0.25874131607385964</c:v>
                </c:pt>
                <c:pt idx="140">
                  <c:v>0.2677345855648029</c:v>
                </c:pt>
                <c:pt idx="141">
                  <c:v>0.27649811556736703</c:v>
                </c:pt>
                <c:pt idx="142">
                  <c:v>0.28502923662541851</c:v>
                </c:pt>
                <c:pt idx="143">
                  <c:v>0.29332535007684102</c:v>
                </c:pt>
                <c:pt idx="144">
                  <c:v>0.30138392884511028</c:v>
                </c:pt>
                <c:pt idx="145">
                  <c:v>0.30920251820906847</c:v>
                </c:pt>
                <c:pt idx="146">
                  <c:v>0.31707035078492551</c:v>
                </c:pt>
                <c:pt idx="147">
                  <c:v>0.32493818336078251</c:v>
                </c:pt>
                <c:pt idx="148">
                  <c:v>0.3326642323316526</c:v>
                </c:pt>
                <c:pt idx="149">
                  <c:v>0.34014076361475054</c:v>
                </c:pt>
                <c:pt idx="150">
                  <c:v>0.347365499786221</c:v>
                </c:pt>
                <c:pt idx="151">
                  <c:v>0.35433624012143794</c:v>
                </c:pt>
                <c:pt idx="152">
                  <c:v>0.36105086126536889</c:v>
                </c:pt>
                <c:pt idx="153">
                  <c:v>0.36750731787936697</c:v>
                </c:pt>
                <c:pt idx="154">
                  <c:v>0.37370364326420247</c:v>
                </c:pt>
                <c:pt idx="155">
                  <c:v>0.37963794995913835</c:v>
                </c:pt>
                <c:pt idx="156">
                  <c:v>0.38548019455234789</c:v>
                </c:pt>
                <c:pt idx="157">
                  <c:v>0.39118892435599806</c:v>
                </c:pt>
                <c:pt idx="158">
                  <c:v>0.3966303092837446</c:v>
                </c:pt>
                <c:pt idx="159">
                  <c:v>0.40180269183702538</c:v>
                </c:pt>
                <c:pt idx="160">
                  <c:v>0.40670449645801032</c:v>
                </c:pt>
                <c:pt idx="161">
                  <c:v>0.41133423000952551</c:v>
                </c:pt>
                <c:pt idx="162">
                  <c:v>0.41569048222988297</c:v>
                </c:pt>
                <c:pt idx="163">
                  <c:v>0.41977192616245568</c:v>
                </c:pt>
                <c:pt idx="164">
                  <c:v>0.42357731855988473</c:v>
                </c:pt>
                <c:pt idx="165">
                  <c:v>0.42710550026278138</c:v>
                </c:pt>
                <c:pt idx="166">
                  <c:v>0.43054864213934002</c:v>
                </c:pt>
                <c:pt idx="167">
                  <c:v>0.43381078678223151</c:v>
                </c:pt>
                <c:pt idx="168">
                  <c:v>0.43679260351703664</c:v>
                </c:pt>
                <c:pt idx="169">
                  <c:v>0.43949318405349275</c:v>
                </c:pt>
                <c:pt idx="170">
                  <c:v>0.44191170576860678</c:v>
                </c:pt>
                <c:pt idx="171">
                  <c:v>0.44404743195723551</c:v>
                </c:pt>
                <c:pt idx="172">
                  <c:v>0.44589971205649354</c:v>
                </c:pt>
                <c:pt idx="173">
                  <c:v>0.44746798184391828</c:v>
                </c:pt>
                <c:pt idx="174">
                  <c:v>0.44875176360934033</c:v>
                </c:pt>
                <c:pt idx="175">
                  <c:v>0.44992225994800533</c:v>
                </c:pt>
                <c:pt idx="176">
                  <c:v>0.45092241283016626</c:v>
                </c:pt>
                <c:pt idx="177">
                  <c:v>0.45163702543718204</c:v>
                </c:pt>
                <c:pt idx="178">
                  <c:v>0.45206588009113091</c:v>
                </c:pt>
                <c:pt idx="179">
                  <c:v>0.45220884615873019</c:v>
                </c:pt>
                <c:pt idx="180">
                  <c:v>0.45206588009113091</c:v>
                </c:pt>
                <c:pt idx="181">
                  <c:v>0.45167482146984972</c:v>
                </c:pt>
                <c:pt idx="182">
                  <c:v>0.45124614550533981</c:v>
                </c:pt>
                <c:pt idx="183">
                  <c:v>0.45053183065357677</c:v>
                </c:pt>
                <c:pt idx="184">
                  <c:v>0.44953209450178394</c:v>
                </c:pt>
                <c:pt idx="185">
                  <c:v>0.4482472415792777</c:v>
                </c:pt>
                <c:pt idx="186">
                  <c:v>0.44667766326470409</c:v>
                </c:pt>
                <c:pt idx="187">
                  <c:v>0.44482383766682376</c:v>
                </c:pt>
                <c:pt idx="188">
                  <c:v>0.44288282339285334</c:v>
                </c:pt>
                <c:pt idx="189">
                  <c:v>0.44074977020320899</c:v>
                </c:pt>
                <c:pt idx="190">
                  <c:v>0.43833427542390851</c:v>
                </c:pt>
                <c:pt idx="191">
                  <c:v>0.43563707483806169</c:v>
                </c:pt>
                <c:pt idx="192">
                  <c:v>0.43294084125378607</c:v>
                </c:pt>
                <c:pt idx="193">
                  <c:v>0.42997146430510841</c:v>
                </c:pt>
                <c:pt idx="194">
                  <c:v>0.42672292894316333</c:v>
                </c:pt>
                <c:pt idx="195">
                  <c:v>0.42319622470329143</c:v>
                </c:pt>
                <c:pt idx="196">
                  <c:v>0.41939242585376779</c:v>
                </c:pt>
                <c:pt idx="197">
                  <c:v>0.41531269106857022</c:v>
                </c:pt>
                <c:pt idx="198">
                  <c:v>0.41095826307443578</c:v>
                </c:pt>
                <c:pt idx="199">
                  <c:v>0.40633046827231395</c:v>
                </c:pt>
                <c:pt idx="200">
                  <c:v>0.40143071633333149</c:v>
                </c:pt>
                <c:pt idx="201">
                  <c:v>0.39626049976939431</c:v>
                </c:pt>
                <c:pt idx="202">
                  <c:v>0.39082139347855244</c:v>
                </c:pt>
                <c:pt idx="203">
                  <c:v>0.38530843031686807</c:v>
                </c:pt>
                <c:pt idx="204">
                  <c:v>0.37963794995913835</c:v>
                </c:pt>
                <c:pt idx="205">
                  <c:v>0.37370364326420247</c:v>
                </c:pt>
                <c:pt idx="206">
                  <c:v>0.36750731787936697</c:v>
                </c:pt>
                <c:pt idx="207">
                  <c:v>0.36105086126536889</c:v>
                </c:pt>
                <c:pt idx="208">
                  <c:v>0.35433624012143794</c:v>
                </c:pt>
                <c:pt idx="209">
                  <c:v>0.34760124434951323</c:v>
                </c:pt>
                <c:pt idx="210">
                  <c:v>0.34068634046723434</c:v>
                </c:pt>
                <c:pt idx="211">
                  <c:v>0.33351947528533293</c:v>
                </c:pt>
                <c:pt idx="212">
                  <c:v>0.32610283190037126</c:v>
                </c:pt>
                <c:pt idx="213">
                  <c:v>0.31843866949377031</c:v>
                </c:pt>
                <c:pt idx="214">
                  <c:v>0.31052932264364408</c:v>
                </c:pt>
                <c:pt idx="215">
                  <c:v>0.30240008371161387</c:v>
                </c:pt>
                <c:pt idx="216">
                  <c:v>0.29433111124759881</c:v>
                </c:pt>
                <c:pt idx="217">
                  <c:v>0.28602429773583526</c:v>
                </c:pt>
                <c:pt idx="218">
                  <c:v>0.27748217351218829</c:v>
                </c:pt>
                <c:pt idx="219">
                  <c:v>0.26870734059044671</c:v>
                </c:pt>
                <c:pt idx="220">
                  <c:v>0.26009714982034404</c:v>
                </c:pt>
                <c:pt idx="221">
                  <c:v>0.2515220018040778</c:v>
                </c:pt>
                <c:pt idx="222">
                  <c:v>0.24272205280950074</c:v>
                </c:pt>
                <c:pt idx="223">
                  <c:v>0.23369998338632328</c:v>
                </c:pt>
                <c:pt idx="224">
                  <c:v>0.22445854174429059</c:v>
                </c:pt>
                <c:pt idx="225">
                  <c:v>0.21500054291605064</c:v>
                </c:pt>
                <c:pt idx="226">
                  <c:v>0.20617133351363925</c:v>
                </c:pt>
                <c:pt idx="227">
                  <c:v>0.19728314557233456</c:v>
                </c:pt>
                <c:pt idx="228">
                  <c:v>0.18818667833375063</c:v>
                </c:pt>
                <c:pt idx="229">
                  <c:v>0.17888470266992806</c:v>
                </c:pt>
                <c:pt idx="230">
                  <c:v>0.16948302764929854</c:v>
                </c:pt>
                <c:pt idx="231">
                  <c:v>0.16075640307139719</c:v>
                </c:pt>
                <c:pt idx="232">
                  <c:v>0.15269614008279264</c:v>
                </c:pt>
                <c:pt idx="233">
                  <c:v>0.14449415760612058</c:v>
                </c:pt>
                <c:pt idx="234">
                  <c:v>0.13741792603261502</c:v>
                </c:pt>
                <c:pt idx="235">
                  <c:v>0.13025187527385457</c:v>
                </c:pt>
                <c:pt idx="236">
                  <c:v>0.12373542912505647</c:v>
                </c:pt>
                <c:pt idx="237">
                  <c:v>0.11836919259541361</c:v>
                </c:pt>
                <c:pt idx="238">
                  <c:v>0.11469631822393445</c:v>
                </c:pt>
                <c:pt idx="239">
                  <c:v>0.11281931441243795</c:v>
                </c:pt>
                <c:pt idx="240">
                  <c:v>0.11203898351999453</c:v>
                </c:pt>
                <c:pt idx="241">
                  <c:v>0.11125865262755114</c:v>
                </c:pt>
                <c:pt idx="242">
                  <c:v>0.11072533702089574</c:v>
                </c:pt>
                <c:pt idx="243">
                  <c:v>0.11008815628888592</c:v>
                </c:pt>
                <c:pt idx="244">
                  <c:v>0.10955359049112788</c:v>
                </c:pt>
                <c:pt idx="245">
                  <c:v>0.10891765995022075</c:v>
                </c:pt>
                <c:pt idx="246">
                  <c:v>0.10813732905777731</c:v>
                </c:pt>
                <c:pt idx="247">
                  <c:v>0.10735699816533394</c:v>
                </c:pt>
                <c:pt idx="248">
                  <c:v>0.10681951525500279</c:v>
                </c:pt>
                <c:pt idx="249">
                  <c:v>0.10618650182666872</c:v>
                </c:pt>
                <c:pt idx="250">
                  <c:v>0.10540617093422526</c:v>
                </c:pt>
                <c:pt idx="251">
                  <c:v>0.10486660437205642</c:v>
                </c:pt>
                <c:pt idx="252">
                  <c:v>0.10423567459556012</c:v>
                </c:pt>
                <c:pt idx="253">
                  <c:v>0.10345534370311657</c:v>
                </c:pt>
                <c:pt idx="254">
                  <c:v>0.10291369348910995</c:v>
                </c:pt>
                <c:pt idx="255">
                  <c:v>0.10228484736445144</c:v>
                </c:pt>
                <c:pt idx="256">
                  <c:v>0.10150451647200805</c:v>
                </c:pt>
                <c:pt idx="257">
                  <c:v>0.10101772657471798</c:v>
                </c:pt>
                <c:pt idx="258">
                  <c:v>0.10098471111111113</c:v>
                </c:pt>
                <c:pt idx="259">
                  <c:v>0.10098471111111113</c:v>
                </c:pt>
                <c:pt idx="260">
                  <c:v>0.10098471111111113</c:v>
                </c:pt>
                <c:pt idx="261">
                  <c:v>0.10098471111111113</c:v>
                </c:pt>
                <c:pt idx="262">
                  <c:v>0.10098471111111113</c:v>
                </c:pt>
                <c:pt idx="263">
                  <c:v>0.10098471111111113</c:v>
                </c:pt>
                <c:pt idx="264">
                  <c:v>0.10098471111111113</c:v>
                </c:pt>
                <c:pt idx="265">
                  <c:v>0.10098471111111113</c:v>
                </c:pt>
                <c:pt idx="266">
                  <c:v>0.10098471111111113</c:v>
                </c:pt>
                <c:pt idx="267">
                  <c:v>0.10098471111111113</c:v>
                </c:pt>
                <c:pt idx="268">
                  <c:v>0.10098471111111113</c:v>
                </c:pt>
                <c:pt idx="269">
                  <c:v>0.10098471111111113</c:v>
                </c:pt>
                <c:pt idx="270">
                  <c:v>0.10098471111111113</c:v>
                </c:pt>
                <c:pt idx="271">
                  <c:v>0.10098471111111113</c:v>
                </c:pt>
                <c:pt idx="272">
                  <c:v>0.10098471111111113</c:v>
                </c:pt>
                <c:pt idx="273">
                  <c:v>0.10098471111111113</c:v>
                </c:pt>
                <c:pt idx="274">
                  <c:v>0.10098471111111113</c:v>
                </c:pt>
                <c:pt idx="275">
                  <c:v>0.10098471111111113</c:v>
                </c:pt>
                <c:pt idx="276">
                  <c:v>0.10098471111111113</c:v>
                </c:pt>
                <c:pt idx="277">
                  <c:v>0.10098471111111113</c:v>
                </c:pt>
                <c:pt idx="278">
                  <c:v>0.10098471111111113</c:v>
                </c:pt>
                <c:pt idx="279">
                  <c:v>0.10098471111111113</c:v>
                </c:pt>
                <c:pt idx="280">
                  <c:v>0.10098471111111113</c:v>
                </c:pt>
                <c:pt idx="281">
                  <c:v>0.10098471111111113</c:v>
                </c:pt>
                <c:pt idx="282">
                  <c:v>0.10098471111111113</c:v>
                </c:pt>
                <c:pt idx="283">
                  <c:v>0.10098471111111113</c:v>
                </c:pt>
                <c:pt idx="284">
                  <c:v>0.10098471111111113</c:v>
                </c:pt>
                <c:pt idx="285">
                  <c:v>0.10098471111111113</c:v>
                </c:pt>
                <c:pt idx="286">
                  <c:v>0.10098471111111113</c:v>
                </c:pt>
                <c:pt idx="287">
                  <c:v>0.10098471111111113</c:v>
                </c:pt>
                <c:pt idx="288">
                  <c:v>0.10098471111111113</c:v>
                </c:pt>
                <c:pt idx="289">
                  <c:v>0.10098471111111113</c:v>
                </c:pt>
                <c:pt idx="290">
                  <c:v>0.10098471111111113</c:v>
                </c:pt>
                <c:pt idx="291">
                  <c:v>0.10098471111111113</c:v>
                </c:pt>
                <c:pt idx="292">
                  <c:v>0.10098471111111113</c:v>
                </c:pt>
                <c:pt idx="293">
                  <c:v>0.10098471111111113</c:v>
                </c:pt>
                <c:pt idx="294">
                  <c:v>0.10098471111111113</c:v>
                </c:pt>
                <c:pt idx="295">
                  <c:v>0.10098471111111113</c:v>
                </c:pt>
                <c:pt idx="296">
                  <c:v>0.10098471111111113</c:v>
                </c:pt>
                <c:pt idx="297">
                  <c:v>0.10098471111111113</c:v>
                </c:pt>
                <c:pt idx="298">
                  <c:v>0.10098471111111113</c:v>
                </c:pt>
                <c:pt idx="299">
                  <c:v>0.10098471111111113</c:v>
                </c:pt>
                <c:pt idx="300">
                  <c:v>0.10098471111111113</c:v>
                </c:pt>
                <c:pt idx="301">
                  <c:v>0.10098471111111113</c:v>
                </c:pt>
                <c:pt idx="302">
                  <c:v>0.10098471111111113</c:v>
                </c:pt>
                <c:pt idx="303">
                  <c:v>0.10098471111111113</c:v>
                </c:pt>
                <c:pt idx="304">
                  <c:v>0.10098471111111113</c:v>
                </c:pt>
                <c:pt idx="305">
                  <c:v>0.10098471111111113</c:v>
                </c:pt>
                <c:pt idx="306">
                  <c:v>0.10098471111111113</c:v>
                </c:pt>
                <c:pt idx="307">
                  <c:v>0.10098471111111113</c:v>
                </c:pt>
                <c:pt idx="308">
                  <c:v>0.10098471111111113</c:v>
                </c:pt>
                <c:pt idx="309">
                  <c:v>0.10098471111111113</c:v>
                </c:pt>
                <c:pt idx="310">
                  <c:v>0.10098471111111113</c:v>
                </c:pt>
                <c:pt idx="311">
                  <c:v>0.10098471111111113</c:v>
                </c:pt>
                <c:pt idx="312">
                  <c:v>0.10098471111111113</c:v>
                </c:pt>
                <c:pt idx="313">
                  <c:v>0.10098471111111113</c:v>
                </c:pt>
                <c:pt idx="314">
                  <c:v>0.10098471111111113</c:v>
                </c:pt>
                <c:pt idx="315">
                  <c:v>0.10098471111111113</c:v>
                </c:pt>
                <c:pt idx="316">
                  <c:v>0.10098471111111113</c:v>
                </c:pt>
                <c:pt idx="317">
                  <c:v>0.10098471111111113</c:v>
                </c:pt>
                <c:pt idx="318">
                  <c:v>0.10098471111111113</c:v>
                </c:pt>
                <c:pt idx="319">
                  <c:v>0.10098471111111113</c:v>
                </c:pt>
                <c:pt idx="320">
                  <c:v>0.10098471111111113</c:v>
                </c:pt>
                <c:pt idx="321">
                  <c:v>0.10098471111111113</c:v>
                </c:pt>
                <c:pt idx="322">
                  <c:v>0.10098471111111113</c:v>
                </c:pt>
                <c:pt idx="323">
                  <c:v>0.10098471111111113</c:v>
                </c:pt>
                <c:pt idx="324">
                  <c:v>0.10098471111111113</c:v>
                </c:pt>
                <c:pt idx="325">
                  <c:v>0.10098471111111113</c:v>
                </c:pt>
                <c:pt idx="326">
                  <c:v>0.10098471111111113</c:v>
                </c:pt>
                <c:pt idx="327">
                  <c:v>0.10098471111111113</c:v>
                </c:pt>
                <c:pt idx="328">
                  <c:v>0.10098471111111113</c:v>
                </c:pt>
                <c:pt idx="329">
                  <c:v>0.10098471111111113</c:v>
                </c:pt>
                <c:pt idx="330">
                  <c:v>0.10098471111111113</c:v>
                </c:pt>
                <c:pt idx="331">
                  <c:v>0.10098471111111113</c:v>
                </c:pt>
                <c:pt idx="332">
                  <c:v>0.10098471111111113</c:v>
                </c:pt>
                <c:pt idx="333">
                  <c:v>0.10098471111111113</c:v>
                </c:pt>
                <c:pt idx="334">
                  <c:v>0.10098471111111113</c:v>
                </c:pt>
                <c:pt idx="335">
                  <c:v>0.10098471111111113</c:v>
                </c:pt>
                <c:pt idx="336">
                  <c:v>0.10098471111111113</c:v>
                </c:pt>
                <c:pt idx="337">
                  <c:v>0.10098471111111113</c:v>
                </c:pt>
                <c:pt idx="338">
                  <c:v>0.10098471111111113</c:v>
                </c:pt>
                <c:pt idx="339">
                  <c:v>0.10098471111111113</c:v>
                </c:pt>
                <c:pt idx="340">
                  <c:v>0.10098471111111113</c:v>
                </c:pt>
                <c:pt idx="341">
                  <c:v>0.10098471111111113</c:v>
                </c:pt>
                <c:pt idx="342">
                  <c:v>0.10098471111111113</c:v>
                </c:pt>
                <c:pt idx="343">
                  <c:v>0.10098471111111113</c:v>
                </c:pt>
                <c:pt idx="344">
                  <c:v>0.10098471111111113</c:v>
                </c:pt>
                <c:pt idx="345">
                  <c:v>0.10098471111111113</c:v>
                </c:pt>
                <c:pt idx="346">
                  <c:v>0.10098471111111113</c:v>
                </c:pt>
                <c:pt idx="347">
                  <c:v>0.10098471111111113</c:v>
                </c:pt>
                <c:pt idx="348">
                  <c:v>0.10098471111111113</c:v>
                </c:pt>
                <c:pt idx="349">
                  <c:v>0.10098471111111113</c:v>
                </c:pt>
                <c:pt idx="350">
                  <c:v>0.10098471111111113</c:v>
                </c:pt>
                <c:pt idx="351">
                  <c:v>0.10098471111111113</c:v>
                </c:pt>
                <c:pt idx="352">
                  <c:v>0.10098471111111113</c:v>
                </c:pt>
                <c:pt idx="353">
                  <c:v>0.10098471111111113</c:v>
                </c:pt>
                <c:pt idx="354">
                  <c:v>0.10098471111111113</c:v>
                </c:pt>
                <c:pt idx="355">
                  <c:v>0.10098471111111113</c:v>
                </c:pt>
                <c:pt idx="356">
                  <c:v>0.10098471111111113</c:v>
                </c:pt>
                <c:pt idx="357">
                  <c:v>0.10098471111111113</c:v>
                </c:pt>
                <c:pt idx="358">
                  <c:v>0.10098471111111113</c:v>
                </c:pt>
                <c:pt idx="359">
                  <c:v>0.10098471111111113</c:v>
                </c:pt>
              </c:numCache>
            </c:numRef>
          </c:yVal>
          <c:smooth val="1"/>
          <c:extLst>
            <c:ext xmlns:c16="http://schemas.microsoft.com/office/drawing/2014/chart" uri="{C3380CC4-5D6E-409C-BE32-E72D297353CC}">
              <c16:uniqueId val="{00000000-BDC1-4709-B745-D1CF8CC36198}"/>
            </c:ext>
          </c:extLst>
        </c:ser>
        <c:ser>
          <c:idx val="1"/>
          <c:order val="1"/>
          <c:tx>
            <c:v>Exhaust</c:v>
          </c:tx>
          <c:spPr>
            <a:ln w="19050" cap="rnd">
              <a:solidFill>
                <a:schemeClr val="accent2"/>
              </a:solidFill>
              <a:round/>
            </a:ln>
            <a:effectLst/>
          </c:spPr>
          <c:marker>
            <c:symbol val="none"/>
          </c:marker>
          <c:xVal>
            <c:numRef>
              <c:f>'3. Integration with Valve Kinem'!$E$7:$E$366</c:f>
              <c:numCache>
                <c:formatCode>General</c:formatCode>
                <c:ptCount val="360"/>
                <c:pt idx="0">
                  <c:v>-108</c:v>
                </c:pt>
                <c:pt idx="1">
                  <c:v>-106</c:v>
                </c:pt>
                <c:pt idx="2">
                  <c:v>-104</c:v>
                </c:pt>
                <c:pt idx="3">
                  <c:v>-102</c:v>
                </c:pt>
                <c:pt idx="4">
                  <c:v>-100</c:v>
                </c:pt>
                <c:pt idx="5">
                  <c:v>-98</c:v>
                </c:pt>
                <c:pt idx="6">
                  <c:v>-96</c:v>
                </c:pt>
                <c:pt idx="7">
                  <c:v>-94</c:v>
                </c:pt>
                <c:pt idx="8">
                  <c:v>-92</c:v>
                </c:pt>
                <c:pt idx="9">
                  <c:v>-90</c:v>
                </c:pt>
                <c:pt idx="10">
                  <c:v>-88</c:v>
                </c:pt>
                <c:pt idx="11">
                  <c:v>-86</c:v>
                </c:pt>
                <c:pt idx="12">
                  <c:v>-84</c:v>
                </c:pt>
                <c:pt idx="13">
                  <c:v>-82</c:v>
                </c:pt>
                <c:pt idx="14">
                  <c:v>-80</c:v>
                </c:pt>
                <c:pt idx="15">
                  <c:v>-78</c:v>
                </c:pt>
                <c:pt idx="16">
                  <c:v>-76</c:v>
                </c:pt>
                <c:pt idx="17">
                  <c:v>-74</c:v>
                </c:pt>
                <c:pt idx="18">
                  <c:v>-72</c:v>
                </c:pt>
                <c:pt idx="19">
                  <c:v>-70</c:v>
                </c:pt>
                <c:pt idx="20">
                  <c:v>-68</c:v>
                </c:pt>
                <c:pt idx="21">
                  <c:v>-66</c:v>
                </c:pt>
                <c:pt idx="22">
                  <c:v>-64</c:v>
                </c:pt>
                <c:pt idx="23">
                  <c:v>-62</c:v>
                </c:pt>
                <c:pt idx="24">
                  <c:v>-60</c:v>
                </c:pt>
                <c:pt idx="25">
                  <c:v>-58</c:v>
                </c:pt>
                <c:pt idx="26">
                  <c:v>-56</c:v>
                </c:pt>
                <c:pt idx="27">
                  <c:v>-54</c:v>
                </c:pt>
                <c:pt idx="28">
                  <c:v>-52</c:v>
                </c:pt>
                <c:pt idx="29">
                  <c:v>-50</c:v>
                </c:pt>
                <c:pt idx="30">
                  <c:v>-48</c:v>
                </c:pt>
                <c:pt idx="31">
                  <c:v>-46</c:v>
                </c:pt>
                <c:pt idx="32">
                  <c:v>-44</c:v>
                </c:pt>
                <c:pt idx="33">
                  <c:v>-42</c:v>
                </c:pt>
                <c:pt idx="34">
                  <c:v>-40</c:v>
                </c:pt>
                <c:pt idx="35">
                  <c:v>-38</c:v>
                </c:pt>
                <c:pt idx="36">
                  <c:v>-36</c:v>
                </c:pt>
                <c:pt idx="37">
                  <c:v>-34</c:v>
                </c:pt>
                <c:pt idx="38">
                  <c:v>-32</c:v>
                </c:pt>
                <c:pt idx="39">
                  <c:v>-30</c:v>
                </c:pt>
                <c:pt idx="40">
                  <c:v>-28</c:v>
                </c:pt>
                <c:pt idx="41">
                  <c:v>-26</c:v>
                </c:pt>
                <c:pt idx="42">
                  <c:v>-24</c:v>
                </c:pt>
                <c:pt idx="43">
                  <c:v>-22</c:v>
                </c:pt>
                <c:pt idx="44">
                  <c:v>-20</c:v>
                </c:pt>
                <c:pt idx="45">
                  <c:v>-18</c:v>
                </c:pt>
                <c:pt idx="46">
                  <c:v>-16</c:v>
                </c:pt>
                <c:pt idx="47">
                  <c:v>-14</c:v>
                </c:pt>
                <c:pt idx="48">
                  <c:v>-12</c:v>
                </c:pt>
                <c:pt idx="49">
                  <c:v>-10</c:v>
                </c:pt>
                <c:pt idx="50">
                  <c:v>-8</c:v>
                </c:pt>
                <c:pt idx="51">
                  <c:v>-6</c:v>
                </c:pt>
                <c:pt idx="52">
                  <c:v>-4</c:v>
                </c:pt>
                <c:pt idx="53">
                  <c:v>-2</c:v>
                </c:pt>
                <c:pt idx="54">
                  <c:v>0</c:v>
                </c:pt>
                <c:pt idx="55">
                  <c:v>2</c:v>
                </c:pt>
                <c:pt idx="56">
                  <c:v>4</c:v>
                </c:pt>
                <c:pt idx="57">
                  <c:v>6</c:v>
                </c:pt>
                <c:pt idx="58">
                  <c:v>8</c:v>
                </c:pt>
                <c:pt idx="59">
                  <c:v>10</c:v>
                </c:pt>
                <c:pt idx="60">
                  <c:v>12</c:v>
                </c:pt>
                <c:pt idx="61">
                  <c:v>14</c:v>
                </c:pt>
                <c:pt idx="62">
                  <c:v>16</c:v>
                </c:pt>
                <c:pt idx="63">
                  <c:v>18</c:v>
                </c:pt>
                <c:pt idx="64">
                  <c:v>20</c:v>
                </c:pt>
                <c:pt idx="65">
                  <c:v>22</c:v>
                </c:pt>
                <c:pt idx="66">
                  <c:v>24</c:v>
                </c:pt>
                <c:pt idx="67">
                  <c:v>26</c:v>
                </c:pt>
                <c:pt idx="68">
                  <c:v>28</c:v>
                </c:pt>
                <c:pt idx="69">
                  <c:v>30</c:v>
                </c:pt>
                <c:pt idx="70">
                  <c:v>32</c:v>
                </c:pt>
                <c:pt idx="71">
                  <c:v>34</c:v>
                </c:pt>
                <c:pt idx="72">
                  <c:v>36</c:v>
                </c:pt>
                <c:pt idx="73">
                  <c:v>38</c:v>
                </c:pt>
                <c:pt idx="74">
                  <c:v>40</c:v>
                </c:pt>
                <c:pt idx="75">
                  <c:v>42</c:v>
                </c:pt>
                <c:pt idx="76">
                  <c:v>44</c:v>
                </c:pt>
                <c:pt idx="77">
                  <c:v>46</c:v>
                </c:pt>
                <c:pt idx="78">
                  <c:v>48</c:v>
                </c:pt>
                <c:pt idx="79">
                  <c:v>50</c:v>
                </c:pt>
                <c:pt idx="80">
                  <c:v>52</c:v>
                </c:pt>
                <c:pt idx="81">
                  <c:v>54</c:v>
                </c:pt>
                <c:pt idx="82">
                  <c:v>56</c:v>
                </c:pt>
                <c:pt idx="83">
                  <c:v>58</c:v>
                </c:pt>
                <c:pt idx="84">
                  <c:v>60</c:v>
                </c:pt>
                <c:pt idx="85">
                  <c:v>62</c:v>
                </c:pt>
                <c:pt idx="86">
                  <c:v>64</c:v>
                </c:pt>
                <c:pt idx="87">
                  <c:v>66</c:v>
                </c:pt>
                <c:pt idx="88">
                  <c:v>68</c:v>
                </c:pt>
                <c:pt idx="89">
                  <c:v>70</c:v>
                </c:pt>
                <c:pt idx="90">
                  <c:v>72</c:v>
                </c:pt>
                <c:pt idx="91">
                  <c:v>74</c:v>
                </c:pt>
                <c:pt idx="92">
                  <c:v>76</c:v>
                </c:pt>
                <c:pt idx="93">
                  <c:v>78</c:v>
                </c:pt>
                <c:pt idx="94">
                  <c:v>80</c:v>
                </c:pt>
                <c:pt idx="95">
                  <c:v>82</c:v>
                </c:pt>
                <c:pt idx="96">
                  <c:v>84</c:v>
                </c:pt>
                <c:pt idx="97">
                  <c:v>86</c:v>
                </c:pt>
                <c:pt idx="98">
                  <c:v>88</c:v>
                </c:pt>
                <c:pt idx="99">
                  <c:v>90</c:v>
                </c:pt>
                <c:pt idx="100">
                  <c:v>92</c:v>
                </c:pt>
                <c:pt idx="101">
                  <c:v>94</c:v>
                </c:pt>
                <c:pt idx="102">
                  <c:v>96</c:v>
                </c:pt>
                <c:pt idx="103">
                  <c:v>98</c:v>
                </c:pt>
                <c:pt idx="104">
                  <c:v>100</c:v>
                </c:pt>
                <c:pt idx="105">
                  <c:v>102</c:v>
                </c:pt>
                <c:pt idx="106">
                  <c:v>104</c:v>
                </c:pt>
                <c:pt idx="107">
                  <c:v>106</c:v>
                </c:pt>
                <c:pt idx="108">
                  <c:v>108</c:v>
                </c:pt>
                <c:pt idx="109">
                  <c:v>110</c:v>
                </c:pt>
                <c:pt idx="110">
                  <c:v>112</c:v>
                </c:pt>
                <c:pt idx="111">
                  <c:v>114</c:v>
                </c:pt>
                <c:pt idx="112">
                  <c:v>116</c:v>
                </c:pt>
                <c:pt idx="113">
                  <c:v>118</c:v>
                </c:pt>
                <c:pt idx="114">
                  <c:v>120</c:v>
                </c:pt>
                <c:pt idx="115">
                  <c:v>122</c:v>
                </c:pt>
                <c:pt idx="116">
                  <c:v>124</c:v>
                </c:pt>
                <c:pt idx="117">
                  <c:v>126</c:v>
                </c:pt>
                <c:pt idx="118">
                  <c:v>128</c:v>
                </c:pt>
                <c:pt idx="119">
                  <c:v>130</c:v>
                </c:pt>
                <c:pt idx="120">
                  <c:v>132</c:v>
                </c:pt>
                <c:pt idx="121">
                  <c:v>134</c:v>
                </c:pt>
                <c:pt idx="122">
                  <c:v>136</c:v>
                </c:pt>
                <c:pt idx="123">
                  <c:v>138</c:v>
                </c:pt>
                <c:pt idx="124">
                  <c:v>140</c:v>
                </c:pt>
                <c:pt idx="125">
                  <c:v>142</c:v>
                </c:pt>
                <c:pt idx="126">
                  <c:v>144</c:v>
                </c:pt>
                <c:pt idx="127">
                  <c:v>146</c:v>
                </c:pt>
                <c:pt idx="128">
                  <c:v>148</c:v>
                </c:pt>
                <c:pt idx="129">
                  <c:v>150</c:v>
                </c:pt>
                <c:pt idx="130">
                  <c:v>152</c:v>
                </c:pt>
                <c:pt idx="131">
                  <c:v>154</c:v>
                </c:pt>
                <c:pt idx="132">
                  <c:v>156</c:v>
                </c:pt>
                <c:pt idx="133">
                  <c:v>158</c:v>
                </c:pt>
                <c:pt idx="134">
                  <c:v>160</c:v>
                </c:pt>
                <c:pt idx="135">
                  <c:v>162</c:v>
                </c:pt>
                <c:pt idx="136">
                  <c:v>164</c:v>
                </c:pt>
                <c:pt idx="137">
                  <c:v>166</c:v>
                </c:pt>
                <c:pt idx="138">
                  <c:v>168</c:v>
                </c:pt>
                <c:pt idx="139">
                  <c:v>170</c:v>
                </c:pt>
                <c:pt idx="140">
                  <c:v>172</c:v>
                </c:pt>
                <c:pt idx="141">
                  <c:v>174</c:v>
                </c:pt>
                <c:pt idx="142">
                  <c:v>176</c:v>
                </c:pt>
                <c:pt idx="143">
                  <c:v>178</c:v>
                </c:pt>
                <c:pt idx="144">
                  <c:v>180</c:v>
                </c:pt>
                <c:pt idx="145">
                  <c:v>182</c:v>
                </c:pt>
                <c:pt idx="146">
                  <c:v>184</c:v>
                </c:pt>
                <c:pt idx="147">
                  <c:v>186</c:v>
                </c:pt>
                <c:pt idx="148">
                  <c:v>188</c:v>
                </c:pt>
                <c:pt idx="149">
                  <c:v>190</c:v>
                </c:pt>
                <c:pt idx="150">
                  <c:v>192</c:v>
                </c:pt>
                <c:pt idx="151">
                  <c:v>194</c:v>
                </c:pt>
                <c:pt idx="152">
                  <c:v>196</c:v>
                </c:pt>
                <c:pt idx="153">
                  <c:v>198</c:v>
                </c:pt>
                <c:pt idx="154">
                  <c:v>200</c:v>
                </c:pt>
                <c:pt idx="155">
                  <c:v>202</c:v>
                </c:pt>
                <c:pt idx="156">
                  <c:v>204</c:v>
                </c:pt>
                <c:pt idx="157">
                  <c:v>206</c:v>
                </c:pt>
                <c:pt idx="158">
                  <c:v>208</c:v>
                </c:pt>
                <c:pt idx="159">
                  <c:v>210</c:v>
                </c:pt>
                <c:pt idx="160">
                  <c:v>212</c:v>
                </c:pt>
                <c:pt idx="161">
                  <c:v>214</c:v>
                </c:pt>
                <c:pt idx="162">
                  <c:v>216</c:v>
                </c:pt>
                <c:pt idx="163">
                  <c:v>218</c:v>
                </c:pt>
                <c:pt idx="164">
                  <c:v>220</c:v>
                </c:pt>
                <c:pt idx="165">
                  <c:v>222</c:v>
                </c:pt>
                <c:pt idx="166">
                  <c:v>224</c:v>
                </c:pt>
                <c:pt idx="167">
                  <c:v>226</c:v>
                </c:pt>
                <c:pt idx="168">
                  <c:v>228</c:v>
                </c:pt>
                <c:pt idx="169">
                  <c:v>230</c:v>
                </c:pt>
                <c:pt idx="170">
                  <c:v>232</c:v>
                </c:pt>
                <c:pt idx="171">
                  <c:v>234</c:v>
                </c:pt>
                <c:pt idx="172">
                  <c:v>236</c:v>
                </c:pt>
                <c:pt idx="173">
                  <c:v>238</c:v>
                </c:pt>
                <c:pt idx="174">
                  <c:v>240</c:v>
                </c:pt>
                <c:pt idx="175">
                  <c:v>242</c:v>
                </c:pt>
                <c:pt idx="176">
                  <c:v>244</c:v>
                </c:pt>
                <c:pt idx="177">
                  <c:v>246</c:v>
                </c:pt>
                <c:pt idx="178">
                  <c:v>248</c:v>
                </c:pt>
                <c:pt idx="179">
                  <c:v>250</c:v>
                </c:pt>
                <c:pt idx="180">
                  <c:v>252</c:v>
                </c:pt>
                <c:pt idx="181">
                  <c:v>254</c:v>
                </c:pt>
                <c:pt idx="182">
                  <c:v>256</c:v>
                </c:pt>
                <c:pt idx="183">
                  <c:v>258</c:v>
                </c:pt>
                <c:pt idx="184">
                  <c:v>260</c:v>
                </c:pt>
                <c:pt idx="185">
                  <c:v>262</c:v>
                </c:pt>
                <c:pt idx="186">
                  <c:v>264</c:v>
                </c:pt>
                <c:pt idx="187">
                  <c:v>266</c:v>
                </c:pt>
                <c:pt idx="188">
                  <c:v>268</c:v>
                </c:pt>
                <c:pt idx="189">
                  <c:v>270</c:v>
                </c:pt>
                <c:pt idx="190">
                  <c:v>272</c:v>
                </c:pt>
                <c:pt idx="191">
                  <c:v>274</c:v>
                </c:pt>
                <c:pt idx="192">
                  <c:v>276</c:v>
                </c:pt>
                <c:pt idx="193">
                  <c:v>278</c:v>
                </c:pt>
                <c:pt idx="194">
                  <c:v>280</c:v>
                </c:pt>
                <c:pt idx="195">
                  <c:v>282</c:v>
                </c:pt>
                <c:pt idx="196">
                  <c:v>284</c:v>
                </c:pt>
                <c:pt idx="197">
                  <c:v>286</c:v>
                </c:pt>
                <c:pt idx="198">
                  <c:v>288</c:v>
                </c:pt>
                <c:pt idx="199">
                  <c:v>290</c:v>
                </c:pt>
                <c:pt idx="200">
                  <c:v>292</c:v>
                </c:pt>
                <c:pt idx="201">
                  <c:v>294</c:v>
                </c:pt>
                <c:pt idx="202">
                  <c:v>296</c:v>
                </c:pt>
                <c:pt idx="203">
                  <c:v>298</c:v>
                </c:pt>
                <c:pt idx="204">
                  <c:v>300</c:v>
                </c:pt>
                <c:pt idx="205">
                  <c:v>302</c:v>
                </c:pt>
                <c:pt idx="206">
                  <c:v>304</c:v>
                </c:pt>
                <c:pt idx="207">
                  <c:v>306</c:v>
                </c:pt>
                <c:pt idx="208">
                  <c:v>308</c:v>
                </c:pt>
                <c:pt idx="209">
                  <c:v>310</c:v>
                </c:pt>
                <c:pt idx="210">
                  <c:v>312</c:v>
                </c:pt>
                <c:pt idx="211">
                  <c:v>314</c:v>
                </c:pt>
                <c:pt idx="212">
                  <c:v>316</c:v>
                </c:pt>
                <c:pt idx="213">
                  <c:v>318</c:v>
                </c:pt>
                <c:pt idx="214">
                  <c:v>320</c:v>
                </c:pt>
                <c:pt idx="215">
                  <c:v>322</c:v>
                </c:pt>
                <c:pt idx="216">
                  <c:v>324</c:v>
                </c:pt>
                <c:pt idx="217">
                  <c:v>326</c:v>
                </c:pt>
                <c:pt idx="218">
                  <c:v>328</c:v>
                </c:pt>
                <c:pt idx="219">
                  <c:v>330</c:v>
                </c:pt>
                <c:pt idx="220">
                  <c:v>332</c:v>
                </c:pt>
                <c:pt idx="221">
                  <c:v>334</c:v>
                </c:pt>
                <c:pt idx="222">
                  <c:v>336</c:v>
                </c:pt>
                <c:pt idx="223">
                  <c:v>338</c:v>
                </c:pt>
                <c:pt idx="224">
                  <c:v>340</c:v>
                </c:pt>
                <c:pt idx="225">
                  <c:v>342</c:v>
                </c:pt>
                <c:pt idx="226">
                  <c:v>344</c:v>
                </c:pt>
                <c:pt idx="227">
                  <c:v>346</c:v>
                </c:pt>
                <c:pt idx="228">
                  <c:v>348</c:v>
                </c:pt>
                <c:pt idx="229">
                  <c:v>350</c:v>
                </c:pt>
                <c:pt idx="230">
                  <c:v>352</c:v>
                </c:pt>
                <c:pt idx="231">
                  <c:v>354</c:v>
                </c:pt>
                <c:pt idx="232">
                  <c:v>356</c:v>
                </c:pt>
                <c:pt idx="233">
                  <c:v>358</c:v>
                </c:pt>
                <c:pt idx="234">
                  <c:v>360</c:v>
                </c:pt>
                <c:pt idx="235">
                  <c:v>362</c:v>
                </c:pt>
                <c:pt idx="236">
                  <c:v>364</c:v>
                </c:pt>
                <c:pt idx="237">
                  <c:v>366</c:v>
                </c:pt>
                <c:pt idx="238">
                  <c:v>368</c:v>
                </c:pt>
                <c:pt idx="239">
                  <c:v>370</c:v>
                </c:pt>
                <c:pt idx="240">
                  <c:v>372</c:v>
                </c:pt>
                <c:pt idx="241">
                  <c:v>374</c:v>
                </c:pt>
                <c:pt idx="242">
                  <c:v>376</c:v>
                </c:pt>
                <c:pt idx="243">
                  <c:v>378</c:v>
                </c:pt>
                <c:pt idx="244">
                  <c:v>380</c:v>
                </c:pt>
                <c:pt idx="245">
                  <c:v>382</c:v>
                </c:pt>
                <c:pt idx="246">
                  <c:v>384</c:v>
                </c:pt>
                <c:pt idx="247">
                  <c:v>386</c:v>
                </c:pt>
                <c:pt idx="248">
                  <c:v>388</c:v>
                </c:pt>
                <c:pt idx="249">
                  <c:v>390</c:v>
                </c:pt>
                <c:pt idx="250">
                  <c:v>392</c:v>
                </c:pt>
                <c:pt idx="251">
                  <c:v>394</c:v>
                </c:pt>
                <c:pt idx="252">
                  <c:v>396</c:v>
                </c:pt>
                <c:pt idx="253">
                  <c:v>398</c:v>
                </c:pt>
                <c:pt idx="254">
                  <c:v>400</c:v>
                </c:pt>
                <c:pt idx="255">
                  <c:v>402</c:v>
                </c:pt>
                <c:pt idx="256">
                  <c:v>404</c:v>
                </c:pt>
                <c:pt idx="257">
                  <c:v>406</c:v>
                </c:pt>
                <c:pt idx="258">
                  <c:v>408</c:v>
                </c:pt>
                <c:pt idx="259">
                  <c:v>410</c:v>
                </c:pt>
                <c:pt idx="260">
                  <c:v>412</c:v>
                </c:pt>
                <c:pt idx="261">
                  <c:v>414</c:v>
                </c:pt>
                <c:pt idx="262">
                  <c:v>416</c:v>
                </c:pt>
                <c:pt idx="263">
                  <c:v>418</c:v>
                </c:pt>
                <c:pt idx="264">
                  <c:v>420</c:v>
                </c:pt>
                <c:pt idx="265">
                  <c:v>422</c:v>
                </c:pt>
                <c:pt idx="266">
                  <c:v>424</c:v>
                </c:pt>
                <c:pt idx="267">
                  <c:v>426</c:v>
                </c:pt>
                <c:pt idx="268">
                  <c:v>428</c:v>
                </c:pt>
                <c:pt idx="269">
                  <c:v>430</c:v>
                </c:pt>
                <c:pt idx="270">
                  <c:v>432</c:v>
                </c:pt>
                <c:pt idx="271">
                  <c:v>434</c:v>
                </c:pt>
                <c:pt idx="272">
                  <c:v>436</c:v>
                </c:pt>
                <c:pt idx="273">
                  <c:v>438</c:v>
                </c:pt>
                <c:pt idx="274">
                  <c:v>440</c:v>
                </c:pt>
                <c:pt idx="275">
                  <c:v>442</c:v>
                </c:pt>
                <c:pt idx="276">
                  <c:v>444</c:v>
                </c:pt>
                <c:pt idx="277">
                  <c:v>446</c:v>
                </c:pt>
                <c:pt idx="278">
                  <c:v>448</c:v>
                </c:pt>
                <c:pt idx="279">
                  <c:v>450</c:v>
                </c:pt>
                <c:pt idx="280">
                  <c:v>452</c:v>
                </c:pt>
                <c:pt idx="281">
                  <c:v>454</c:v>
                </c:pt>
                <c:pt idx="282">
                  <c:v>456</c:v>
                </c:pt>
                <c:pt idx="283">
                  <c:v>458</c:v>
                </c:pt>
                <c:pt idx="284">
                  <c:v>460</c:v>
                </c:pt>
                <c:pt idx="285">
                  <c:v>462</c:v>
                </c:pt>
                <c:pt idx="286">
                  <c:v>464</c:v>
                </c:pt>
                <c:pt idx="287">
                  <c:v>466</c:v>
                </c:pt>
                <c:pt idx="288">
                  <c:v>468</c:v>
                </c:pt>
                <c:pt idx="289">
                  <c:v>470</c:v>
                </c:pt>
                <c:pt idx="290">
                  <c:v>472</c:v>
                </c:pt>
                <c:pt idx="291">
                  <c:v>474</c:v>
                </c:pt>
                <c:pt idx="292">
                  <c:v>476</c:v>
                </c:pt>
                <c:pt idx="293">
                  <c:v>478</c:v>
                </c:pt>
                <c:pt idx="294">
                  <c:v>480</c:v>
                </c:pt>
                <c:pt idx="295">
                  <c:v>482</c:v>
                </c:pt>
                <c:pt idx="296">
                  <c:v>484</c:v>
                </c:pt>
                <c:pt idx="297">
                  <c:v>486</c:v>
                </c:pt>
                <c:pt idx="298">
                  <c:v>488</c:v>
                </c:pt>
                <c:pt idx="299">
                  <c:v>490</c:v>
                </c:pt>
                <c:pt idx="300">
                  <c:v>492</c:v>
                </c:pt>
                <c:pt idx="301">
                  <c:v>494</c:v>
                </c:pt>
                <c:pt idx="302">
                  <c:v>496</c:v>
                </c:pt>
                <c:pt idx="303">
                  <c:v>498</c:v>
                </c:pt>
                <c:pt idx="304">
                  <c:v>500</c:v>
                </c:pt>
                <c:pt idx="305">
                  <c:v>502</c:v>
                </c:pt>
                <c:pt idx="306">
                  <c:v>504</c:v>
                </c:pt>
                <c:pt idx="307">
                  <c:v>506</c:v>
                </c:pt>
                <c:pt idx="308">
                  <c:v>508</c:v>
                </c:pt>
                <c:pt idx="309">
                  <c:v>510</c:v>
                </c:pt>
                <c:pt idx="310">
                  <c:v>512</c:v>
                </c:pt>
                <c:pt idx="311">
                  <c:v>514</c:v>
                </c:pt>
                <c:pt idx="312">
                  <c:v>516</c:v>
                </c:pt>
                <c:pt idx="313">
                  <c:v>518</c:v>
                </c:pt>
                <c:pt idx="314">
                  <c:v>520</c:v>
                </c:pt>
                <c:pt idx="315">
                  <c:v>522</c:v>
                </c:pt>
                <c:pt idx="316">
                  <c:v>524</c:v>
                </c:pt>
                <c:pt idx="317">
                  <c:v>526</c:v>
                </c:pt>
                <c:pt idx="318">
                  <c:v>528</c:v>
                </c:pt>
                <c:pt idx="319">
                  <c:v>530</c:v>
                </c:pt>
                <c:pt idx="320">
                  <c:v>532</c:v>
                </c:pt>
                <c:pt idx="321">
                  <c:v>534</c:v>
                </c:pt>
                <c:pt idx="322">
                  <c:v>536</c:v>
                </c:pt>
                <c:pt idx="323">
                  <c:v>538</c:v>
                </c:pt>
                <c:pt idx="324">
                  <c:v>540</c:v>
                </c:pt>
                <c:pt idx="325">
                  <c:v>542</c:v>
                </c:pt>
                <c:pt idx="326">
                  <c:v>544</c:v>
                </c:pt>
                <c:pt idx="327">
                  <c:v>546</c:v>
                </c:pt>
                <c:pt idx="328">
                  <c:v>548</c:v>
                </c:pt>
                <c:pt idx="329">
                  <c:v>550</c:v>
                </c:pt>
                <c:pt idx="330">
                  <c:v>552</c:v>
                </c:pt>
                <c:pt idx="331">
                  <c:v>554</c:v>
                </c:pt>
                <c:pt idx="332">
                  <c:v>556</c:v>
                </c:pt>
                <c:pt idx="333">
                  <c:v>558</c:v>
                </c:pt>
                <c:pt idx="334">
                  <c:v>560</c:v>
                </c:pt>
                <c:pt idx="335">
                  <c:v>562</c:v>
                </c:pt>
                <c:pt idx="336">
                  <c:v>564</c:v>
                </c:pt>
                <c:pt idx="337">
                  <c:v>566</c:v>
                </c:pt>
                <c:pt idx="338">
                  <c:v>568</c:v>
                </c:pt>
                <c:pt idx="339">
                  <c:v>570</c:v>
                </c:pt>
                <c:pt idx="340">
                  <c:v>572</c:v>
                </c:pt>
                <c:pt idx="341">
                  <c:v>574</c:v>
                </c:pt>
                <c:pt idx="342">
                  <c:v>576</c:v>
                </c:pt>
                <c:pt idx="343">
                  <c:v>578</c:v>
                </c:pt>
                <c:pt idx="344">
                  <c:v>580</c:v>
                </c:pt>
                <c:pt idx="345">
                  <c:v>582</c:v>
                </c:pt>
                <c:pt idx="346">
                  <c:v>584</c:v>
                </c:pt>
                <c:pt idx="347">
                  <c:v>586</c:v>
                </c:pt>
                <c:pt idx="348">
                  <c:v>588</c:v>
                </c:pt>
                <c:pt idx="349">
                  <c:v>590</c:v>
                </c:pt>
                <c:pt idx="350">
                  <c:v>592</c:v>
                </c:pt>
                <c:pt idx="351">
                  <c:v>594</c:v>
                </c:pt>
                <c:pt idx="352">
                  <c:v>596</c:v>
                </c:pt>
                <c:pt idx="353">
                  <c:v>598</c:v>
                </c:pt>
                <c:pt idx="354">
                  <c:v>600</c:v>
                </c:pt>
                <c:pt idx="355">
                  <c:v>602</c:v>
                </c:pt>
                <c:pt idx="356">
                  <c:v>604</c:v>
                </c:pt>
                <c:pt idx="357">
                  <c:v>606</c:v>
                </c:pt>
                <c:pt idx="358">
                  <c:v>608</c:v>
                </c:pt>
                <c:pt idx="359">
                  <c:v>610</c:v>
                </c:pt>
              </c:numCache>
            </c:numRef>
          </c:xVal>
          <c:yVal>
            <c:numRef>
              <c:f>'3. Integration with Valve Kinem'!$H$7:$H$366</c:f>
              <c:numCache>
                <c:formatCode>General</c:formatCode>
                <c:ptCount val="360"/>
                <c:pt idx="0">
                  <c:v>0.11629962222222223</c:v>
                </c:pt>
                <c:pt idx="1">
                  <c:v>0.11629962222222223</c:v>
                </c:pt>
                <c:pt idx="2">
                  <c:v>0.11629962222222223</c:v>
                </c:pt>
                <c:pt idx="3">
                  <c:v>0.11629962222222223</c:v>
                </c:pt>
                <c:pt idx="4">
                  <c:v>0.11629962222222223</c:v>
                </c:pt>
                <c:pt idx="5">
                  <c:v>0.11629962222222223</c:v>
                </c:pt>
                <c:pt idx="6">
                  <c:v>0.11629962222222223</c:v>
                </c:pt>
                <c:pt idx="7">
                  <c:v>0.11629962222222223</c:v>
                </c:pt>
                <c:pt idx="8">
                  <c:v>0.11629962222222223</c:v>
                </c:pt>
                <c:pt idx="9">
                  <c:v>0.11629962222222223</c:v>
                </c:pt>
                <c:pt idx="10">
                  <c:v>0.11629962222222223</c:v>
                </c:pt>
                <c:pt idx="11">
                  <c:v>0.11629962222222223</c:v>
                </c:pt>
                <c:pt idx="12">
                  <c:v>0.11629962222222223</c:v>
                </c:pt>
                <c:pt idx="13">
                  <c:v>0.11629962222222223</c:v>
                </c:pt>
                <c:pt idx="14">
                  <c:v>0.11629962222222223</c:v>
                </c:pt>
                <c:pt idx="15">
                  <c:v>0.11629962222222223</c:v>
                </c:pt>
                <c:pt idx="16">
                  <c:v>0.11629962222222223</c:v>
                </c:pt>
                <c:pt idx="17">
                  <c:v>0.11629962222222223</c:v>
                </c:pt>
                <c:pt idx="18">
                  <c:v>0.11629962222222223</c:v>
                </c:pt>
                <c:pt idx="19">
                  <c:v>0.11629962222222223</c:v>
                </c:pt>
                <c:pt idx="20">
                  <c:v>0.11629962222222223</c:v>
                </c:pt>
                <c:pt idx="21">
                  <c:v>0.11629962222222223</c:v>
                </c:pt>
                <c:pt idx="22">
                  <c:v>0.11629962222222223</c:v>
                </c:pt>
                <c:pt idx="23">
                  <c:v>0.11629962222222223</c:v>
                </c:pt>
                <c:pt idx="24">
                  <c:v>0.11629962222222223</c:v>
                </c:pt>
                <c:pt idx="25">
                  <c:v>0.11629962222222223</c:v>
                </c:pt>
                <c:pt idx="26">
                  <c:v>0.11629962222222223</c:v>
                </c:pt>
                <c:pt idx="27">
                  <c:v>0.11629962222222223</c:v>
                </c:pt>
                <c:pt idx="28">
                  <c:v>0.11629962222222223</c:v>
                </c:pt>
                <c:pt idx="29">
                  <c:v>0.11629962222222223</c:v>
                </c:pt>
                <c:pt idx="30">
                  <c:v>0.11629962222222223</c:v>
                </c:pt>
                <c:pt idx="31">
                  <c:v>0.11629962222222223</c:v>
                </c:pt>
                <c:pt idx="32">
                  <c:v>0.11629962222222223</c:v>
                </c:pt>
                <c:pt idx="33">
                  <c:v>0.11629962222222223</c:v>
                </c:pt>
                <c:pt idx="34">
                  <c:v>0.11629962222222223</c:v>
                </c:pt>
                <c:pt idx="35">
                  <c:v>0.11629962222222223</c:v>
                </c:pt>
                <c:pt idx="36">
                  <c:v>0.11629962222222223</c:v>
                </c:pt>
                <c:pt idx="37">
                  <c:v>0.11629962222222223</c:v>
                </c:pt>
                <c:pt idx="38">
                  <c:v>0.11629962222222223</c:v>
                </c:pt>
                <c:pt idx="39">
                  <c:v>0.11629962222222223</c:v>
                </c:pt>
                <c:pt idx="40">
                  <c:v>0.11629962222222223</c:v>
                </c:pt>
                <c:pt idx="41">
                  <c:v>0.11629962222222223</c:v>
                </c:pt>
                <c:pt idx="42">
                  <c:v>0.11629962222222223</c:v>
                </c:pt>
                <c:pt idx="43">
                  <c:v>0.11629962222222223</c:v>
                </c:pt>
                <c:pt idx="44">
                  <c:v>0.11629962222222223</c:v>
                </c:pt>
                <c:pt idx="45">
                  <c:v>0.11629962222222223</c:v>
                </c:pt>
                <c:pt idx="46">
                  <c:v>0.11629962222222223</c:v>
                </c:pt>
                <c:pt idx="47">
                  <c:v>0.11629962222222223</c:v>
                </c:pt>
                <c:pt idx="48">
                  <c:v>0.11629962222222223</c:v>
                </c:pt>
                <c:pt idx="49">
                  <c:v>0.11629962222222223</c:v>
                </c:pt>
                <c:pt idx="50">
                  <c:v>0.11629962222222223</c:v>
                </c:pt>
                <c:pt idx="51">
                  <c:v>0.11629962222222223</c:v>
                </c:pt>
                <c:pt idx="52">
                  <c:v>0.11629962222222223</c:v>
                </c:pt>
                <c:pt idx="53">
                  <c:v>0.11629962222222223</c:v>
                </c:pt>
                <c:pt idx="54">
                  <c:v>0.11629962222222223</c:v>
                </c:pt>
                <c:pt idx="55">
                  <c:v>0.11629962222222223</c:v>
                </c:pt>
                <c:pt idx="56">
                  <c:v>0.11629962222222223</c:v>
                </c:pt>
                <c:pt idx="57">
                  <c:v>0.11629962222222223</c:v>
                </c:pt>
                <c:pt idx="58">
                  <c:v>0.11629962222222223</c:v>
                </c:pt>
                <c:pt idx="59">
                  <c:v>0.11629962222222223</c:v>
                </c:pt>
                <c:pt idx="60">
                  <c:v>0.11629962222222223</c:v>
                </c:pt>
                <c:pt idx="61">
                  <c:v>0.11629962222222223</c:v>
                </c:pt>
                <c:pt idx="62">
                  <c:v>0.11629962222222223</c:v>
                </c:pt>
                <c:pt idx="63">
                  <c:v>0.11629962222222223</c:v>
                </c:pt>
                <c:pt idx="64">
                  <c:v>0.11629962222222223</c:v>
                </c:pt>
                <c:pt idx="65">
                  <c:v>0.11629962222222223</c:v>
                </c:pt>
                <c:pt idx="66">
                  <c:v>0.11629962222222223</c:v>
                </c:pt>
                <c:pt idx="67">
                  <c:v>0.11629962222222223</c:v>
                </c:pt>
                <c:pt idx="68">
                  <c:v>0.11629962222222223</c:v>
                </c:pt>
                <c:pt idx="69">
                  <c:v>0.11629962222222223</c:v>
                </c:pt>
                <c:pt idx="70">
                  <c:v>0.11629962222222223</c:v>
                </c:pt>
                <c:pt idx="71">
                  <c:v>0.11629962222222223</c:v>
                </c:pt>
                <c:pt idx="72">
                  <c:v>0.11629962222222223</c:v>
                </c:pt>
                <c:pt idx="73">
                  <c:v>0.11629962222222223</c:v>
                </c:pt>
                <c:pt idx="74">
                  <c:v>0.11629962222222223</c:v>
                </c:pt>
                <c:pt idx="75">
                  <c:v>0.1163352618544999</c:v>
                </c:pt>
                <c:pt idx="76">
                  <c:v>0.11662517885358378</c:v>
                </c:pt>
                <c:pt idx="77">
                  <c:v>0.11672182766666664</c:v>
                </c:pt>
                <c:pt idx="78">
                  <c:v>0.11672182766666664</c:v>
                </c:pt>
                <c:pt idx="79">
                  <c:v>0.11672182766666664</c:v>
                </c:pt>
                <c:pt idx="80">
                  <c:v>0.11672182766666664</c:v>
                </c:pt>
                <c:pt idx="81">
                  <c:v>0.11675721010279519</c:v>
                </c:pt>
                <c:pt idx="82">
                  <c:v>0.11704731999409404</c:v>
                </c:pt>
                <c:pt idx="83">
                  <c:v>0.11714403311111107</c:v>
                </c:pt>
                <c:pt idx="84">
                  <c:v>0.11714403311111107</c:v>
                </c:pt>
                <c:pt idx="85">
                  <c:v>0.11714403311111107</c:v>
                </c:pt>
                <c:pt idx="86">
                  <c:v>0.11714403311111107</c:v>
                </c:pt>
                <c:pt idx="87">
                  <c:v>0.1171791583510905</c:v>
                </c:pt>
                <c:pt idx="88">
                  <c:v>0.11746946113460439</c:v>
                </c:pt>
                <c:pt idx="89">
                  <c:v>0.1175662385555556</c:v>
                </c:pt>
                <c:pt idx="90">
                  <c:v>0.1175662385555556</c:v>
                </c:pt>
                <c:pt idx="91">
                  <c:v>0.1175662385555556</c:v>
                </c:pt>
                <c:pt idx="92">
                  <c:v>0.11760110659938583</c:v>
                </c:pt>
                <c:pt idx="93">
                  <c:v>0.11789160227511457</c:v>
                </c:pt>
                <c:pt idx="94">
                  <c:v>0.11798844400000001</c:v>
                </c:pt>
                <c:pt idx="95">
                  <c:v>0.11798844400000001</c:v>
                </c:pt>
                <c:pt idx="96">
                  <c:v>0.11798844400000001</c:v>
                </c:pt>
                <c:pt idx="97">
                  <c:v>0.11802305484768114</c:v>
                </c:pt>
                <c:pt idx="98">
                  <c:v>0.11831374341562483</c:v>
                </c:pt>
                <c:pt idx="99">
                  <c:v>0.11841064944444446</c:v>
                </c:pt>
                <c:pt idx="100">
                  <c:v>0.11844500309597644</c:v>
                </c:pt>
                <c:pt idx="101">
                  <c:v>0.11886695134427165</c:v>
                </c:pt>
                <c:pt idx="102">
                  <c:v>0.11938780512091324</c:v>
                </c:pt>
                <c:pt idx="103">
                  <c:v>0.12023015906731667</c:v>
                </c:pt>
                <c:pt idx="104">
                  <c:v>0.1210725130137202</c:v>
                </c:pt>
                <c:pt idx="105">
                  <c:v>0.12191486696012371</c:v>
                </c:pt>
                <c:pt idx="106">
                  <c:v>0.12259819420584372</c:v>
                </c:pt>
                <c:pt idx="107">
                  <c:v>0.12317839787972902</c:v>
                </c:pt>
                <c:pt idx="108">
                  <c:v>0.12402075182613245</c:v>
                </c:pt>
                <c:pt idx="109">
                  <c:v>0.12486310577253593</c:v>
                </c:pt>
                <c:pt idx="110">
                  <c:v>0.12570545971893937</c:v>
                </c:pt>
                <c:pt idx="111">
                  <c:v>0.12654781366534296</c:v>
                </c:pt>
                <c:pt idx="112">
                  <c:v>0.12739016761174649</c:v>
                </c:pt>
                <c:pt idx="113">
                  <c:v>0.12823252155814993</c:v>
                </c:pt>
                <c:pt idx="114">
                  <c:v>0.1290748755045534</c:v>
                </c:pt>
                <c:pt idx="115">
                  <c:v>0.12991722945095702</c:v>
                </c:pt>
                <c:pt idx="116">
                  <c:v>0.13075958339736043</c:v>
                </c:pt>
                <c:pt idx="117">
                  <c:v>0.13160193734376394</c:v>
                </c:pt>
                <c:pt idx="118">
                  <c:v>0.13244429129016735</c:v>
                </c:pt>
                <c:pt idx="119">
                  <c:v>0.13328664523657097</c:v>
                </c:pt>
                <c:pt idx="120">
                  <c:v>0.1341289991829745</c:v>
                </c:pt>
                <c:pt idx="121">
                  <c:v>0.13497135312937789</c:v>
                </c:pt>
                <c:pt idx="122">
                  <c:v>0.13566862582909228</c:v>
                </c:pt>
                <c:pt idx="123">
                  <c:v>0.13633965134514048</c:v>
                </c:pt>
                <c:pt idx="124">
                  <c:v>0.13744001442334294</c:v>
                </c:pt>
                <c:pt idx="125">
                  <c:v>0.13834076891499192</c:v>
                </c:pt>
                <c:pt idx="126">
                  <c:v>0.13947005316205993</c:v>
                </c:pt>
                <c:pt idx="127">
                  <c:v>0.14514912918478862</c:v>
                </c:pt>
                <c:pt idx="128">
                  <c:v>0.15231009158545231</c:v>
                </c:pt>
                <c:pt idx="129">
                  <c:v>0.16152540765277004</c:v>
                </c:pt>
                <c:pt idx="130">
                  <c:v>0.17084107570546872</c:v>
                </c:pt>
                <c:pt idx="131">
                  <c:v>0.1801567437581674</c:v>
                </c:pt>
                <c:pt idx="132">
                  <c:v>0.18956801512985821</c:v>
                </c:pt>
                <c:pt idx="133">
                  <c:v>0.19878807986356478</c:v>
                </c:pt>
                <c:pt idx="134">
                  <c:v>0.20845055771610149</c:v>
                </c:pt>
                <c:pt idx="135">
                  <c:v>0.21789179648270318</c:v>
                </c:pt>
                <c:pt idx="136">
                  <c:v>0.22710892027058238</c:v>
                </c:pt>
                <c:pt idx="137">
                  <c:v>0.23643718333499833</c:v>
                </c:pt>
                <c:pt idx="138">
                  <c:v>0.24624222099557752</c:v>
                </c:pt>
                <c:pt idx="139">
                  <c:v>0.2558145078634908</c:v>
                </c:pt>
                <c:pt idx="140">
                  <c:v>0.26571178963694897</c:v>
                </c:pt>
                <c:pt idx="141">
                  <c:v>0.27552798368030773</c:v>
                </c:pt>
                <c:pt idx="142">
                  <c:v>0.2851025062039888</c:v>
                </c:pt>
                <c:pt idx="143">
                  <c:v>0.29443244071568164</c:v>
                </c:pt>
                <c:pt idx="144">
                  <c:v>0.30351494522695288</c:v>
                </c:pt>
                <c:pt idx="145">
                  <c:v>0.31234725311894351</c:v>
                </c:pt>
                <c:pt idx="146">
                  <c:v>0.32092667398510988</c:v>
                </c:pt>
                <c:pt idx="147">
                  <c:v>0.32925059445074517</c:v>
                </c:pt>
                <c:pt idx="148">
                  <c:v>0.33731647896903955</c:v>
                </c:pt>
                <c:pt idx="149">
                  <c:v>0.34512187059343347</c:v>
                </c:pt>
                <c:pt idx="150">
                  <c:v>0.35266439172602493</c:v>
                </c:pt>
                <c:pt idx="151">
                  <c:v>0.35994174484181141</c:v>
                </c:pt>
                <c:pt idx="152">
                  <c:v>0.36695171318853603</c:v>
                </c:pt>
                <c:pt idx="153">
                  <c:v>0.37369216146193396</c:v>
                </c:pt>
                <c:pt idx="154">
                  <c:v>0.38016103645616439</c:v>
                </c:pt>
                <c:pt idx="155">
                  <c:v>0.38635636768923864</c:v>
                </c:pt>
                <c:pt idx="156">
                  <c:v>0.3922762680032485</c:v>
                </c:pt>
                <c:pt idx="157">
                  <c:v>0.39822741811224949</c:v>
                </c:pt>
                <c:pt idx="158">
                  <c:v>0.4039069804958304</c:v>
                </c:pt>
                <c:pt idx="159">
                  <c:v>0.40930576587366885</c:v>
                </c:pt>
                <c:pt idx="160">
                  <c:v>0.41442212972343923</c:v>
                </c:pt>
                <c:pt idx="161">
                  <c:v>0.41925451355115029</c:v>
                </c:pt>
                <c:pt idx="162">
                  <c:v>0.42380144536587472</c:v>
                </c:pt>
                <c:pt idx="163">
                  <c:v>0.4280615401281353</c:v>
                </c:pt>
                <c:pt idx="164">
                  <c:v>0.4320335001717992</c:v>
                </c:pt>
                <c:pt idx="165">
                  <c:v>0.43571611559935913</c:v>
                </c:pt>
                <c:pt idx="166">
                  <c:v>0.43910826465048214</c:v>
                </c:pt>
                <c:pt idx="167">
                  <c:v>0.44220891404370638</c:v>
                </c:pt>
                <c:pt idx="168">
                  <c:v>0.44511945240907613</c:v>
                </c:pt>
                <c:pt idx="169">
                  <c:v>0.44793617105488542</c:v>
                </c:pt>
                <c:pt idx="170">
                  <c:v>0.4504587009769872</c:v>
                </c:pt>
                <c:pt idx="171">
                  <c:v>0.45268627378833071</c:v>
                </c:pt>
                <c:pt idx="172">
                  <c:v>0.45461821094865995</c:v>
                </c:pt>
                <c:pt idx="173">
                  <c:v>0.45625392397119935</c:v>
                </c:pt>
                <c:pt idx="174">
                  <c:v>0.45759291460191748</c:v>
                </c:pt>
                <c:pt idx="175">
                  <c:v>0.45885644552152294</c:v>
                </c:pt>
                <c:pt idx="176">
                  <c:v>0.45989965545096639</c:v>
                </c:pt>
                <c:pt idx="177">
                  <c:v>0.46064503246346322</c:v>
                </c:pt>
                <c:pt idx="178">
                  <c:v>0.46109234950995381</c:v>
                </c:pt>
                <c:pt idx="179">
                  <c:v>0.4612414703333329</c:v>
                </c:pt>
                <c:pt idx="180">
                  <c:v>0.46109234950995381</c:v>
                </c:pt>
                <c:pt idx="181">
                  <c:v>0.46064503246346322</c:v>
                </c:pt>
                <c:pt idx="182">
                  <c:v>0.45989965545096639</c:v>
                </c:pt>
                <c:pt idx="183">
                  <c:v>0.45905640179785362</c:v>
                </c:pt>
                <c:pt idx="184">
                  <c:v>0.4580140915751193</c:v>
                </c:pt>
                <c:pt idx="185">
                  <c:v>0.45667452279646042</c:v>
                </c:pt>
                <c:pt idx="186">
                  <c:v>0.45503810350750351</c:v>
                </c:pt>
                <c:pt idx="187">
                  <c:v>0.45310533217741639</c:v>
                </c:pt>
                <c:pt idx="188">
                  <c:v>0.45087679754706911</c:v>
                </c:pt>
                <c:pt idx="189">
                  <c:v>0.44836821812657623</c:v>
                </c:pt>
                <c:pt idx="190">
                  <c:v>0.44585113408081745</c:v>
                </c:pt>
                <c:pt idx="191">
                  <c:v>0.44304049643381188</c:v>
                </c:pt>
                <c:pt idx="192">
                  <c:v>0.43993716133301458</c:v>
                </c:pt>
                <c:pt idx="193">
                  <c:v>0.43654207408435908</c:v>
                </c:pt>
                <c:pt idx="194">
                  <c:v>0.432856268864311</c:v>
                </c:pt>
                <c:pt idx="195">
                  <c:v>0.42915380974800693</c:v>
                </c:pt>
                <c:pt idx="196">
                  <c:v>0.42519389115965095</c:v>
                </c:pt>
                <c:pt idx="197">
                  <c:v>0.4209467113663537</c:v>
                </c:pt>
                <c:pt idx="198">
                  <c:v>0.41641356410022295</c:v>
                </c:pt>
                <c:pt idx="199">
                  <c:v>0.41159583020182938</c:v>
                </c:pt>
                <c:pt idx="200">
                  <c:v>0.40649497719958955</c:v>
                </c:pt>
                <c:pt idx="201">
                  <c:v>0.40111255886274083</c:v>
                </c:pt>
                <c:pt idx="202">
                  <c:v>0.39545021472804909</c:v>
                </c:pt>
                <c:pt idx="203">
                  <c:v>0.38950966960038991</c:v>
                </c:pt>
                <c:pt idx="204">
                  <c:v>0.38329273302735695</c:v>
                </c:pt>
                <c:pt idx="205">
                  <c:v>0.37680129874805501</c:v>
                </c:pt>
                <c:pt idx="206">
                  <c:v>0.37003734411624972</c:v>
                </c:pt>
                <c:pt idx="207">
                  <c:v>0.3630946745288941</c:v>
                </c:pt>
                <c:pt idx="208">
                  <c:v>0.3561152640215185</c:v>
                </c:pt>
                <c:pt idx="209">
                  <c:v>0.34886963432820722</c:v>
                </c:pt>
                <c:pt idx="210">
                  <c:v>0.34135999253795479</c:v>
                </c:pt>
                <c:pt idx="211">
                  <c:v>0.33358862616039808</c:v>
                </c:pt>
                <c:pt idx="212">
                  <c:v>0.32576013526225056</c:v>
                </c:pt>
                <c:pt idx="213">
                  <c:v>0.31780324918339242</c:v>
                </c:pt>
                <c:pt idx="214">
                  <c:v>0.30967932673559384</c:v>
                </c:pt>
                <c:pt idx="215">
                  <c:v>0.30154772003834518</c:v>
                </c:pt>
                <c:pt idx="216">
                  <c:v>0.29316651595766596</c:v>
                </c:pt>
                <c:pt idx="217">
                  <c:v>0.28453826748950928</c:v>
                </c:pt>
                <c:pt idx="218">
                  <c:v>0.27566560288194264</c:v>
                </c:pt>
                <c:pt idx="219">
                  <c:v>0.26681332088489562</c:v>
                </c:pt>
                <c:pt idx="220">
                  <c:v>0.25780062041501284</c:v>
                </c:pt>
                <c:pt idx="221">
                  <c:v>0.24855164835203192</c:v>
                </c:pt>
                <c:pt idx="222">
                  <c:v>0.2392136861230138</c:v>
                </c:pt>
                <c:pt idx="223">
                  <c:v>0.23049873462603646</c:v>
                </c:pt>
                <c:pt idx="224">
                  <c:v>0.22157531302375655</c:v>
                </c:pt>
                <c:pt idx="225">
                  <c:v>0.21258320124766467</c:v>
                </c:pt>
                <c:pt idx="226">
                  <c:v>0.20354579853642979</c:v>
                </c:pt>
                <c:pt idx="227">
                  <c:v>0.19428865077641905</c:v>
                </c:pt>
                <c:pt idx="228">
                  <c:v>0.18481457778451674</c:v>
                </c:pt>
                <c:pt idx="229">
                  <c:v>0.17592305323744414</c:v>
                </c:pt>
                <c:pt idx="230">
                  <c:v>0.16733923229107212</c:v>
                </c:pt>
                <c:pt idx="231">
                  <c:v>0.15916957180080638</c:v>
                </c:pt>
                <c:pt idx="232">
                  <c:v>0.15237064661004168</c:v>
                </c:pt>
                <c:pt idx="233">
                  <c:v>0.14585011354496569</c:v>
                </c:pt>
                <c:pt idx="234">
                  <c:v>0.14030174575701052</c:v>
                </c:pt>
                <c:pt idx="235">
                  <c:v>0.1362889496998109</c:v>
                </c:pt>
                <c:pt idx="236">
                  <c:v>0.13455017615617618</c:v>
                </c:pt>
                <c:pt idx="237">
                  <c:v>0.13370782220977268</c:v>
                </c:pt>
                <c:pt idx="238">
                  <c:v>0.13286546826336917</c:v>
                </c:pt>
                <c:pt idx="239">
                  <c:v>0.13202311431696567</c:v>
                </c:pt>
                <c:pt idx="240">
                  <c:v>0.1314523575635283</c:v>
                </c:pt>
                <c:pt idx="241">
                  <c:v>0.13075958339736043</c:v>
                </c:pt>
                <c:pt idx="242">
                  <c:v>0.12991722945095702</c:v>
                </c:pt>
                <c:pt idx="243">
                  <c:v>0.1290748755045534</c:v>
                </c:pt>
                <c:pt idx="244">
                  <c:v>0.12823252155814993</c:v>
                </c:pt>
                <c:pt idx="245">
                  <c:v>0.12739016761174649</c:v>
                </c:pt>
                <c:pt idx="246">
                  <c:v>0.12681446247140782</c:v>
                </c:pt>
                <c:pt idx="247">
                  <c:v>0.12612663669214119</c:v>
                </c:pt>
                <c:pt idx="248">
                  <c:v>0.12528428274573766</c:v>
                </c:pt>
                <c:pt idx="249">
                  <c:v>0.12444192879933415</c:v>
                </c:pt>
                <c:pt idx="250">
                  <c:v>0.12386307468551301</c:v>
                </c:pt>
                <c:pt idx="251">
                  <c:v>0.12317839787972902</c:v>
                </c:pt>
                <c:pt idx="252">
                  <c:v>0.12233604393332541</c:v>
                </c:pt>
                <c:pt idx="253">
                  <c:v>0.12149368998692193</c:v>
                </c:pt>
                <c:pt idx="254">
                  <c:v>0.1209766925857482</c:v>
                </c:pt>
                <c:pt idx="255">
                  <c:v>0.12055474433745289</c:v>
                </c:pt>
                <c:pt idx="256">
                  <c:v>0.12013279608915751</c:v>
                </c:pt>
                <c:pt idx="257">
                  <c:v>0.12009947122222218</c:v>
                </c:pt>
                <c:pt idx="258">
                  <c:v>0.12009947122222218</c:v>
                </c:pt>
                <c:pt idx="259">
                  <c:v>0.12009947122222218</c:v>
                </c:pt>
                <c:pt idx="260">
                  <c:v>0.12009947122222218</c:v>
                </c:pt>
                <c:pt idx="261">
                  <c:v>0.12009947122222218</c:v>
                </c:pt>
                <c:pt idx="262">
                  <c:v>0.12009947122222218</c:v>
                </c:pt>
                <c:pt idx="263">
                  <c:v>0.12009947122222218</c:v>
                </c:pt>
                <c:pt idx="264">
                  <c:v>0.12009947122222218</c:v>
                </c:pt>
                <c:pt idx="265">
                  <c:v>0.12009947122222218</c:v>
                </c:pt>
                <c:pt idx="266">
                  <c:v>0.12009947122222218</c:v>
                </c:pt>
                <c:pt idx="267">
                  <c:v>0.12009947122222218</c:v>
                </c:pt>
                <c:pt idx="268">
                  <c:v>0.12009947122222218</c:v>
                </c:pt>
                <c:pt idx="269">
                  <c:v>0.12009947122222218</c:v>
                </c:pt>
                <c:pt idx="270">
                  <c:v>0.12009947122222218</c:v>
                </c:pt>
                <c:pt idx="271">
                  <c:v>0.12009947122222218</c:v>
                </c:pt>
                <c:pt idx="272">
                  <c:v>0.12009947122222218</c:v>
                </c:pt>
                <c:pt idx="273">
                  <c:v>0.12009947122222218</c:v>
                </c:pt>
                <c:pt idx="274">
                  <c:v>0.12009947122222218</c:v>
                </c:pt>
                <c:pt idx="275">
                  <c:v>0.12009947122222218</c:v>
                </c:pt>
                <c:pt idx="276">
                  <c:v>0.12009947122222218</c:v>
                </c:pt>
                <c:pt idx="277">
                  <c:v>0.12009947122222218</c:v>
                </c:pt>
                <c:pt idx="278">
                  <c:v>0.12009947122222218</c:v>
                </c:pt>
                <c:pt idx="279">
                  <c:v>0.12009947122222218</c:v>
                </c:pt>
                <c:pt idx="280">
                  <c:v>0.12009947122222218</c:v>
                </c:pt>
                <c:pt idx="281">
                  <c:v>0.12009947122222218</c:v>
                </c:pt>
                <c:pt idx="282">
                  <c:v>0.12009947122222218</c:v>
                </c:pt>
                <c:pt idx="283">
                  <c:v>0.12009947122222218</c:v>
                </c:pt>
                <c:pt idx="284">
                  <c:v>0.12009947122222218</c:v>
                </c:pt>
                <c:pt idx="285">
                  <c:v>0.12009947122222218</c:v>
                </c:pt>
                <c:pt idx="286">
                  <c:v>0.12009947122222218</c:v>
                </c:pt>
                <c:pt idx="287">
                  <c:v>0.12000230797766588</c:v>
                </c:pt>
                <c:pt idx="288">
                  <c:v>0.11971084784086229</c:v>
                </c:pt>
                <c:pt idx="289">
                  <c:v>0.11967726577777779</c:v>
                </c:pt>
                <c:pt idx="290">
                  <c:v>0.11967726577777779</c:v>
                </c:pt>
                <c:pt idx="291">
                  <c:v>0.11967726577777779</c:v>
                </c:pt>
                <c:pt idx="292">
                  <c:v>0.11967726577777779</c:v>
                </c:pt>
                <c:pt idx="293">
                  <c:v>0.11967726577777779</c:v>
                </c:pt>
                <c:pt idx="294">
                  <c:v>0.11967726577777779</c:v>
                </c:pt>
                <c:pt idx="295">
                  <c:v>0.11967726577777779</c:v>
                </c:pt>
                <c:pt idx="296">
                  <c:v>0.11967726577777779</c:v>
                </c:pt>
                <c:pt idx="297">
                  <c:v>0.11967726577777779</c:v>
                </c:pt>
                <c:pt idx="298">
                  <c:v>0.11967726577777779</c:v>
                </c:pt>
                <c:pt idx="299">
                  <c:v>0.11967726577777779</c:v>
                </c:pt>
                <c:pt idx="300">
                  <c:v>0.11967726577777779</c:v>
                </c:pt>
                <c:pt idx="301">
                  <c:v>0.11967726577777779</c:v>
                </c:pt>
                <c:pt idx="302">
                  <c:v>0.11967726577777779</c:v>
                </c:pt>
                <c:pt idx="303">
                  <c:v>0.11967726577777779</c:v>
                </c:pt>
                <c:pt idx="304">
                  <c:v>0.11958016683715561</c:v>
                </c:pt>
                <c:pt idx="305">
                  <c:v>0.119288899592567</c:v>
                </c:pt>
                <c:pt idx="306">
                  <c:v>0.11925506033333334</c:v>
                </c:pt>
                <c:pt idx="307">
                  <c:v>0.11925506033333334</c:v>
                </c:pt>
                <c:pt idx="308">
                  <c:v>0.11925506033333334</c:v>
                </c:pt>
                <c:pt idx="309">
                  <c:v>0.11925506033333334</c:v>
                </c:pt>
                <c:pt idx="310">
                  <c:v>0.11915802569664535</c:v>
                </c:pt>
                <c:pt idx="311">
                  <c:v>0.11886695134427165</c:v>
                </c:pt>
                <c:pt idx="312">
                  <c:v>0.11883285488888889</c:v>
                </c:pt>
                <c:pt idx="313">
                  <c:v>0.11883285488888889</c:v>
                </c:pt>
                <c:pt idx="314">
                  <c:v>0.11883285488888889</c:v>
                </c:pt>
                <c:pt idx="315">
                  <c:v>0.11883285488888889</c:v>
                </c:pt>
                <c:pt idx="316">
                  <c:v>0.11883285488888889</c:v>
                </c:pt>
                <c:pt idx="317">
                  <c:v>0.11883285488888889</c:v>
                </c:pt>
                <c:pt idx="318">
                  <c:v>0.11883285488888889</c:v>
                </c:pt>
                <c:pt idx="319">
                  <c:v>0.1187358845561351</c:v>
                </c:pt>
                <c:pt idx="320">
                  <c:v>0.11844500309597644</c:v>
                </c:pt>
                <c:pt idx="321">
                  <c:v>0.11841064944444446</c:v>
                </c:pt>
                <c:pt idx="322">
                  <c:v>0.11841064944444446</c:v>
                </c:pt>
                <c:pt idx="323">
                  <c:v>0.11841064944444446</c:v>
                </c:pt>
                <c:pt idx="324">
                  <c:v>0.11841064944444446</c:v>
                </c:pt>
                <c:pt idx="325">
                  <c:v>0.11831374341562483</c:v>
                </c:pt>
                <c:pt idx="326">
                  <c:v>0.11802305484768114</c:v>
                </c:pt>
                <c:pt idx="327">
                  <c:v>0.11798844400000001</c:v>
                </c:pt>
                <c:pt idx="328">
                  <c:v>0.11798844400000001</c:v>
                </c:pt>
                <c:pt idx="329">
                  <c:v>0.11798844400000001</c:v>
                </c:pt>
                <c:pt idx="330">
                  <c:v>0.11798844400000001</c:v>
                </c:pt>
                <c:pt idx="331">
                  <c:v>0.11789160227511457</c:v>
                </c:pt>
                <c:pt idx="332">
                  <c:v>0.11760110659938583</c:v>
                </c:pt>
                <c:pt idx="333">
                  <c:v>0.1175662385555556</c:v>
                </c:pt>
                <c:pt idx="334">
                  <c:v>0.1175662385555556</c:v>
                </c:pt>
                <c:pt idx="335">
                  <c:v>0.1175662385555556</c:v>
                </c:pt>
                <c:pt idx="336">
                  <c:v>0.1175662385555556</c:v>
                </c:pt>
                <c:pt idx="337">
                  <c:v>0.11746946113460439</c:v>
                </c:pt>
                <c:pt idx="338">
                  <c:v>0.1171791583510905</c:v>
                </c:pt>
                <c:pt idx="339">
                  <c:v>0.11714403311111107</c:v>
                </c:pt>
                <c:pt idx="340">
                  <c:v>0.11714403311111107</c:v>
                </c:pt>
                <c:pt idx="341">
                  <c:v>0.11714403311111107</c:v>
                </c:pt>
                <c:pt idx="342">
                  <c:v>0.11714403311111107</c:v>
                </c:pt>
                <c:pt idx="343">
                  <c:v>0.11704731999409404</c:v>
                </c:pt>
                <c:pt idx="344">
                  <c:v>0.11675721010279519</c:v>
                </c:pt>
                <c:pt idx="345">
                  <c:v>0.11672182766666664</c:v>
                </c:pt>
                <c:pt idx="346">
                  <c:v>0.11672182766666664</c:v>
                </c:pt>
                <c:pt idx="347">
                  <c:v>0.11672182766666664</c:v>
                </c:pt>
                <c:pt idx="348">
                  <c:v>0.11672182766666664</c:v>
                </c:pt>
                <c:pt idx="349">
                  <c:v>0.11662517885358378</c:v>
                </c:pt>
                <c:pt idx="350">
                  <c:v>0.1163352618544999</c:v>
                </c:pt>
                <c:pt idx="351">
                  <c:v>0.11629962222222223</c:v>
                </c:pt>
                <c:pt idx="352">
                  <c:v>0.11629962222222223</c:v>
                </c:pt>
                <c:pt idx="353">
                  <c:v>0.11629962222222223</c:v>
                </c:pt>
                <c:pt idx="354">
                  <c:v>0.11629962222222223</c:v>
                </c:pt>
                <c:pt idx="355">
                  <c:v>0.11629962222222223</c:v>
                </c:pt>
                <c:pt idx="356">
                  <c:v>0.11629962222222223</c:v>
                </c:pt>
                <c:pt idx="357">
                  <c:v>0.11629962222222223</c:v>
                </c:pt>
                <c:pt idx="358">
                  <c:v>0.11629962222222223</c:v>
                </c:pt>
                <c:pt idx="359">
                  <c:v>0.11629962222222223</c:v>
                </c:pt>
              </c:numCache>
            </c:numRef>
          </c:yVal>
          <c:smooth val="1"/>
          <c:extLst>
            <c:ext xmlns:c16="http://schemas.microsoft.com/office/drawing/2014/chart" uri="{C3380CC4-5D6E-409C-BE32-E72D297353CC}">
              <c16:uniqueId val="{00000001-BDC1-4709-B745-D1CF8CC36198}"/>
            </c:ext>
          </c:extLst>
        </c:ser>
        <c:dLbls>
          <c:showLegendKey val="0"/>
          <c:showVal val="0"/>
          <c:showCatName val="0"/>
          <c:showSerName val="0"/>
          <c:showPercent val="0"/>
          <c:showBubbleSize val="0"/>
        </c:dLbls>
        <c:axId val="1182652879"/>
        <c:axId val="1182653839"/>
      </c:scatterChart>
      <c:valAx>
        <c:axId val="1182652879"/>
        <c:scaling>
          <c:orientation val="minMax"/>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2653839"/>
        <c:crosses val="autoZero"/>
        <c:crossBetween val="midCat"/>
        <c:majorUnit val="60"/>
      </c:valAx>
      <c:valAx>
        <c:axId val="1182653839"/>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Cf</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2652879"/>
        <c:crosses val="autoZero"/>
        <c:crossBetween val="midCat"/>
        <c:majorUnit val="0.1"/>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image" Target="../media/image4.jpeg"/><Relationship Id="rId4" Type="http://schemas.openxmlformats.org/officeDocument/2006/relationships/chart" Target="../charts/chart10.xml"/></Relationships>
</file>

<file path=xl/drawings/_rels/drawing8.xml.rels><?xml version="1.0" encoding="UTF-8" standalone="yes"?>
<Relationships xmlns="http://schemas.openxmlformats.org/package/2006/relationships"><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editAs="oneCell">
    <xdr:from>
      <xdr:col>7</xdr:col>
      <xdr:colOff>327660</xdr:colOff>
      <xdr:row>14</xdr:row>
      <xdr:rowOff>121920</xdr:rowOff>
    </xdr:from>
    <xdr:to>
      <xdr:col>14</xdr:col>
      <xdr:colOff>61486</xdr:colOff>
      <xdr:row>29</xdr:row>
      <xdr:rowOff>79482</xdr:rowOff>
    </xdr:to>
    <xdr:pic>
      <xdr:nvPicPr>
        <xdr:cNvPr id="3" name="Picture 2">
          <a:extLst>
            <a:ext uri="{FF2B5EF4-FFF2-40B4-BE49-F238E27FC236}">
              <a16:creationId xmlns:a16="http://schemas.microsoft.com/office/drawing/2014/main" id="{18E4E879-FFE0-4476-89BD-B52DAF38E593}"/>
            </a:ext>
          </a:extLst>
        </xdr:cNvPr>
        <xdr:cNvPicPr>
          <a:picLocks noChangeAspect="1"/>
        </xdr:cNvPicPr>
      </xdr:nvPicPr>
      <xdr:blipFill>
        <a:blip xmlns:r="http://schemas.openxmlformats.org/officeDocument/2006/relationships" r:embed="rId1"/>
        <a:stretch>
          <a:fillRect/>
        </a:stretch>
      </xdr:blipFill>
      <xdr:spPr>
        <a:xfrm>
          <a:off x="4594860" y="3558540"/>
          <a:ext cx="6066046" cy="2700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22860</xdr:colOff>
      <xdr:row>17</xdr:row>
      <xdr:rowOff>7620</xdr:rowOff>
    </xdr:from>
    <xdr:to>
      <xdr:col>12</xdr:col>
      <xdr:colOff>60960</xdr:colOff>
      <xdr:row>30</xdr:row>
      <xdr:rowOff>0</xdr:rowOff>
    </xdr:to>
    <xdr:sp macro="" textlink="">
      <xdr:nvSpPr>
        <xdr:cNvPr id="2" name="TextBox 1">
          <a:extLst>
            <a:ext uri="{FF2B5EF4-FFF2-40B4-BE49-F238E27FC236}">
              <a16:creationId xmlns:a16="http://schemas.microsoft.com/office/drawing/2014/main" id="{9045FD70-6AE1-4102-E795-BD43797ECDE9}"/>
            </a:ext>
          </a:extLst>
        </xdr:cNvPr>
        <xdr:cNvSpPr txBox="1"/>
      </xdr:nvSpPr>
      <xdr:spPr>
        <a:xfrm>
          <a:off x="632460" y="3200400"/>
          <a:ext cx="7231380" cy="23698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valve train components were identified and weighed using digital scales with a resolution of </a:t>
          </a:r>
          <a:r>
            <a:rPr lang="en-GB" b="0"/>
            <a:t>±1 g</a:t>
          </a:r>
          <a:r>
            <a:rPr lang="en-GB"/>
            <a:t>. This limits the precision of small components such as valve spring retainers and collets, so repeat measurements were taken to reduce random error. The bore of each cylinder was measured using </a:t>
          </a:r>
          <a:r>
            <a:rPr lang="en-GB" b="0"/>
            <a:t>digital calipers (resolution ±0.01 mm). </a:t>
          </a:r>
          <a:r>
            <a:rPr lang="en-GB"/>
            <a:t>To ensure accuracy, the calipers were </a:t>
          </a:r>
          <a:r>
            <a:rPr lang="en-GB" b="0"/>
            <a:t>zeroed</a:t>
          </a:r>
          <a:r>
            <a:rPr lang="en-GB" b="1"/>
            <a:t> </a:t>
          </a:r>
          <a:r>
            <a:rPr lang="en-GB" b="0"/>
            <a:t>before each use</a:t>
          </a:r>
          <a:r>
            <a:rPr lang="en-GB"/>
            <a:t>, and measurements were taken at </a:t>
          </a:r>
          <a:r>
            <a:rPr lang="en-GB" b="0"/>
            <a:t>multiple points around each cylinder </a:t>
          </a:r>
          <a:r>
            <a:rPr lang="en-GB"/>
            <a:t>to account for ovality or wear. The average bore diameter was then calculated by dividing the total measured diameter by the number of cylinders.</a:t>
          </a:r>
        </a:p>
        <a:p>
          <a:r>
            <a:rPr lang="en-GB"/>
            <a:t>The </a:t>
          </a:r>
          <a:r>
            <a:rPr lang="en-GB" b="0"/>
            <a:t>stroke</a:t>
          </a:r>
          <a:r>
            <a:rPr lang="en-GB"/>
            <a:t> was determined using the caliper’s depth gauge by rotating the crankshaft through </a:t>
          </a:r>
          <a:r>
            <a:rPr lang="en-GB" b="0"/>
            <a:t>180° </a:t>
          </a:r>
          <a:r>
            <a:rPr lang="en-GB"/>
            <a:t>between top dead centre (TDC) and bottom dead centre (BDC). It was ensured that both the piston crown and cylinder deck were </a:t>
          </a:r>
          <a:r>
            <a:rPr lang="en-GB" b="0"/>
            <a:t>clean and free from debris</a:t>
          </a:r>
          <a:r>
            <a:rPr lang="en-GB"/>
            <a:t> to avoid false readings. Possible measurement errors can come from how the readings are taken — for example, if the calipers are not perfectly square to the part (operator alignment), if the scale is viewed from an angle (parallax error), or if the metal parts slightly expand due to temperature changes.</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289560</xdr:colOff>
      <xdr:row>20</xdr:row>
      <xdr:rowOff>133350</xdr:rowOff>
    </xdr:from>
    <xdr:to>
      <xdr:col>10</xdr:col>
      <xdr:colOff>68580</xdr:colOff>
      <xdr:row>35</xdr:row>
      <xdr:rowOff>133350</xdr:rowOff>
    </xdr:to>
    <xdr:graphicFrame macro="">
      <xdr:nvGraphicFramePr>
        <xdr:cNvPr id="23" name="Chart 22">
          <a:extLst>
            <a:ext uri="{FF2B5EF4-FFF2-40B4-BE49-F238E27FC236}">
              <a16:creationId xmlns:a16="http://schemas.microsoft.com/office/drawing/2014/main" id="{B4570C56-FDB8-4C04-ED52-38E5514223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457200</xdr:colOff>
      <xdr:row>39</xdr:row>
      <xdr:rowOff>38100</xdr:rowOff>
    </xdr:from>
    <xdr:to>
      <xdr:col>10</xdr:col>
      <xdr:colOff>236220</xdr:colOff>
      <xdr:row>54</xdr:row>
      <xdr:rowOff>38100</xdr:rowOff>
    </xdr:to>
    <xdr:graphicFrame macro="">
      <xdr:nvGraphicFramePr>
        <xdr:cNvPr id="24" name="Chart 23">
          <a:extLst>
            <a:ext uri="{FF2B5EF4-FFF2-40B4-BE49-F238E27FC236}">
              <a16:creationId xmlns:a16="http://schemas.microsoft.com/office/drawing/2014/main" id="{1F15B5CA-5157-4659-AA57-072DE2590B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731520</xdr:colOff>
      <xdr:row>22</xdr:row>
      <xdr:rowOff>76200</xdr:rowOff>
    </xdr:from>
    <xdr:to>
      <xdr:col>14</xdr:col>
      <xdr:colOff>1790700</xdr:colOff>
      <xdr:row>32</xdr:row>
      <xdr:rowOff>68580</xdr:rowOff>
    </xdr:to>
    <xdr:sp macro="" textlink="">
      <xdr:nvSpPr>
        <xdr:cNvPr id="25" name="TextBox 24">
          <a:extLst>
            <a:ext uri="{FF2B5EF4-FFF2-40B4-BE49-F238E27FC236}">
              <a16:creationId xmlns:a16="http://schemas.microsoft.com/office/drawing/2014/main" id="{55E785B5-8699-8968-1CAE-0B0342BF9535}"/>
            </a:ext>
          </a:extLst>
        </xdr:cNvPr>
        <xdr:cNvSpPr txBox="1"/>
      </xdr:nvSpPr>
      <xdr:spPr>
        <a:xfrm>
          <a:off x="11094720" y="4183380"/>
          <a:ext cx="5814060" cy="18211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piston position graph shows how the piston moves up and down in the cylinder as the crank rotates. The displacement follows a smooth, wave-like shape, starting at top dead centre (TDC) at 0° crank angle and reaching its maximum of about 0.085 m at bottom dead centre (BDC) around 180°. The curve is almost symmetrical about 180°, which suggests that the piston motion is modelled correctly.</a:t>
          </a:r>
          <a:r>
            <a:rPr lang="en-GB" baseline="0"/>
            <a:t> </a:t>
          </a:r>
          <a:r>
            <a:rPr lang="en-GB"/>
            <a:t>Near TDC and BDC, the graph flattens out slightly, showing the short dwell periods where the piston changes direction and its velocity drops to zero. This matches what would be expected in a real engine. Overall, the shape of the graph makes sense and confirms that the piston motion has been calculated accurately, providing a good base for analysing the velocity and acceleration in the next sections.</a:t>
          </a:r>
        </a:p>
        <a:p>
          <a:endParaRPr lang="en-GB" sz="1100"/>
        </a:p>
      </xdr:txBody>
    </xdr:sp>
    <xdr:clientData/>
  </xdr:twoCellAnchor>
  <xdr:twoCellAnchor>
    <xdr:from>
      <xdr:col>10</xdr:col>
      <xdr:colOff>594360</xdr:colOff>
      <xdr:row>39</xdr:row>
      <xdr:rowOff>129540</xdr:rowOff>
    </xdr:from>
    <xdr:to>
      <xdr:col>14</xdr:col>
      <xdr:colOff>1630680</xdr:colOff>
      <xdr:row>49</xdr:row>
      <xdr:rowOff>167640</xdr:rowOff>
    </xdr:to>
    <xdr:sp macro="" textlink="">
      <xdr:nvSpPr>
        <xdr:cNvPr id="26" name="TextBox 25">
          <a:extLst>
            <a:ext uri="{FF2B5EF4-FFF2-40B4-BE49-F238E27FC236}">
              <a16:creationId xmlns:a16="http://schemas.microsoft.com/office/drawing/2014/main" id="{8575EEEA-E1F3-F217-40A4-C36F1C3D0239}"/>
            </a:ext>
          </a:extLst>
        </xdr:cNvPr>
        <xdr:cNvSpPr txBox="1"/>
      </xdr:nvSpPr>
      <xdr:spPr>
        <a:xfrm>
          <a:off x="10957560" y="7345680"/>
          <a:ext cx="579120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piston velocity graph shows how the piston speed changes with</a:t>
          </a:r>
          <a:r>
            <a:rPr lang="en-GB" baseline="0"/>
            <a:t> a given change in crank angle </a:t>
          </a:r>
          <a:r>
            <a:rPr lang="en-GB"/>
            <a:t>. The velocity starts at zero at top dead centre (TDC), increases rapidly to a positive peak of around 30 m/s, and then decreases back to zero at bottom dead centre (BDC) . After BDC, the piston moves back up the cylinder, reaching a similar negative peak velocity just before 300° crank angle.</a:t>
          </a:r>
        </a:p>
        <a:p>
          <a:r>
            <a:rPr lang="en-GB"/>
            <a:t>The graph shape makes sense because the piston moves fastest roughly halfway between TDC and BDC. The symmetry between the upward and downward strokes suggests the calculations are consistent and the engine geometry has been modelled correctly. Overall, the velocity curve matches what would be expected from a four-stroke engine and provides a good reference for analysing acceleration and the forces acting on the piston.</a:t>
          </a:r>
        </a:p>
        <a:p>
          <a:endParaRPr lang="en-GB" sz="1100"/>
        </a:p>
      </xdr:txBody>
    </xdr:sp>
    <xdr:clientData/>
  </xdr:twoCellAnchor>
  <xdr:twoCellAnchor>
    <xdr:from>
      <xdr:col>10</xdr:col>
      <xdr:colOff>746760</xdr:colOff>
      <xdr:row>55</xdr:row>
      <xdr:rowOff>83820</xdr:rowOff>
    </xdr:from>
    <xdr:to>
      <xdr:col>14</xdr:col>
      <xdr:colOff>1844040</xdr:colOff>
      <xdr:row>61</xdr:row>
      <xdr:rowOff>144780</xdr:rowOff>
    </xdr:to>
    <xdr:sp macro="" textlink="">
      <xdr:nvSpPr>
        <xdr:cNvPr id="27" name="TextBox 26">
          <a:extLst>
            <a:ext uri="{FF2B5EF4-FFF2-40B4-BE49-F238E27FC236}">
              <a16:creationId xmlns:a16="http://schemas.microsoft.com/office/drawing/2014/main" id="{B95754C0-C613-4125-0CF1-E364720D5A23}"/>
            </a:ext>
          </a:extLst>
        </xdr:cNvPr>
        <xdr:cNvSpPr txBox="1"/>
      </xdr:nvSpPr>
      <xdr:spPr>
        <a:xfrm>
          <a:off x="11109960" y="10226040"/>
          <a:ext cx="5852160" cy="11582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mean piston speed calculated for the engine was 17.85 m/s, which is very similar to the value of 17.64 m/s for the Ford Sigma 1.6L engine shown in the reference data. This close match suggests that the measurements and calculations carried out are realistic and accurately represent the engine type used in this analysis. It also confirms that the stroke length and engine speed assumptions are appropriate for a small, high-revving petrol engine</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555171</xdr:colOff>
      <xdr:row>19</xdr:row>
      <xdr:rowOff>87086</xdr:rowOff>
    </xdr:from>
    <xdr:to>
      <xdr:col>27</xdr:col>
      <xdr:colOff>585397</xdr:colOff>
      <xdr:row>40</xdr:row>
      <xdr:rowOff>72199</xdr:rowOff>
    </xdr:to>
    <xdr:graphicFrame macro="">
      <xdr:nvGraphicFramePr>
        <xdr:cNvPr id="2" name="Chart 1">
          <a:extLst>
            <a:ext uri="{FF2B5EF4-FFF2-40B4-BE49-F238E27FC236}">
              <a16:creationId xmlns:a16="http://schemas.microsoft.com/office/drawing/2014/main" id="{D7F8A084-A1E3-4566-B221-0B12102C0C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130629</xdr:colOff>
      <xdr:row>57</xdr:row>
      <xdr:rowOff>21771</xdr:rowOff>
    </xdr:from>
    <xdr:to>
      <xdr:col>28</xdr:col>
      <xdr:colOff>185058</xdr:colOff>
      <xdr:row>78</xdr:row>
      <xdr:rowOff>128634</xdr:rowOff>
    </xdr:to>
    <xdr:graphicFrame macro="">
      <xdr:nvGraphicFramePr>
        <xdr:cNvPr id="5" name="Chart 4">
          <a:extLst>
            <a:ext uri="{FF2B5EF4-FFF2-40B4-BE49-F238E27FC236}">
              <a16:creationId xmlns:a16="http://schemas.microsoft.com/office/drawing/2014/main" id="{43D2A881-51D2-4F0C-B8DF-946CB14749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185057</xdr:colOff>
      <xdr:row>80</xdr:row>
      <xdr:rowOff>27981</xdr:rowOff>
    </xdr:from>
    <xdr:to>
      <xdr:col>28</xdr:col>
      <xdr:colOff>239486</xdr:colOff>
      <xdr:row>101</xdr:row>
      <xdr:rowOff>134946</xdr:rowOff>
    </xdr:to>
    <xdr:graphicFrame macro="">
      <xdr:nvGraphicFramePr>
        <xdr:cNvPr id="6" name="Chart 5">
          <a:extLst>
            <a:ext uri="{FF2B5EF4-FFF2-40B4-BE49-F238E27FC236}">
              <a16:creationId xmlns:a16="http://schemas.microsoft.com/office/drawing/2014/main" id="{BCA606F8-78C4-4B1A-853C-AEC1925EEB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163286</xdr:colOff>
      <xdr:row>104</xdr:row>
      <xdr:rowOff>154551</xdr:rowOff>
    </xdr:from>
    <xdr:to>
      <xdr:col>28</xdr:col>
      <xdr:colOff>217715</xdr:colOff>
      <xdr:row>126</xdr:row>
      <xdr:rowOff>76255</xdr:rowOff>
    </xdr:to>
    <xdr:graphicFrame macro="">
      <xdr:nvGraphicFramePr>
        <xdr:cNvPr id="7" name="Chart 6">
          <a:extLst>
            <a:ext uri="{FF2B5EF4-FFF2-40B4-BE49-F238E27FC236}">
              <a16:creationId xmlns:a16="http://schemas.microsoft.com/office/drawing/2014/main" id="{CDEC3101-59F8-48AC-AE0D-85AC830D11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17</xdr:col>
      <xdr:colOff>261257</xdr:colOff>
      <xdr:row>42</xdr:row>
      <xdr:rowOff>10885</xdr:rowOff>
    </xdr:from>
    <xdr:to>
      <xdr:col>29</xdr:col>
      <xdr:colOff>76200</xdr:colOff>
      <xdr:row>56</xdr:row>
      <xdr:rowOff>10885</xdr:rowOff>
    </xdr:to>
    <xdr:sp macro="" textlink="">
      <xdr:nvSpPr>
        <xdr:cNvPr id="9" name="TextBox 8">
          <a:extLst>
            <a:ext uri="{FF2B5EF4-FFF2-40B4-BE49-F238E27FC236}">
              <a16:creationId xmlns:a16="http://schemas.microsoft.com/office/drawing/2014/main" id="{AF280A95-9EA0-944B-343B-9F1B7EBAFFA0}"/>
            </a:ext>
          </a:extLst>
        </xdr:cNvPr>
        <xdr:cNvSpPr txBox="1"/>
      </xdr:nvSpPr>
      <xdr:spPr>
        <a:xfrm>
          <a:off x="17101457" y="7870371"/>
          <a:ext cx="8131629" cy="2590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valve lift graph shows how the inlet and exhaust valves open and close in relation to crank angle during the four-stroke cycle. The exhaust valve begins to open before bottom dead centre (BBDC) on the power stroke and closes slightly after top dead centre (ATDC), while the inlet valve opens just before TDC and closes after bottom dead centre (ABDC). This creates an overlap period around TDC where both valves are slightly open, which helps the incoming air–fuel mixture push out the remaining exhaust gases. This process, known as scavenging, improves cylinder filling and therefore increases the volumetric efficiency of the engine, especially at higher engine speeds. This behaviour is a direct result of cam phasing, where the timing of valve events is optimised for better performance.</a:t>
          </a:r>
        </a:p>
        <a:p>
          <a:r>
            <a:rPr lang="en-GB"/>
            <a:t>The timing shown in the graph aligns well with typical reference data, where intake valves open around 10–30° BTDC and close 40–60° ABDC, and exhaust valves open around 40–60° BBDC and close 10–30° ATDC. The centrelines of maximum lift, roughly 110° ATDC for the intake and 110° BTDC for the exhaust, also match expected values for a naturally aspirated performance engine. The smooth lift curves indicate a well-profiled cam lobe</a:t>
          </a:r>
        </a:p>
        <a:p>
          <a:endParaRPr lang="en-GB" sz="1100"/>
        </a:p>
      </xdr:txBody>
    </xdr:sp>
    <xdr:clientData/>
  </xdr:twoCellAnchor>
  <xdr:twoCellAnchor>
    <xdr:from>
      <xdr:col>18</xdr:col>
      <xdr:colOff>541233</xdr:colOff>
      <xdr:row>128</xdr:row>
      <xdr:rowOff>49850</xdr:rowOff>
    </xdr:from>
    <xdr:to>
      <xdr:col>28</xdr:col>
      <xdr:colOff>49850</xdr:colOff>
      <xdr:row>138</xdr:row>
      <xdr:rowOff>128187</xdr:rowOff>
    </xdr:to>
    <xdr:sp macro="" textlink="">
      <xdr:nvSpPr>
        <xdr:cNvPr id="10" name="TextBox 9">
          <a:extLst>
            <a:ext uri="{FF2B5EF4-FFF2-40B4-BE49-F238E27FC236}">
              <a16:creationId xmlns:a16="http://schemas.microsoft.com/office/drawing/2014/main" id="{FD9E2D36-65A6-4884-70DE-676E8E712255}"/>
            </a:ext>
          </a:extLst>
        </xdr:cNvPr>
        <xdr:cNvSpPr txBox="1"/>
      </xdr:nvSpPr>
      <xdr:spPr>
        <a:xfrm>
          <a:off x="17974654" y="23828523"/>
          <a:ext cx="6630112" cy="1929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valve velocity graph shows how quickly each valve moves as the camshaft rotates. Both the inlet and exhaust valves start with zero velocity when closed, increase to a maximum as they open, and then reach an equal but opposite velocity as they close. The overall shape of the graph is as expected for a typical four-stroke engine, showing smooth acceleration and deceleration during valve operation. However, the small sharp peaks at the highest velocities are likely caused by noise in the measured data rather than real mechanical effects. This noise becomes more noticeable and greatly exaggerated in the acceleration and jerk graphs because these plots are derived from the velocity data using differentiation, which amplifies small variations. Despite this, the overall trends remain clear and realistic, showing that the cam profile produces consistent and predictable valve motion.</a:t>
          </a:r>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562677</xdr:colOff>
      <xdr:row>45</xdr:row>
      <xdr:rowOff>110290</xdr:rowOff>
    </xdr:from>
    <xdr:to>
      <xdr:col>20</xdr:col>
      <xdr:colOff>471236</xdr:colOff>
      <xdr:row>63</xdr:row>
      <xdr:rowOff>82818</xdr:rowOff>
    </xdr:to>
    <xdr:graphicFrame macro="">
      <xdr:nvGraphicFramePr>
        <xdr:cNvPr id="2" name="Chart 1">
          <a:extLst>
            <a:ext uri="{FF2B5EF4-FFF2-40B4-BE49-F238E27FC236}">
              <a16:creationId xmlns:a16="http://schemas.microsoft.com/office/drawing/2014/main" id="{3BB6F6C5-B428-9DE0-08B7-429F20C978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310815</xdr:colOff>
      <xdr:row>65</xdr:row>
      <xdr:rowOff>70184</xdr:rowOff>
    </xdr:from>
    <xdr:to>
      <xdr:col>22</xdr:col>
      <xdr:colOff>130341</xdr:colOff>
      <xdr:row>78</xdr:row>
      <xdr:rowOff>160421</xdr:rowOff>
    </xdr:to>
    <xdr:sp macro="" textlink="">
      <xdr:nvSpPr>
        <xdr:cNvPr id="3" name="TextBox 2">
          <a:extLst>
            <a:ext uri="{FF2B5EF4-FFF2-40B4-BE49-F238E27FC236}">
              <a16:creationId xmlns:a16="http://schemas.microsoft.com/office/drawing/2014/main" id="{8976E293-698F-3461-6415-471ACE264195}"/>
            </a:ext>
          </a:extLst>
        </xdr:cNvPr>
        <xdr:cNvSpPr txBox="1"/>
      </xdr:nvSpPr>
      <xdr:spPr>
        <a:xfrm>
          <a:off x="12091736" y="11911263"/>
          <a:ext cx="7269079" cy="24363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combined plot of valve lift and piston position against crank angle clearly shows the relationship between piston motion and valve timing throughout the four-stroke cycle. The piston reaches top dead centre (TDC) at 0°, 360°, and 720°, while the inlet and exhaust valves reach maximum lift at approximately 470° and 230°, respectively. The graph shows that the inlet valve begins to open just before TDC on the exhaust stroke and closes after bottom dead centre (ABDC) on the intake stroke, while the exhaust valve opens before bottom dead centre (BBDC) on the power stroke and closes slightly after TDC.</a:t>
          </a:r>
        </a:p>
        <a:p>
          <a:r>
            <a:rPr lang="en-GB"/>
            <a:t>The small overlap region around TDC, where both valves are slightly open and the piston is near its minimum clearance position, represents the highest potential risk of interference. However, the piston is already moving away from TDC during this overlap, and valve lift remains low (below 1 mm), indicating that mechanical interference is unlikely under normal operating conditions. The timing therefore appears to be well-phased, allowing sufficient clearance while maintaining overlap for efficient scavenging and improved volumetric efficiency.</a:t>
          </a:r>
        </a:p>
        <a:p>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15240</xdr:colOff>
      <xdr:row>3</xdr:row>
      <xdr:rowOff>15240</xdr:rowOff>
    </xdr:from>
    <xdr:to>
      <xdr:col>9</xdr:col>
      <xdr:colOff>266700</xdr:colOff>
      <xdr:row>18</xdr:row>
      <xdr:rowOff>129540</xdr:rowOff>
    </xdr:to>
    <xdr:sp macro="" textlink="">
      <xdr:nvSpPr>
        <xdr:cNvPr id="2" name="TextBox 1">
          <a:extLst>
            <a:ext uri="{FF2B5EF4-FFF2-40B4-BE49-F238E27FC236}">
              <a16:creationId xmlns:a16="http://schemas.microsoft.com/office/drawing/2014/main" id="{28C91B92-D35A-DCDE-9B70-AB96E9B40F6F}"/>
            </a:ext>
          </a:extLst>
        </xdr:cNvPr>
        <xdr:cNvSpPr txBox="1"/>
      </xdr:nvSpPr>
      <xdr:spPr>
        <a:xfrm>
          <a:off x="624840" y="647700"/>
          <a:ext cx="5128260"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To carry out the flow test on the cylinder head, the head is first clamped securely to the flow bench. The vacuum tube is positioned over the recessed port in the head, and a suitable sealant may be required to prevent any vacuum leaks. A valve-actuation jig is then fitted on top of the valve. This is typically a flat plate with a threaded bolt that allows the valve to be lifted in controlled increments. A DTI gauge is placed on top of the bolt to accurately measure the valve displacement and confirm the exact amount of lift applied.</a:t>
          </a:r>
        </a:p>
        <a:p>
          <a:r>
            <a:rPr lang="en-GB"/>
            <a:t>Once the head and measurement equipment are set up, the test can begin. The test pressure must first be set to 25 inH2O using the gauge on the left side of the flow bench. When the desired pressure is reached, the airflow reading can be taken directly from the main flow gauge above the bench. If the flow exceeds the maximum range of the gauge, the flow range should be adjusted using the selector dial. Readings are normally taken at 1 mm increments of valve lift until the maximum valve lift has been reached, ensuring consistent and comparable data across the full valve-lift range.</a:t>
          </a:r>
        </a:p>
      </xdr:txBody>
    </xdr:sp>
    <xdr:clientData/>
  </xdr:twoCellAnchor>
  <xdr:twoCellAnchor editAs="oneCell">
    <xdr:from>
      <xdr:col>2</xdr:col>
      <xdr:colOff>320040</xdr:colOff>
      <xdr:row>24</xdr:row>
      <xdr:rowOff>53340</xdr:rowOff>
    </xdr:from>
    <xdr:to>
      <xdr:col>11</xdr:col>
      <xdr:colOff>97155</xdr:colOff>
      <xdr:row>62</xdr:row>
      <xdr:rowOff>121920</xdr:rowOff>
    </xdr:to>
    <xdr:pic>
      <xdr:nvPicPr>
        <xdr:cNvPr id="4" name="Picture 3">
          <a:extLst>
            <a:ext uri="{FF2B5EF4-FFF2-40B4-BE49-F238E27FC236}">
              <a16:creationId xmlns:a16="http://schemas.microsoft.com/office/drawing/2014/main" id="{1FE789B6-7456-E3EA-2946-2F67C2D106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39240" y="4526280"/>
          <a:ext cx="5263515" cy="7018020"/>
        </a:xfrm>
        <a:prstGeom prst="rect">
          <a:avLst/>
        </a:prstGeom>
      </xdr:spPr>
    </xdr:pic>
    <xdr:clientData/>
  </xdr:twoCellAnchor>
  <xdr:twoCellAnchor editAs="oneCell">
    <xdr:from>
      <xdr:col>12</xdr:col>
      <xdr:colOff>292980</xdr:colOff>
      <xdr:row>0</xdr:row>
      <xdr:rowOff>172860</xdr:rowOff>
    </xdr:from>
    <xdr:to>
      <xdr:col>19</xdr:col>
      <xdr:colOff>256680</xdr:colOff>
      <xdr:row>31</xdr:row>
      <xdr:rowOff>60960</xdr:rowOff>
    </xdr:to>
    <xdr:pic>
      <xdr:nvPicPr>
        <xdr:cNvPr id="6" name="Picture 5">
          <a:extLst>
            <a:ext uri="{FF2B5EF4-FFF2-40B4-BE49-F238E27FC236}">
              <a16:creationId xmlns:a16="http://schemas.microsoft.com/office/drawing/2014/main" id="{022AFEDD-4E09-6BF2-D747-E1B85B6282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608180" y="172860"/>
          <a:ext cx="4230900" cy="5641200"/>
        </a:xfrm>
        <a:prstGeom prst="rect">
          <a:avLst/>
        </a:prstGeom>
      </xdr:spPr>
    </xdr:pic>
    <xdr:clientData/>
  </xdr:twoCellAnchor>
  <xdr:twoCellAnchor>
    <xdr:from>
      <xdr:col>7</xdr:col>
      <xdr:colOff>358140</xdr:colOff>
      <xdr:row>36</xdr:row>
      <xdr:rowOff>114300</xdr:rowOff>
    </xdr:from>
    <xdr:to>
      <xdr:col>12</xdr:col>
      <xdr:colOff>22860</xdr:colOff>
      <xdr:row>36</xdr:row>
      <xdr:rowOff>152400</xdr:rowOff>
    </xdr:to>
    <xdr:cxnSp macro="">
      <xdr:nvCxnSpPr>
        <xdr:cNvPr id="8" name="Straight Arrow Connector 7">
          <a:extLst>
            <a:ext uri="{FF2B5EF4-FFF2-40B4-BE49-F238E27FC236}">
              <a16:creationId xmlns:a16="http://schemas.microsoft.com/office/drawing/2014/main" id="{208D48A7-98B3-3786-331D-C162188D3DF8}"/>
            </a:ext>
          </a:extLst>
        </xdr:cNvPr>
        <xdr:cNvCxnSpPr/>
      </xdr:nvCxnSpPr>
      <xdr:spPr>
        <a:xfrm flipH="1" flipV="1">
          <a:off x="4625340" y="6781800"/>
          <a:ext cx="2712720" cy="38100"/>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12</xdr:col>
      <xdr:colOff>266700</xdr:colOff>
      <xdr:row>36</xdr:row>
      <xdr:rowOff>38100</xdr:rowOff>
    </xdr:from>
    <xdr:to>
      <xdr:col>14</xdr:col>
      <xdr:colOff>15240</xdr:colOff>
      <xdr:row>37</xdr:row>
      <xdr:rowOff>106680</xdr:rowOff>
    </xdr:to>
    <xdr:sp macro="" textlink="">
      <xdr:nvSpPr>
        <xdr:cNvPr id="10" name="TextBox 9">
          <a:extLst>
            <a:ext uri="{FF2B5EF4-FFF2-40B4-BE49-F238E27FC236}">
              <a16:creationId xmlns:a16="http://schemas.microsoft.com/office/drawing/2014/main" id="{0C979FFD-A19D-4DB2-AEC8-4C02615B9D31}"/>
            </a:ext>
          </a:extLst>
        </xdr:cNvPr>
        <xdr:cNvSpPr txBox="1"/>
      </xdr:nvSpPr>
      <xdr:spPr>
        <a:xfrm>
          <a:off x="7581900" y="6705600"/>
          <a:ext cx="967740" cy="2514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Flow guage</a:t>
          </a:r>
        </a:p>
      </xdr:txBody>
    </xdr:sp>
    <xdr:clientData/>
  </xdr:twoCellAnchor>
  <xdr:twoCellAnchor>
    <xdr:from>
      <xdr:col>4</xdr:col>
      <xdr:colOff>563880</xdr:colOff>
      <xdr:row>41</xdr:row>
      <xdr:rowOff>15240</xdr:rowOff>
    </xdr:from>
    <xdr:to>
      <xdr:col>9</xdr:col>
      <xdr:colOff>228600</xdr:colOff>
      <xdr:row>41</xdr:row>
      <xdr:rowOff>53340</xdr:rowOff>
    </xdr:to>
    <xdr:cxnSp macro="">
      <xdr:nvCxnSpPr>
        <xdr:cNvPr id="11" name="Straight Arrow Connector 10">
          <a:extLst>
            <a:ext uri="{FF2B5EF4-FFF2-40B4-BE49-F238E27FC236}">
              <a16:creationId xmlns:a16="http://schemas.microsoft.com/office/drawing/2014/main" id="{1AC9A05E-0891-46C2-924B-63810588D45B}"/>
            </a:ext>
          </a:extLst>
        </xdr:cNvPr>
        <xdr:cNvCxnSpPr/>
      </xdr:nvCxnSpPr>
      <xdr:spPr>
        <a:xfrm flipH="1" flipV="1">
          <a:off x="3002280" y="7597140"/>
          <a:ext cx="2712720" cy="38100"/>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9</xdr:col>
      <xdr:colOff>327660</xdr:colOff>
      <xdr:row>40</xdr:row>
      <xdr:rowOff>7620</xdr:rowOff>
    </xdr:from>
    <xdr:to>
      <xdr:col>11</xdr:col>
      <xdr:colOff>335280</xdr:colOff>
      <xdr:row>43</xdr:row>
      <xdr:rowOff>15240</xdr:rowOff>
    </xdr:to>
    <xdr:sp macro="" textlink="">
      <xdr:nvSpPr>
        <xdr:cNvPr id="13" name="TextBox 12">
          <a:extLst>
            <a:ext uri="{FF2B5EF4-FFF2-40B4-BE49-F238E27FC236}">
              <a16:creationId xmlns:a16="http://schemas.microsoft.com/office/drawing/2014/main" id="{1F84CBC5-010F-4632-BC73-68459EE62203}"/>
            </a:ext>
          </a:extLst>
        </xdr:cNvPr>
        <xdr:cNvSpPr txBox="1"/>
      </xdr:nvSpPr>
      <xdr:spPr>
        <a:xfrm>
          <a:off x="5814060" y="7406640"/>
          <a:ext cx="1226820" cy="5562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pressure</a:t>
          </a:r>
          <a:r>
            <a:rPr lang="en-GB" sz="1100" baseline="0"/>
            <a:t> </a:t>
          </a:r>
          <a:r>
            <a:rPr lang="en-GB" sz="1100"/>
            <a:t> guage</a:t>
          </a:r>
        </a:p>
      </xdr:txBody>
    </xdr:sp>
    <xdr:clientData/>
  </xdr:twoCellAnchor>
  <xdr:twoCellAnchor>
    <xdr:from>
      <xdr:col>10</xdr:col>
      <xdr:colOff>220980</xdr:colOff>
      <xdr:row>48</xdr:row>
      <xdr:rowOff>152400</xdr:rowOff>
    </xdr:from>
    <xdr:to>
      <xdr:col>12</xdr:col>
      <xdr:colOff>228600</xdr:colOff>
      <xdr:row>51</xdr:row>
      <xdr:rowOff>160020</xdr:rowOff>
    </xdr:to>
    <xdr:sp macro="" textlink="">
      <xdr:nvSpPr>
        <xdr:cNvPr id="14" name="TextBox 13">
          <a:extLst>
            <a:ext uri="{FF2B5EF4-FFF2-40B4-BE49-F238E27FC236}">
              <a16:creationId xmlns:a16="http://schemas.microsoft.com/office/drawing/2014/main" id="{0EE6DCAC-6E0A-4BD4-B5E0-C519A24B935F}"/>
            </a:ext>
          </a:extLst>
        </xdr:cNvPr>
        <xdr:cNvSpPr txBox="1"/>
      </xdr:nvSpPr>
      <xdr:spPr>
        <a:xfrm>
          <a:off x="6316980" y="9014460"/>
          <a:ext cx="1226820" cy="5562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Flow range dail</a:t>
          </a:r>
          <a:endParaRPr lang="en-GB" sz="1100"/>
        </a:p>
      </xdr:txBody>
    </xdr:sp>
    <xdr:clientData/>
  </xdr:twoCellAnchor>
  <xdr:twoCellAnchor>
    <xdr:from>
      <xdr:col>7</xdr:col>
      <xdr:colOff>396240</xdr:colOff>
      <xdr:row>50</xdr:row>
      <xdr:rowOff>144780</xdr:rowOff>
    </xdr:from>
    <xdr:to>
      <xdr:col>10</xdr:col>
      <xdr:colOff>137160</xdr:colOff>
      <xdr:row>51</xdr:row>
      <xdr:rowOff>60960</xdr:rowOff>
    </xdr:to>
    <xdr:cxnSp macro="">
      <xdr:nvCxnSpPr>
        <xdr:cNvPr id="16" name="Straight Arrow Connector 15">
          <a:extLst>
            <a:ext uri="{FF2B5EF4-FFF2-40B4-BE49-F238E27FC236}">
              <a16:creationId xmlns:a16="http://schemas.microsoft.com/office/drawing/2014/main" id="{2BB6739B-CB3F-4D40-AD8B-76BB0E40FF18}"/>
            </a:ext>
          </a:extLst>
        </xdr:cNvPr>
        <xdr:cNvCxnSpPr/>
      </xdr:nvCxnSpPr>
      <xdr:spPr>
        <a:xfrm flipH="1">
          <a:off x="4663440" y="9372600"/>
          <a:ext cx="1569720" cy="99060"/>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477432</xdr:colOff>
      <xdr:row>3</xdr:row>
      <xdr:rowOff>68579</xdr:rowOff>
    </xdr:to>
    <xdr:pic>
      <xdr:nvPicPr>
        <xdr:cNvPr id="6" name="Picture 5" descr="See the source image">
          <a:extLst>
            <a:ext uri="{FF2B5EF4-FFF2-40B4-BE49-F238E27FC236}">
              <a16:creationId xmlns:a16="http://schemas.microsoft.com/office/drawing/2014/main" id="{9C93E8BC-509A-4865-8611-78C00732728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788312" y="300568"/>
          <a:ext cx="1840240" cy="377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60</xdr:row>
      <xdr:rowOff>180554</xdr:rowOff>
    </xdr:from>
    <xdr:to>
      <xdr:col>8</xdr:col>
      <xdr:colOff>583309</xdr:colOff>
      <xdr:row>62</xdr:row>
      <xdr:rowOff>103512</xdr:rowOff>
    </xdr:to>
    <xdr:pic>
      <xdr:nvPicPr>
        <xdr:cNvPr id="7" name="Picture 6" descr="See the source image">
          <a:extLst>
            <a:ext uri="{FF2B5EF4-FFF2-40B4-BE49-F238E27FC236}">
              <a16:creationId xmlns:a16="http://schemas.microsoft.com/office/drawing/2014/main" id="{BE94C296-02ED-44FF-866F-4F813AF953F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4239798" y="13774634"/>
          <a:ext cx="1479391" cy="288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510540</xdr:colOff>
      <xdr:row>65</xdr:row>
      <xdr:rowOff>140970</xdr:rowOff>
    </xdr:from>
    <xdr:to>
      <xdr:col>9</xdr:col>
      <xdr:colOff>76200</xdr:colOff>
      <xdr:row>84</xdr:row>
      <xdr:rowOff>121920</xdr:rowOff>
    </xdr:to>
    <xdr:graphicFrame macro="">
      <xdr:nvGraphicFramePr>
        <xdr:cNvPr id="8" name="Chart 7">
          <a:extLst>
            <a:ext uri="{FF2B5EF4-FFF2-40B4-BE49-F238E27FC236}">
              <a16:creationId xmlns:a16="http://schemas.microsoft.com/office/drawing/2014/main" id="{694EC237-6CBC-2A94-36E6-C4D382334E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167640</xdr:colOff>
      <xdr:row>65</xdr:row>
      <xdr:rowOff>167640</xdr:rowOff>
    </xdr:from>
    <xdr:to>
      <xdr:col>17</xdr:col>
      <xdr:colOff>556260</xdr:colOff>
      <xdr:row>84</xdr:row>
      <xdr:rowOff>167640</xdr:rowOff>
    </xdr:to>
    <xdr:graphicFrame macro="">
      <xdr:nvGraphicFramePr>
        <xdr:cNvPr id="9" name="Chart 8">
          <a:extLst>
            <a:ext uri="{FF2B5EF4-FFF2-40B4-BE49-F238E27FC236}">
              <a16:creationId xmlns:a16="http://schemas.microsoft.com/office/drawing/2014/main" id="{6501970E-29D9-4C45-ADE0-35ED896A47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477169</xdr:colOff>
      <xdr:row>65</xdr:row>
      <xdr:rowOff>144516</xdr:rowOff>
    </xdr:from>
    <xdr:to>
      <xdr:col>28</xdr:col>
      <xdr:colOff>215199</xdr:colOff>
      <xdr:row>84</xdr:row>
      <xdr:rowOff>144517</xdr:rowOff>
    </xdr:to>
    <xdr:graphicFrame macro="">
      <xdr:nvGraphicFramePr>
        <xdr:cNvPr id="10" name="Chart 9">
          <a:extLst>
            <a:ext uri="{FF2B5EF4-FFF2-40B4-BE49-F238E27FC236}">
              <a16:creationId xmlns:a16="http://schemas.microsoft.com/office/drawing/2014/main" id="{B5B07D26-ABCD-4EC6-91C4-49B72AA1F8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512379</xdr:colOff>
      <xdr:row>86</xdr:row>
      <xdr:rowOff>118242</xdr:rowOff>
    </xdr:from>
    <xdr:to>
      <xdr:col>9</xdr:col>
      <xdr:colOff>0</xdr:colOff>
      <xdr:row>93</xdr:row>
      <xdr:rowOff>156482</xdr:rowOff>
    </xdr:to>
    <xdr:sp macro="" textlink="">
      <xdr:nvSpPr>
        <xdr:cNvPr id="11" name="TextBox 10">
          <a:extLst>
            <a:ext uri="{FF2B5EF4-FFF2-40B4-BE49-F238E27FC236}">
              <a16:creationId xmlns:a16="http://schemas.microsoft.com/office/drawing/2014/main" id="{079CBCBC-9817-8487-BF0B-A527953D88E7}"/>
            </a:ext>
          </a:extLst>
        </xdr:cNvPr>
        <xdr:cNvSpPr txBox="1"/>
      </xdr:nvSpPr>
      <xdr:spPr>
        <a:xfrm>
          <a:off x="1124700" y="15984171"/>
          <a:ext cx="6107496" cy="13241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flow rate vs valve lift graph shows that flow increases with valve lift for both intake and exhaust, but the intake flows more air overall at higher lifts. At low to mid lifts, the flow rises steeply as opening the valve significantly increases the curtain area and reduces restriction. Above about 10–12 mm lift, the intake curve begins to flatten, and further lift only gives a small gain in flow. This plateauing suggests that the valve curtain is no longer the main restriction and the port and seat geometry are starting to limit the flow instead.</a:t>
          </a:r>
          <a:endParaRPr lang="en-GB" sz="1100"/>
        </a:p>
      </xdr:txBody>
    </xdr:sp>
    <xdr:clientData/>
  </xdr:twoCellAnchor>
  <xdr:twoCellAnchor>
    <xdr:from>
      <xdr:col>10</xdr:col>
      <xdr:colOff>61232</xdr:colOff>
      <xdr:row>86</xdr:row>
      <xdr:rowOff>142875</xdr:rowOff>
    </xdr:from>
    <xdr:to>
      <xdr:col>17</xdr:col>
      <xdr:colOff>469447</xdr:colOff>
      <xdr:row>95</xdr:row>
      <xdr:rowOff>20411</xdr:rowOff>
    </xdr:to>
    <xdr:sp macro="" textlink="">
      <xdr:nvSpPr>
        <xdr:cNvPr id="12" name="TextBox 11">
          <a:extLst>
            <a:ext uri="{FF2B5EF4-FFF2-40B4-BE49-F238E27FC236}">
              <a16:creationId xmlns:a16="http://schemas.microsoft.com/office/drawing/2014/main" id="{5049F6A4-7689-A13F-A693-7F7115950F2A}"/>
            </a:ext>
          </a:extLst>
        </xdr:cNvPr>
        <xdr:cNvSpPr txBox="1"/>
      </xdr:nvSpPr>
      <xdr:spPr>
        <a:xfrm>
          <a:off x="7905750" y="16008804"/>
          <a:ext cx="6068786" cy="15308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flow rate per unit area graph normalises the flow by the valve curtain area and shows how effectively each valve uses its available area. Both intake and exhaust curves rise with lift at first, then gradually level off. The exhaust has slightly higher flow per unit area at low to mid lifts, which indicates that the exhaust port is a little more efficient in this region. As lift increases, the curves begin to plateau, meaning that additional lift does not significantly improve how well each square centimetre of valve area is being used, because flow is becoming limited by the port shape and downstream restrictions rather than just the valve opening.</a:t>
          </a:r>
          <a:endParaRPr lang="en-GB" sz="1100"/>
        </a:p>
      </xdr:txBody>
    </xdr:sp>
    <xdr:clientData/>
  </xdr:twoCellAnchor>
  <xdr:twoCellAnchor>
    <xdr:from>
      <xdr:col>19</xdr:col>
      <xdr:colOff>58615</xdr:colOff>
      <xdr:row>86</xdr:row>
      <xdr:rowOff>117230</xdr:rowOff>
    </xdr:from>
    <xdr:to>
      <xdr:col>28</xdr:col>
      <xdr:colOff>293077</xdr:colOff>
      <xdr:row>96</xdr:row>
      <xdr:rowOff>87923</xdr:rowOff>
    </xdr:to>
    <xdr:sp macro="" textlink="">
      <xdr:nvSpPr>
        <xdr:cNvPr id="13" name="TextBox 12">
          <a:extLst>
            <a:ext uri="{FF2B5EF4-FFF2-40B4-BE49-F238E27FC236}">
              <a16:creationId xmlns:a16="http://schemas.microsoft.com/office/drawing/2014/main" id="{8A924883-F9D5-917C-63BD-E3CB5DDFD1AF}"/>
            </a:ext>
          </a:extLst>
        </xdr:cNvPr>
        <xdr:cNvSpPr txBox="1"/>
      </xdr:nvSpPr>
      <xdr:spPr>
        <a:xfrm>
          <a:off x="14844346" y="15386538"/>
          <a:ext cx="5773616" cy="17291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flow coefficient vs valve lift plot shows a similar trend, with the coefficient increasing with lift before gradually flattening out around 0.5–0.6. The vertical lines at L = D/4 (about 8.75 mm for the intake and 7.5 mm for the exhaust) mark the point where the valve lift is roughly one quarter of the valve diameter. Around this lift, the flow changes from being mainly controlled by the valve curtain area to being limited by the port and seat geometry. Beyond L = D/4, the flow coefficient only improves slightly with extra lift, so there are diminishing returns. This makes L = D/4 an important design point when choosing cam lift, as very high lifts may add valve train stress without a large gain in flow.</a:t>
          </a:r>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281939</xdr:colOff>
      <xdr:row>16</xdr:row>
      <xdr:rowOff>163829</xdr:rowOff>
    </xdr:from>
    <xdr:to>
      <xdr:col>17</xdr:col>
      <xdr:colOff>25685</xdr:colOff>
      <xdr:row>41</xdr:row>
      <xdr:rowOff>25684</xdr:rowOff>
    </xdr:to>
    <xdr:graphicFrame macro="">
      <xdr:nvGraphicFramePr>
        <xdr:cNvPr id="2" name="Chart 1">
          <a:extLst>
            <a:ext uri="{FF2B5EF4-FFF2-40B4-BE49-F238E27FC236}">
              <a16:creationId xmlns:a16="http://schemas.microsoft.com/office/drawing/2014/main" id="{75578395-C93E-47FB-83A2-863D1C81A9A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488023</xdr:colOff>
      <xdr:row>43</xdr:row>
      <xdr:rowOff>34248</xdr:rowOff>
    </xdr:from>
    <xdr:to>
      <xdr:col>17</xdr:col>
      <xdr:colOff>171236</xdr:colOff>
      <xdr:row>55</xdr:row>
      <xdr:rowOff>85618</xdr:rowOff>
    </xdr:to>
    <xdr:sp macro="" textlink="">
      <xdr:nvSpPr>
        <xdr:cNvPr id="3" name="TextBox 2">
          <a:extLst>
            <a:ext uri="{FF2B5EF4-FFF2-40B4-BE49-F238E27FC236}">
              <a16:creationId xmlns:a16="http://schemas.microsoft.com/office/drawing/2014/main" id="{870CD6C4-FE6D-75A5-C4E9-7B9323201B91}"/>
            </a:ext>
          </a:extLst>
        </xdr:cNvPr>
        <xdr:cNvSpPr txBox="1"/>
      </xdr:nvSpPr>
      <xdr:spPr>
        <a:xfrm>
          <a:off x="9923124" y="7851169"/>
          <a:ext cx="6087438" cy="22089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flow coefficient plotted against crank angle follows the same general shape as the valve lift profile, with the exhaust valve reaching its peak flow coefficient around 240° and the inlet valve peaking near 470°. This is expected, as the flow coefficient is directly linked to valve lift and the available curtain area at any point in the engine cycle. However, the graph also highlights a potential issue in the underlying data: at 0° crank angle, the valve lift should be zero, and therefore the flow coefficient should also be zero. Instead, the plot shows a small non-zero baseline value.</a:t>
          </a:r>
        </a:p>
        <a:p>
          <a:r>
            <a:rPr lang="en-GB"/>
            <a:t>This suggests that either a small measurement offset was introduced during the flow bench testing, or a residual value remained in the calculation when lift was very close to zero. Despite this, the overall shape of the curves still gives a good indication of how the flow capacity changes throughout the cycle. The peak positions, the rise and fall through the lift events, and the relative behaviour of the inlet and exhaust flows are still valid and useful for evaluating port efficiency and valve timing characteristics.</a:t>
          </a:r>
        </a:p>
        <a:p>
          <a:endParaRPr lang="en-GB"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144780</xdr:colOff>
      <xdr:row>2</xdr:row>
      <xdr:rowOff>137160</xdr:rowOff>
    </xdr:from>
    <xdr:to>
      <xdr:col>13</xdr:col>
      <xdr:colOff>83820</xdr:colOff>
      <xdr:row>11</xdr:row>
      <xdr:rowOff>99060</xdr:rowOff>
    </xdr:to>
    <xdr:sp macro="" textlink="">
      <xdr:nvSpPr>
        <xdr:cNvPr id="2" name="TextBox 1">
          <a:extLst>
            <a:ext uri="{FF2B5EF4-FFF2-40B4-BE49-F238E27FC236}">
              <a16:creationId xmlns:a16="http://schemas.microsoft.com/office/drawing/2014/main" id="{F79F882B-8A4C-7A13-B909-7A1665A9D7AF}"/>
            </a:ext>
          </a:extLst>
        </xdr:cNvPr>
        <xdr:cNvSpPr txBox="1"/>
      </xdr:nvSpPr>
      <xdr:spPr>
        <a:xfrm>
          <a:off x="4975860" y="586740"/>
          <a:ext cx="4815840" cy="16078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estimated peak-power rpm is probably high because the method is optimistic. It assumes VE = 0.95; if the real VE is closer to 0.85–0.90, the required rpm drops </a:t>
          </a:r>
          <a:r>
            <a:rPr lang="en-GB" baseline="0"/>
            <a:t> </a:t>
          </a:r>
          <a:r>
            <a:rPr lang="en-GB"/>
            <a:t>It also uses steady 25-in H2O flowbench data and an average CF, which don’t capture real engine waveand</a:t>
          </a:r>
          <a:r>
            <a:rPr lang="en-GB" baseline="0"/>
            <a:t> </a:t>
          </a:r>
          <a:r>
            <a:rPr lang="en-GB"/>
            <a:t>heat effects, and the CF-vs-crank curve may include small errors The</a:t>
          </a:r>
          <a:r>
            <a:rPr lang="en-GB" baseline="0"/>
            <a:t> </a:t>
          </a:r>
          <a:r>
            <a:rPr lang="en-GB"/>
            <a:t>published peak</a:t>
          </a:r>
          <a:r>
            <a:rPr lang="en-GB" baseline="0"/>
            <a:t> </a:t>
          </a:r>
          <a:r>
            <a:rPr lang="en-GB"/>
            <a:t>power speeds for</a:t>
          </a:r>
          <a:r>
            <a:rPr lang="en-GB" baseline="0"/>
            <a:t> a two litre</a:t>
          </a:r>
          <a:r>
            <a:rPr lang="en-GB"/>
            <a:t> Duratecare typically 6,000–6,700 rpm so it’s expected that this simple estimate sits above typical manufacturer figures.</a:t>
          </a:r>
          <a:endParaRPr lang="en-GB"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xdr:colOff>
      <xdr:row>2</xdr:row>
      <xdr:rowOff>144780</xdr:rowOff>
    </xdr:from>
    <xdr:to>
      <xdr:col>9</xdr:col>
      <xdr:colOff>182880</xdr:colOff>
      <xdr:row>13</xdr:row>
      <xdr:rowOff>53340</xdr:rowOff>
    </xdr:to>
    <xdr:sp macro="" textlink="">
      <xdr:nvSpPr>
        <xdr:cNvPr id="2" name="TextBox 1">
          <a:extLst>
            <a:ext uri="{FF2B5EF4-FFF2-40B4-BE49-F238E27FC236}">
              <a16:creationId xmlns:a16="http://schemas.microsoft.com/office/drawing/2014/main" id="{21B1F90E-3E14-EEB6-8198-289A15562BC0}"/>
            </a:ext>
          </a:extLst>
        </xdr:cNvPr>
        <xdr:cNvSpPr txBox="1"/>
      </xdr:nvSpPr>
      <xdr:spPr>
        <a:xfrm>
          <a:off x="723900" y="594360"/>
          <a:ext cx="4945380" cy="19202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flow plot suggests the head is most</a:t>
          </a:r>
          <a:r>
            <a:rPr lang="en-GB" baseline="0"/>
            <a:t> efficient </a:t>
          </a:r>
          <a:r>
            <a:rPr lang="en-GB"/>
            <a:t> at higher revs. The exhaust section flows well early in the cycle and the inlet builds to a strong peak around 480° CA, but flow is fairly weak at low lift and during overlap, so it won’t naturally boost low-rpm torque. A smooth bell mouth trumpet would help the inlet breathe at high lift, and shorter intake runners would push the power band higher; longer runners would trade some top end for stronger mid-range. In the real world the limit is set by how much air the head can pass on average through a full cycle, the size of the ports and runners ,and whether the valvetrain stays in control near the intended redline. Engines similar to a 2.0-litre Duratec</a:t>
          </a:r>
          <a:r>
            <a:rPr lang="en-GB" baseline="0"/>
            <a:t> </a:t>
          </a:r>
          <a:r>
            <a:rPr lang="en-GB"/>
            <a:t>typically peak around 6–7k rpm, so with stock cams and a sensible runner length the</a:t>
          </a:r>
          <a:r>
            <a:rPr lang="en-GB" baseline="0"/>
            <a:t> </a:t>
          </a:r>
          <a:r>
            <a:rPr lang="en-GB"/>
            <a:t>head should work well in that range.</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person displayName="Abigail Summerfield" id="{F0097E08-27B9-4C8D-BD43-82ADF2B7E152}" userId="S::abi.summerfield@uwtsd.ac.uk::ca5258b9-f1a4-4ad2-af5d-1c126a17110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7" dT="2022-09-07T12:36:03.67" personId="{F0097E08-27B9-4C8D-BD43-82ADF2B7E152}" id="{D20A6A7C-B862-4A5B-BE29-681CB0C80469}">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7.xml"/><Relationship Id="rId4" Type="http://schemas.microsoft.com/office/2017/10/relationships/threadedComment" Target="../threadedComments/threadedComment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992C9-AF24-4ED2-BFE9-9F259886BADA}">
  <dimension ref="K6:K54"/>
  <sheetViews>
    <sheetView topLeftCell="A4" workbookViewId="0">
      <selection activeCell="M47" sqref="M47"/>
    </sheetView>
  </sheetViews>
  <sheetFormatPr defaultRowHeight="14.4" x14ac:dyDescent="0.3"/>
  <cols>
    <col min="11" max="11" width="39" bestFit="1" customWidth="1"/>
  </cols>
  <sheetData>
    <row r="6" spans="11:11" ht="61.2" x14ac:dyDescent="0.3">
      <c r="K6" s="15" t="s">
        <v>17</v>
      </c>
    </row>
    <row r="7" spans="11:11" ht="36.6" x14ac:dyDescent="0.3">
      <c r="K7" s="16" t="s">
        <v>18</v>
      </c>
    </row>
    <row r="8" spans="11:11" x14ac:dyDescent="0.3">
      <c r="K8" s="14"/>
    </row>
    <row r="9" spans="11:11" x14ac:dyDescent="0.3">
      <c r="K9" s="14"/>
    </row>
    <row r="10" spans="11:11" x14ac:dyDescent="0.3">
      <c r="K10" s="14"/>
    </row>
    <row r="11" spans="11:11" x14ac:dyDescent="0.3">
      <c r="K11" s="14"/>
    </row>
    <row r="12" spans="11:11" x14ac:dyDescent="0.3">
      <c r="K12" s="14"/>
    </row>
    <row r="13" spans="11:11" x14ac:dyDescent="0.3">
      <c r="K13" s="14"/>
    </row>
    <row r="14" spans="11:11" x14ac:dyDescent="0.3">
      <c r="K14" s="14"/>
    </row>
    <row r="15" spans="11:11" x14ac:dyDescent="0.3">
      <c r="K15" s="14"/>
    </row>
    <row r="16" spans="11:11" x14ac:dyDescent="0.3">
      <c r="K16" s="14"/>
    </row>
    <row r="17" spans="11:11" x14ac:dyDescent="0.3">
      <c r="K17" s="14"/>
    </row>
    <row r="18" spans="11:11" x14ac:dyDescent="0.3">
      <c r="K18" s="14"/>
    </row>
    <row r="19" spans="11:11" x14ac:dyDescent="0.3">
      <c r="K19" s="14"/>
    </row>
    <row r="20" spans="11:11" x14ac:dyDescent="0.3">
      <c r="K20" s="14"/>
    </row>
    <row r="21" spans="11:11" x14ac:dyDescent="0.3">
      <c r="K21" s="14"/>
    </row>
    <row r="22" spans="11:11" x14ac:dyDescent="0.3">
      <c r="K22" s="14"/>
    </row>
    <row r="23" spans="11:11" x14ac:dyDescent="0.3">
      <c r="K23" s="14"/>
    </row>
    <row r="24" spans="11:11" x14ac:dyDescent="0.3">
      <c r="K24" s="14"/>
    </row>
    <row r="25" spans="11:11" x14ac:dyDescent="0.3">
      <c r="K25" s="14"/>
    </row>
    <row r="26" spans="11:11" x14ac:dyDescent="0.3">
      <c r="K26" s="14"/>
    </row>
    <row r="27" spans="11:11" x14ac:dyDescent="0.3">
      <c r="K27" s="14"/>
    </row>
    <row r="28" spans="11:11" x14ac:dyDescent="0.3">
      <c r="K28" s="14"/>
    </row>
    <row r="29" spans="11:11" x14ac:dyDescent="0.3">
      <c r="K29" s="14"/>
    </row>
    <row r="30" spans="11:11" x14ac:dyDescent="0.3">
      <c r="K30" s="14"/>
    </row>
    <row r="31" spans="11:11" x14ac:dyDescent="0.3">
      <c r="K31" s="14"/>
    </row>
    <row r="32" spans="11:11" x14ac:dyDescent="0.3">
      <c r="K32" s="14"/>
    </row>
    <row r="33" spans="11:11" x14ac:dyDescent="0.3">
      <c r="K33" s="14"/>
    </row>
    <row r="34" spans="11:11" x14ac:dyDescent="0.3">
      <c r="K34" s="14"/>
    </row>
    <row r="35" spans="11:11" x14ac:dyDescent="0.3">
      <c r="K35" s="14"/>
    </row>
    <row r="36" spans="11:11" x14ac:dyDescent="0.3">
      <c r="K36" s="12"/>
    </row>
    <row r="37" spans="11:11" x14ac:dyDescent="0.3">
      <c r="K37" s="12"/>
    </row>
    <row r="38" spans="11:11" x14ac:dyDescent="0.3">
      <c r="K38" s="12"/>
    </row>
    <row r="39" spans="11:11" x14ac:dyDescent="0.3">
      <c r="K39" s="12"/>
    </row>
    <row r="40" spans="11:11" x14ac:dyDescent="0.3">
      <c r="K40" s="12"/>
    </row>
    <row r="41" spans="11:11" x14ac:dyDescent="0.3">
      <c r="K41" s="12"/>
    </row>
    <row r="42" spans="11:11" x14ac:dyDescent="0.3">
      <c r="K42" s="12"/>
    </row>
    <row r="43" spans="11:11" x14ac:dyDescent="0.3">
      <c r="K43" s="12"/>
    </row>
    <row r="44" spans="11:11" x14ac:dyDescent="0.3">
      <c r="K44" s="12"/>
    </row>
    <row r="45" spans="11:11" x14ac:dyDescent="0.3">
      <c r="K45" s="12"/>
    </row>
    <row r="46" spans="11:11" x14ac:dyDescent="0.3">
      <c r="K46" s="12"/>
    </row>
    <row r="47" spans="11:11" x14ac:dyDescent="0.3">
      <c r="K47" s="13"/>
    </row>
    <row r="48" spans="11:11" x14ac:dyDescent="0.3">
      <c r="K48" s="13" t="s">
        <v>20</v>
      </c>
    </row>
    <row r="49" spans="11:11" x14ac:dyDescent="0.3">
      <c r="K49" s="13" t="s">
        <v>21</v>
      </c>
    </row>
    <row r="50" spans="11:11" x14ac:dyDescent="0.3">
      <c r="K50" s="13"/>
    </row>
    <row r="51" spans="11:11" x14ac:dyDescent="0.3">
      <c r="K51" s="13"/>
    </row>
    <row r="52" spans="11:11" x14ac:dyDescent="0.3">
      <c r="K52" s="13" t="s">
        <v>19</v>
      </c>
    </row>
    <row r="53" spans="11:11" x14ac:dyDescent="0.3">
      <c r="K53" s="13"/>
    </row>
    <row r="54" spans="11:11" x14ac:dyDescent="0.3">
      <c r="K54" s="13">
        <v>45955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CD7CC-E536-49C4-A98C-52CE60A78CDD}">
  <dimension ref="B4:L15"/>
  <sheetViews>
    <sheetView workbookViewId="0">
      <selection activeCell="M15" sqref="M15"/>
    </sheetView>
  </sheetViews>
  <sheetFormatPr defaultRowHeight="14.4" x14ac:dyDescent="0.3"/>
  <cols>
    <col min="9" max="9" width="15.77734375" bestFit="1" customWidth="1"/>
    <col min="10" max="11" width="12.44140625" bestFit="1" customWidth="1"/>
    <col min="12" max="12" width="16.44140625" bestFit="1" customWidth="1"/>
  </cols>
  <sheetData>
    <row r="4" spans="2:12" ht="21" x14ac:dyDescent="0.4">
      <c r="B4" s="17" t="s">
        <v>45</v>
      </c>
      <c r="D4" s="22"/>
    </row>
    <row r="5" spans="2:12" x14ac:dyDescent="0.3">
      <c r="D5" s="22"/>
    </row>
    <row r="6" spans="2:12" x14ac:dyDescent="0.3">
      <c r="D6" s="22"/>
    </row>
    <row r="7" spans="2:12" x14ac:dyDescent="0.3">
      <c r="B7" s="6" t="s">
        <v>7</v>
      </c>
      <c r="C7" s="7"/>
      <c r="D7" s="5" t="s">
        <v>52</v>
      </c>
      <c r="E7" s="5"/>
      <c r="F7" s="5" t="s">
        <v>3</v>
      </c>
      <c r="G7" s="5"/>
      <c r="I7" s="3" t="s">
        <v>27</v>
      </c>
      <c r="J7" s="3" t="s">
        <v>150</v>
      </c>
      <c r="K7" s="3" t="s">
        <v>25</v>
      </c>
    </row>
    <row r="8" spans="2:12" x14ac:dyDescent="0.3">
      <c r="B8" s="8"/>
      <c r="C8" s="9"/>
      <c r="D8" s="5" t="s">
        <v>13</v>
      </c>
      <c r="E8" s="5"/>
      <c r="F8" s="5" t="s">
        <v>13</v>
      </c>
      <c r="G8" s="5"/>
      <c r="I8" s="3" t="s">
        <v>14</v>
      </c>
      <c r="J8" s="3">
        <v>87.5</v>
      </c>
      <c r="K8" s="3" t="s">
        <v>23</v>
      </c>
      <c r="L8" t="s">
        <v>182</v>
      </c>
    </row>
    <row r="9" spans="2:12" x14ac:dyDescent="0.3">
      <c r="B9" s="10"/>
      <c r="C9" s="11"/>
      <c r="D9" s="5" t="s">
        <v>12</v>
      </c>
      <c r="E9" s="5"/>
      <c r="F9" s="5" t="s">
        <v>12</v>
      </c>
      <c r="G9" s="5"/>
      <c r="I9" s="3" t="s">
        <v>15</v>
      </c>
      <c r="J9" s="3">
        <v>83</v>
      </c>
      <c r="K9" s="3" t="s">
        <v>23</v>
      </c>
      <c r="L9" t="s">
        <v>182</v>
      </c>
    </row>
    <row r="10" spans="2:12" x14ac:dyDescent="0.3">
      <c r="B10" s="5"/>
      <c r="C10" s="5"/>
      <c r="D10" s="5"/>
      <c r="E10" s="5"/>
      <c r="F10" s="5"/>
      <c r="G10" s="5"/>
      <c r="I10" s="48" t="s">
        <v>179</v>
      </c>
      <c r="J10" s="3" t="s">
        <v>180</v>
      </c>
      <c r="K10" s="18"/>
      <c r="L10" t="s">
        <v>181</v>
      </c>
    </row>
    <row r="11" spans="2:12" x14ac:dyDescent="0.3">
      <c r="B11" s="5" t="s">
        <v>4</v>
      </c>
      <c r="C11" s="5"/>
      <c r="D11" s="5">
        <v>2098</v>
      </c>
      <c r="E11" s="5"/>
      <c r="F11" s="5">
        <v>2128</v>
      </c>
      <c r="G11" s="5"/>
    </row>
    <row r="12" spans="2:12" x14ac:dyDescent="0.3">
      <c r="B12" s="5" t="s">
        <v>8</v>
      </c>
      <c r="C12" s="5"/>
      <c r="D12" s="5">
        <v>32</v>
      </c>
      <c r="E12" s="5"/>
      <c r="F12" s="5">
        <v>31</v>
      </c>
      <c r="G12" s="5"/>
    </row>
    <row r="13" spans="2:12" x14ac:dyDescent="0.3">
      <c r="B13" s="5" t="s">
        <v>9</v>
      </c>
      <c r="C13" s="5"/>
      <c r="D13" s="5">
        <v>35</v>
      </c>
      <c r="E13" s="5"/>
      <c r="F13" s="5">
        <v>37</v>
      </c>
      <c r="G13" s="5"/>
    </row>
    <row r="14" spans="2:12" x14ac:dyDescent="0.3">
      <c r="B14" s="5" t="s">
        <v>10</v>
      </c>
      <c r="C14" s="5"/>
      <c r="D14" s="5">
        <v>12</v>
      </c>
      <c r="E14" s="5"/>
      <c r="F14" s="5">
        <v>12</v>
      </c>
      <c r="G14" s="5"/>
    </row>
    <row r="15" spans="2:12" x14ac:dyDescent="0.3">
      <c r="B15" s="5" t="s">
        <v>11</v>
      </c>
      <c r="C15" s="5"/>
      <c r="D15" s="5">
        <v>33</v>
      </c>
      <c r="E15" s="5"/>
      <c r="F15" s="5">
        <v>33</v>
      </c>
      <c r="G15" s="5"/>
    </row>
  </sheetData>
  <mergeCells count="23">
    <mergeCell ref="B15:C15"/>
    <mergeCell ref="D15:E15"/>
    <mergeCell ref="F15:G15"/>
    <mergeCell ref="B13:C13"/>
    <mergeCell ref="D13:E13"/>
    <mergeCell ref="F13:G13"/>
    <mergeCell ref="B14:C14"/>
    <mergeCell ref="D14:E14"/>
    <mergeCell ref="F14:G14"/>
    <mergeCell ref="B10:G10"/>
    <mergeCell ref="B11:C11"/>
    <mergeCell ref="D11:E11"/>
    <mergeCell ref="F11:G11"/>
    <mergeCell ref="B12:C12"/>
    <mergeCell ref="D12:E12"/>
    <mergeCell ref="F12:G12"/>
    <mergeCell ref="B7:C9"/>
    <mergeCell ref="D7:E7"/>
    <mergeCell ref="F7:G7"/>
    <mergeCell ref="D8:E8"/>
    <mergeCell ref="F8:G8"/>
    <mergeCell ref="D9:E9"/>
    <mergeCell ref="F9:G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B25DD-8FE7-43D3-9EF6-6299A79D2C87}">
  <dimension ref="B2:O385"/>
  <sheetViews>
    <sheetView topLeftCell="A21" workbookViewId="0">
      <selection activeCell="H13" sqref="H13"/>
    </sheetView>
  </sheetViews>
  <sheetFormatPr defaultRowHeight="14.4" x14ac:dyDescent="0.3"/>
  <cols>
    <col min="3" max="3" width="11.33203125" bestFit="1" customWidth="1"/>
    <col min="4" max="4" width="25.21875" style="22" bestFit="1" customWidth="1"/>
    <col min="5" max="5" width="12.77734375" bestFit="1" customWidth="1"/>
    <col min="6" max="6" width="14.109375" bestFit="1" customWidth="1"/>
    <col min="7" max="7" width="17.33203125" bestFit="1" customWidth="1"/>
    <col min="8" max="9" width="17.33203125" customWidth="1"/>
    <col min="10" max="10" width="17.88671875" bestFit="1" customWidth="1"/>
    <col min="11" max="11" width="17.33203125" customWidth="1"/>
    <col min="12" max="13" width="21.5546875" bestFit="1" customWidth="1"/>
    <col min="15" max="15" width="39" style="12" bestFit="1" customWidth="1"/>
    <col min="16" max="16" width="21.5546875" bestFit="1" customWidth="1"/>
  </cols>
  <sheetData>
    <row r="2" spans="2:15" ht="21" x14ac:dyDescent="0.4">
      <c r="B2" s="17" t="s">
        <v>22</v>
      </c>
    </row>
    <row r="5" spans="2:15" x14ac:dyDescent="0.3">
      <c r="C5" s="35" t="s">
        <v>36</v>
      </c>
      <c r="D5" s="37" t="s">
        <v>37</v>
      </c>
      <c r="E5" s="32" t="s">
        <v>53</v>
      </c>
      <c r="L5" s="20" t="s">
        <v>27</v>
      </c>
      <c r="M5" s="20" t="s">
        <v>26</v>
      </c>
      <c r="N5" s="20" t="s">
        <v>25</v>
      </c>
    </row>
    <row r="6" spans="2:15" x14ac:dyDescent="0.3">
      <c r="C6" s="36" t="s">
        <v>38</v>
      </c>
      <c r="D6" s="38" t="s">
        <v>33</v>
      </c>
      <c r="E6" s="34" t="s">
        <v>39</v>
      </c>
      <c r="L6" s="3" t="s">
        <v>15</v>
      </c>
      <c r="M6" s="3">
        <v>8.3000000000000004E-2</v>
      </c>
      <c r="N6" s="3" t="s">
        <v>33</v>
      </c>
    </row>
    <row r="7" spans="2:15" x14ac:dyDescent="0.3">
      <c r="C7" s="27">
        <v>1</v>
      </c>
      <c r="D7" s="28">
        <f>$M$9*(1 - COS(RADIANS(C7))) + $M$7 - SQRT($M$7^2 - ($M$9*SIN(RADIANS(C7)))^2)</f>
        <v>8.1171486487341404E-6</v>
      </c>
      <c r="E7" s="29">
        <f>$M$11 * ( $M$9*SIN(RADIANS(C7)) + ($M$9^2*SIN(RADIANS(C7))*COS(RADIANS(C7))) / SQRT($M$7^2 - ($M$9*SIN(RADIANS(C7)))^2) )</f>
        <v>0.62824162285936458</v>
      </c>
      <c r="L7" s="3" t="s">
        <v>28</v>
      </c>
      <c r="M7" s="3">
        <v>0.14599999999999999</v>
      </c>
      <c r="N7" s="3" t="s">
        <v>33</v>
      </c>
      <c r="O7" t="s">
        <v>151</v>
      </c>
    </row>
    <row r="8" spans="2:15" x14ac:dyDescent="0.3">
      <c r="C8" s="3">
        <v>2</v>
      </c>
      <c r="D8" s="23">
        <f>$M$9*(1 - COS(RADIANS(C8))) + $M$7 - SQRT($M$7^2 - ($M$9*SIN(RADIANS(C8)))^2)</f>
        <v>3.2464613053145852E-5</v>
      </c>
      <c r="E8" s="18">
        <f>$M$11 * ( $M$9*SIN(RADIANS(C8)) + ($M$9^2*SIN(RADIANS(C8))*COS(RADIANS(C8))) / SQRT($M$7^2 - ($M$9*SIN(RADIANS(C8)))^2) )</f>
        <v>1.2561750904695346</v>
      </c>
      <c r="L8" s="3" t="s">
        <v>29</v>
      </c>
      <c r="M8" s="3">
        <v>6450</v>
      </c>
      <c r="N8" s="3" t="s">
        <v>34</v>
      </c>
    </row>
    <row r="9" spans="2:15" x14ac:dyDescent="0.3">
      <c r="C9" s="21">
        <v>3</v>
      </c>
      <c r="D9" s="23">
        <f>$M$9*(1 - COS(RADIANS(C9))) + $M$7 - SQRT($M$7^2 - ($M$9*SIN(RADIANS(C9)))^2)</f>
        <v>7.3030451082339853E-5</v>
      </c>
      <c r="E9" s="18">
        <f>$M$11 * ( $M$9*SIN(RADIANS(C9)) + ($M$9^2*SIN(RADIANS(C9))*COS(RADIANS(C9))) / SQRT($M$7^2 - ($M$9*SIN(RADIANS(C9)))^2) )</f>
        <v>1.8834924406727747</v>
      </c>
      <c r="L9" s="3" t="s">
        <v>30</v>
      </c>
      <c r="M9" s="3">
        <f>M6/2</f>
        <v>4.1500000000000002E-2</v>
      </c>
      <c r="N9" s="3" t="s">
        <v>33</v>
      </c>
    </row>
    <row r="10" spans="2:15" x14ac:dyDescent="0.3">
      <c r="C10" s="21">
        <v>4</v>
      </c>
      <c r="D10" s="23">
        <f>$M$9*(1 - COS(RADIANS(C10))) + $M$7 - SQRT($M$7^2 - ($M$9*SIN(RADIANS(C10)))^2)</f>
        <v>1.2979476750049623E-4</v>
      </c>
      <c r="E10" s="18">
        <f>$M$11 * ( $M$9*SIN(RADIANS(C10)) + ($M$9^2*SIN(RADIANS(C10))*COS(RADIANS(C10))) / SQRT($M$7^2 - ($M$9*SIN(RADIANS(C10)))^2) )</f>
        <v>2.5098860974873696</v>
      </c>
      <c r="L10" s="3" t="s">
        <v>31</v>
      </c>
      <c r="M10" s="23">
        <f>M7/M9</f>
        <v>3.5180722891566263</v>
      </c>
      <c r="N10" s="3"/>
    </row>
    <row r="11" spans="2:15" x14ac:dyDescent="0.3">
      <c r="C11" s="21">
        <v>5</v>
      </c>
      <c r="D11" s="23">
        <f>$M$9*(1 - COS(RADIANS(C11))) + $M$7 - SQRT($M$7^2 - ($M$9*SIN(RADIANS(C11)))^2)</f>
        <v>2.0272972644028164E-4</v>
      </c>
      <c r="E11" s="18">
        <f>$M$11 * ( $M$9*SIN(RADIANS(C11)) + ($M$9^2*SIN(RADIANS(C11))*COS(RADIANS(C11))) / SQRT($M$7^2 - ($M$9*SIN(RADIANS(C11)))^2) )</f>
        <v>3.1350490641778443</v>
      </c>
      <c r="L11" s="3" t="s">
        <v>32</v>
      </c>
      <c r="M11" s="23">
        <f>2*PI()*M8/60</f>
        <v>675.4424205218055</v>
      </c>
      <c r="N11" s="3" t="s">
        <v>35</v>
      </c>
    </row>
    <row r="12" spans="2:15" x14ac:dyDescent="0.3">
      <c r="C12" s="3">
        <v>6</v>
      </c>
      <c r="D12" s="23">
        <f>$M$9*(1 - COS(RADIANS(C12))) + $M$7 - SQRT($M$7^2 - ($M$9*SIN(RADIANS(C12)))^2)</f>
        <v>2.9179956886421499E-4</v>
      </c>
      <c r="E12" s="18">
        <f>$M$11 * ( $M$9*SIN(RADIANS(C12)) + ($M$9^2*SIN(RADIANS(C12))*COS(RADIANS(C12))) / SQRT($M$7^2 - ($M$9*SIN(RADIANS(C12)))^2) )</f>
        <v>3.7586751163022725</v>
      </c>
    </row>
    <row r="13" spans="2:15" x14ac:dyDescent="0.3">
      <c r="C13" s="21">
        <v>7</v>
      </c>
      <c r="D13" s="23">
        <f>$M$9*(1 - COS(RADIANS(C13))) + $M$7 - SQRT($M$7^2 - ($M$9*SIN(RADIANS(C13)))^2)</f>
        <v>3.9696063501479251E-4</v>
      </c>
      <c r="E13" s="18">
        <f>$M$11 * ( $M$9*SIN(RADIANS(C13)) + ($M$9^2*SIN(RADIANS(C13))*COS(RADIANS(C13))) / SQRT($M$7^2 - ($M$9*SIN(RADIANS(C13)))^2) )</f>
        <v>4.3804589947264576</v>
      </c>
    </row>
    <row r="14" spans="2:15" x14ac:dyDescent="0.3">
      <c r="C14" s="21">
        <v>8</v>
      </c>
      <c r="D14" s="23">
        <f>$M$9*(1 - COS(RADIANS(C14))) + $M$7 - SQRT($M$7^2 - ($M$9*SIN(RADIANS(C14)))^2)</f>
        <v>5.1816139185095755E-4</v>
      </c>
      <c r="E14" s="18">
        <f>$M$11 * ( $M$9*SIN(RADIANS(C14)) + ($M$9^2*SIN(RADIANS(C14))*COS(RADIANS(C14))) / SQRT($M$7^2 - ($M$9*SIN(RADIANS(C14)))^2) )</f>
        <v>5.0000965985925472</v>
      </c>
    </row>
    <row r="15" spans="2:15" x14ac:dyDescent="0.3">
      <c r="C15" s="21">
        <v>9</v>
      </c>
      <c r="D15" s="23">
        <f>$M$9*(1 - COS(RADIANS(C15))) + $M$7 - SQRT($M$7^2 - ($M$9*SIN(RADIANS(C15)))^2)</f>
        <v>6.5534246547008235E-4</v>
      </c>
      <c r="E15" s="18">
        <f>$M$11 * ( $M$9*SIN(RADIANS(C15)) + ($M$9^2*SIN(RADIANS(C15))*COS(RADIANS(C15))) / SQRT($M$7^2 - ($M$9*SIN(RADIANS(C15)))^2) )</f>
        <v>5.6172851782268731</v>
      </c>
    </row>
    <row r="16" spans="2:15" x14ac:dyDescent="0.3">
      <c r="C16" s="3">
        <v>10</v>
      </c>
      <c r="D16" s="23">
        <f>$M$9*(1 - COS(RADIANS(C16))) + $M$7 - SQRT($M$7^2 - ($M$9*SIN(RADIANS(C16)))^2)</f>
        <v>8.0843667851396295E-4</v>
      </c>
      <c r="E16" s="18">
        <f>$M$11 * ( $M$9*SIN(RADIANS(C16)) + ($M$9^2*SIN(RADIANS(C16))*COS(RADIANS(C16))) / SQRT($M$7^2 - ($M$9*SIN(RADIANS(C16)))^2) )</f>
        <v>6.2317235279685033</v>
      </c>
    </row>
    <row r="17" spans="3:5" x14ac:dyDescent="0.3">
      <c r="C17" s="21">
        <v>11</v>
      </c>
      <c r="D17" s="23">
        <f>$M$9*(1 - COS(RADIANS(C17))) + $M$7 - SQRT($M$7^2 - ($M$9*SIN(RADIANS(C17)))^2)</f>
        <v>9.7736909255605187E-4</v>
      </c>
      <c r="E17" s="18">
        <f>$M$11 * ( $M$9*SIN(RADIANS(C17)) + ($M$9^2*SIN(RADIANS(C17))*COS(RADIANS(C17))) / SQRT($M$7^2 - ($M$9*SIN(RADIANS(C17)))^2) )</f>
        <v>6.843112178896126</v>
      </c>
    </row>
    <row r="18" spans="3:5" x14ac:dyDescent="0.3">
      <c r="C18" s="21">
        <v>12</v>
      </c>
      <c r="D18" s="23">
        <f>$M$9*(1 - COS(RADIANS(C18))) + $M$7 - SQRT($M$7^2 - ($M$9*SIN(RADIANS(C18)))^2)</f>
        <v>1.1620570554670417E-3</v>
      </c>
      <c r="E18" s="18">
        <f>$M$11 * ( $M$9*SIN(RADIANS(C18)) + ($M$9^2*SIN(RADIANS(C18))*COS(RADIANS(C18))) / SQRT($M$7^2 - ($M$9*SIN(RADIANS(C18)))^2) )</f>
        <v>7.4511535914264835</v>
      </c>
    </row>
    <row r="19" spans="3:5" x14ac:dyDescent="0.3">
      <c r="C19" s="21">
        <v>13</v>
      </c>
      <c r="D19" s="23">
        <f>$M$9*(1 - COS(RADIANS(C19))) + $M$7 - SQRT($M$7^2 - ($M$9*SIN(RADIANS(C19)))^2)</f>
        <v>1.3624102537551919E-3</v>
      </c>
      <c r="E19" s="18">
        <f>$M$11 * ( $M$9*SIN(RADIANS(C19)) + ($M$9^2*SIN(RADIANS(C19))*COS(RADIANS(C19))) / SQRT($M$7^2 - ($M$9*SIN(RADIANS(C19)))^2) )</f>
        <v>8.0555523477526467</v>
      </c>
    </row>
    <row r="20" spans="3:5" x14ac:dyDescent="0.3">
      <c r="C20" s="3">
        <v>14</v>
      </c>
      <c r="D20" s="23">
        <f>$M$9*(1 - COS(RADIANS(C20))) + $M$7 - SQRT($M$7^2 - ($M$9*SIN(RADIANS(C20)))^2)</f>
        <v>1.5783307698769289E-3</v>
      </c>
      <c r="E20" s="18">
        <f>$M$11 * ( $M$9*SIN(RADIANS(C20)) + ($M$9^2*SIN(RADIANS(C20))*COS(RADIANS(C20))) / SQRT($M$7^2 - ($M$9*SIN(RADIANS(C20)))^2) )</f>
        <v>8.6560153440849525</v>
      </c>
    </row>
    <row r="21" spans="3:5" x14ac:dyDescent="0.3">
      <c r="C21" s="21">
        <v>15</v>
      </c>
      <c r="D21" s="23">
        <f>$M$9*(1 - COS(RADIANS(C21))) + $M$7 - SQRT($M$7^2 - ($M$9*SIN(RADIANS(C21)))^2)</f>
        <v>1.8097131445116155E-3</v>
      </c>
      <c r="E21" s="18">
        <f>$M$11 * ( $M$9*SIN(RADIANS(C21)) + ($M$9^2*SIN(RADIANS(C21))*COS(RADIANS(C21))) / SQRT($M$7^2 - ($M$9*SIN(RADIANS(C21)))^2) )</f>
        <v>9.2522519826514102</v>
      </c>
    </row>
    <row r="22" spans="3:5" x14ac:dyDescent="0.3">
      <c r="C22" s="21">
        <v>16</v>
      </c>
      <c r="D22" s="23">
        <f>$M$9*(1 - COS(RADIANS(C22))) + $M$7 - SQRT($M$7^2 - ($M$9*SIN(RADIANS(C22)))^2)</f>
        <v>2.0564444437941864E-3</v>
      </c>
      <c r="E22" s="18">
        <f>$M$11 * ( $M$9*SIN(RADIANS(C22)) + ($M$9^2*SIN(RADIANS(C22))*COS(RADIANS(C22))) / SQRT($M$7^2 - ($M$9*SIN(RADIANS(C22)))^2) )</f>
        <v>9.8439743634079377</v>
      </c>
    </row>
    <row r="23" spans="3:5" x14ac:dyDescent="0.3">
      <c r="C23" s="21">
        <v>17</v>
      </c>
      <c r="D23" s="23">
        <f>$M$9*(1 - COS(RADIANS(C23))) + $M$7 - SQRT($M$7^2 - ($M$9*SIN(RADIANS(C23)))^2)</f>
        <v>2.3184043314971037E-3</v>
      </c>
      <c r="E23" s="18">
        <f>$M$11 * ( $M$9*SIN(RADIANS(C23)) + ($M$9^2*SIN(RADIANS(C23))*COS(RADIANS(C23))) / SQRT($M$7^2 - ($M$9*SIN(RADIANS(C23)))^2) )</f>
        <v>10.430897475401673</v>
      </c>
    </row>
    <row r="24" spans="3:5" x14ac:dyDescent="0.3">
      <c r="C24" s="3">
        <v>18</v>
      </c>
      <c r="D24" s="23">
        <f>$M$9*(1 - COS(RADIANS(C24))) + $M$7 - SQRT($M$7^2 - ($M$9*SIN(RADIANS(C24)))^2)</f>
        <v>2.5954651461518041E-3</v>
      </c>
      <c r="E24" s="18">
        <f>$M$11 * ( $M$9*SIN(RADIANS(C24)) + ($M$9^2*SIN(RADIANS(C24))*COS(RADIANS(C24))) / SQRT($M$7^2 - ($M$9*SIN(RADIANS(C24)))^2) )</f>
        <v>11.012739387723226</v>
      </c>
    </row>
    <row r="25" spans="3:5" x14ac:dyDescent="0.3">
      <c r="C25" s="21">
        <v>19</v>
      </c>
      <c r="D25" s="23">
        <f>$M$9*(1 - COS(RADIANS(C25))) + $M$7 - SQRT($M$7^2 - ($M$9*SIN(RADIANS(C25)))^2)</f>
        <v>2.8874919830984835E-3</v>
      </c>
      <c r="E25" s="18">
        <f>$M$11 * ( $M$9*SIN(RADIANS(C25)) + ($M$9^2*SIN(RADIANS(C25))*COS(RADIANS(C25))) / SQRT($M$7^2 - ($M$9*SIN(RADIANS(C25)))^2) )</f>
        <v>11.589221439975653</v>
      </c>
    </row>
    <row r="26" spans="3:5" x14ac:dyDescent="0.3">
      <c r="C26" s="21">
        <v>20</v>
      </c>
      <c r="D26" s="23">
        <f>$M$9*(1 - COS(RADIANS(C26))) + $M$7 - SQRT($M$7^2 - ($M$9*SIN(RADIANS(C26)))^2)</f>
        <v>3.1943427814502268E-3</v>
      </c>
      <c r="E26" s="18">
        <f>$M$11 * ( $M$9*SIN(RADIANS(C26)) + ($M$9^2*SIN(RADIANS(C26))*COS(RADIANS(C26))) / SQRT($M$7^2 - ($M$9*SIN(RADIANS(C26)))^2) )</f>
        <v>12.160068432179491</v>
      </c>
    </row>
    <row r="27" spans="3:5" x14ac:dyDescent="0.3">
      <c r="C27" s="21">
        <v>21</v>
      </c>
      <c r="D27" s="23">
        <f>$M$9*(1 - COS(RADIANS(C27))) + $M$7 - SQRT($M$7^2 - ($M$9*SIN(RADIANS(C27)))^2)</f>
        <v>3.5158684159561637E-3</v>
      </c>
      <c r="E27" s="18">
        <f>$M$11 * ( $M$9*SIN(RADIANS(C27)) + ($M$9^2*SIN(RADIANS(C27))*COS(RADIANS(C27))) / SQRT($M$7^2 - ($M$9*SIN(RADIANS(C27)))^2) )</f>
        <v>12.725008814024381</v>
      </c>
    </row>
    <row r="28" spans="3:5" x14ac:dyDescent="0.3">
      <c r="C28" s="3">
        <v>22</v>
      </c>
      <c r="D28" s="23">
        <f>$M$9*(1 - COS(RADIANS(C28))) + $M$7 - SQRT($M$7^2 - ($M$9*SIN(RADIANS(C28)))^2)</f>
        <v>3.8519127937452213E-3</v>
      </c>
      <c r="E28" s="18">
        <f>$M$11 * ( $M$9*SIN(RADIANS(C28)) + ($M$9^2*SIN(RADIANS(C28))*COS(RADIANS(C28))) / SQRT($M$7^2 - ($M$9*SIN(RADIANS(C28)))^2) )</f>
        <v>13.283774873368341</v>
      </c>
    </row>
    <row r="29" spans="3:5" x14ac:dyDescent="0.3">
      <c r="C29" s="21">
        <v>23</v>
      </c>
      <c r="D29" s="23">
        <f>$M$9*(1 - COS(RADIANS(C29))) + $M$7 - SQRT($M$7^2 - ($M$9*SIN(RADIANS(C29)))^2)</f>
        <v>4.2023129559299044E-3</v>
      </c>
      <c r="E29" s="18">
        <f>$M$11 * ( $M$9*SIN(RADIANS(C29)) + ($M$9^2*SIN(RADIANS(C29))*COS(RADIANS(C29))) / SQRT($M$7^2 - ($M$9*SIN(RADIANS(C29)))^2) )</f>
        <v>13.836102923876123</v>
      </c>
    </row>
    <row r="30" spans="3:5" x14ac:dyDescent="0.3">
      <c r="C30" s="21">
        <v>24</v>
      </c>
      <c r="D30" s="23">
        <f>$M$9*(1 - COS(RADIANS(C30))) + $M$7 - SQRT($M$7^2 - ($M$9*SIN(RADIANS(C30)))^2)</f>
        <v>4.5668991840461803E-3</v>
      </c>
      <c r="E30" s="18">
        <f>$M$11 * ( $M$9*SIN(RADIANS(C30)) + ($M$9^2*SIN(RADIANS(C30))*COS(RADIANS(C30))) / SQRT($M$7^2 - ($M$9*SIN(RADIANS(C30)))^2) )</f>
        <v>14.381733491677949</v>
      </c>
    </row>
    <row r="31" spans="3:5" x14ac:dyDescent="0.3">
      <c r="C31" s="21">
        <v>25</v>
      </c>
      <c r="D31" s="23">
        <f>$M$9*(1 - COS(RADIANS(C31))) + $M$7 - SQRT($M$7^2 - ($M$9*SIN(RADIANS(C31)))^2)</f>
        <v>4.945495111302517E-3</v>
      </c>
      <c r="E31" s="18">
        <f>$M$11 * ( $M$9*SIN(RADIANS(C31)) + ($M$9^2*SIN(RADIANS(C31))*COS(RADIANS(C31))) / SQRT($M$7^2 - ($M$9*SIN(RADIANS(C31)))^2) )</f>
        <v>14.920411500919434</v>
      </c>
    </row>
    <row r="32" spans="3:5" x14ac:dyDescent="0.3">
      <c r="C32" s="3">
        <v>26</v>
      </c>
      <c r="D32" s="23">
        <f>$M$9*(1 - COS(RADIANS(C32))) + $M$7 - SQRT($M$7^2 - ($M$9*SIN(RADIANS(C32)))^2)</f>
        <v>5.3379178386075421E-3</v>
      </c>
      <c r="E32" s="18">
        <f>$M$11 * ( $M$9*SIN(RADIANS(C32)) + ($M$9^2*SIN(RADIANS(C32))*COS(RADIANS(C32))) / SQRT($M$7^2 - ($M$9*SIN(RADIANS(C32)))^2) )</f>
        <v>15.451886458062779</v>
      </c>
    </row>
    <row r="33" spans="3:5" x14ac:dyDescent="0.3">
      <c r="C33" s="21">
        <v>27</v>
      </c>
      <c r="D33" s="23">
        <f>$M$9*(1 - COS(RADIANS(C33))) + $M$7 - SQRT($M$7^2 - ($M$9*SIN(RADIANS(C33)))^2)</f>
        <v>5.7439780553426856E-3</v>
      </c>
      <c r="E33" s="18">
        <f>$M$11 * ( $M$9*SIN(RADIANS(C33)) + ($M$9^2*SIN(RADIANS(C33))*COS(RADIANS(C33))) / SQRT($M$7^2 - ($M$9*SIN(RADIANS(C33)))^2) )</f>
        <v>15.975912634788173</v>
      </c>
    </row>
    <row r="34" spans="3:5" x14ac:dyDescent="0.3">
      <c r="C34" s="21">
        <v>28</v>
      </c>
      <c r="D34" s="23">
        <f>$M$9*(1 - COS(RADIANS(C34))) + $M$7 - SQRT($M$7^2 - ($M$9*SIN(RADIANS(C34)))^2)</f>
        <v>6.1634801648406956E-3</v>
      </c>
      <c r="E34" s="18">
        <f>$M$11 * ( $M$9*SIN(RADIANS(C34)) + ($M$9^2*SIN(RADIANS(C34))*COS(RADIANS(C34))) / SQRT($M$7^2 - ($M$9*SIN(RADIANS(C34)))^2) )</f>
        <v>16.492249249333174</v>
      </c>
    </row>
    <row r="35" spans="3:5" x14ac:dyDescent="0.3">
      <c r="C35" s="21">
        <v>29</v>
      </c>
      <c r="D35" s="23">
        <f>$M$9*(1 - COS(RADIANS(C35))) + $M$7 - SQRT($M$7^2 - ($M$9*SIN(RADIANS(C35)))^2)</f>
        <v>6.5962224145280079E-3</v>
      </c>
      <c r="E35" s="18">
        <f>$M$11 * ( $M$9*SIN(RADIANS(C35)) + ($M$9^2*SIN(RADIANS(C35))*COS(RADIANS(C35))) / SQRT($M$7^2 - ($M$9*SIN(RADIANS(C35)))^2) )</f>
        <v>17.000660646096144</v>
      </c>
    </row>
    <row r="36" spans="3:5" x14ac:dyDescent="0.3">
      <c r="C36" s="3">
        <v>30</v>
      </c>
      <c r="D36" s="23">
        <f>$M$9*(1 - COS(RADIANS(C36))) + $M$7 - SQRT($M$7^2 - ($M$9*SIN(RADIANS(C36)))^2)</f>
        <v>7.0419970306837554E-3</v>
      </c>
      <c r="E36" s="18">
        <f>$M$11 * ( $M$9*SIN(RADIANS(C36)) + ($M$9^2*SIN(RADIANS(C36))*COS(RADIANS(C36))) / SQRT($M$7^2 - ($M$9*SIN(RADIANS(C36)))^2) )</f>
        <v>17.500916473318448</v>
      </c>
    </row>
    <row r="37" spans="3:5" x14ac:dyDescent="0.3">
      <c r="C37" s="21">
        <v>31</v>
      </c>
      <c r="D37" s="23">
        <f>$M$9*(1 - COS(RADIANS(C37))) + $M$7 - SQRT($M$7^2 - ($M$9*SIN(RADIANS(C37)))^2)</f>
        <v>7.5005903577630151E-3</v>
      </c>
      <c r="E37" s="18">
        <f>$M$11 * ( $M$9*SIN(RADIANS(C37)) + ($M$9^2*SIN(RADIANS(C37))*COS(RADIANS(C37))) / SQRT($M$7^2 - ($M$9*SIN(RADIANS(C37)))^2) )</f>
        <v>17.992791858648012</v>
      </c>
    </row>
    <row r="38" spans="3:5" x14ac:dyDescent="0.3">
      <c r="C38" s="21">
        <v>32</v>
      </c>
      <c r="D38" s="23">
        <f>$M$9*(1 - COS(RADIANS(C38))) + $M$7 - SQRT($M$7^2 - ($M$9*SIN(RADIANS(C38)))^2)</f>
        <v>7.9717830022269232E-3</v>
      </c>
      <c r="E38" s="18">
        <f>$M$11 * ( $M$9*SIN(RADIANS(C38)) + ($M$9^2*SIN(RADIANS(C38))*COS(RADIANS(C38))) / SQRT($M$7^2 - ($M$9*SIN(RADIANS(C38)))^2) )</f>
        <v>18.4760675823754</v>
      </c>
    </row>
    <row r="39" spans="3:5" x14ac:dyDescent="0.3">
      <c r="C39" s="21">
        <v>33</v>
      </c>
      <c r="D39" s="23">
        <f>$M$9*(1 - COS(RADIANS(C39))) + $M$7 - SQRT($M$7^2 - ($M$9*SIN(RADIANS(C39)))^2)</f>
        <v>8.4553499808168731E-3</v>
      </c>
      <c r="E39" s="18">
        <f>$M$11 * ( $M$9*SIN(RADIANS(C39)) + ($M$9^2*SIN(RADIANS(C39))*COS(RADIANS(C39))) / SQRT($M$7^2 - ($M$9*SIN(RADIANS(C39)))^2) )</f>
        <v>18.950530248121538</v>
      </c>
    </row>
    <row r="40" spans="3:5" x14ac:dyDescent="0.3">
      <c r="C40" s="3">
        <v>34</v>
      </c>
      <c r="D40" s="23">
        <f>$M$9*(1 - COS(RADIANS(C40))) + $M$7 - SQRT($M$7^2 - ($M$9*SIN(RADIANS(C40)))^2)</f>
        <v>8.9510608732036034E-3</v>
      </c>
      <c r="E40" s="18">
        <f>$M$11 * ( $M$9*SIN(RADIANS(C40)) + ($M$9^2*SIN(RADIANS(C40))*COS(RADIANS(C40))) / SQRT($M$7^2 - ($M$9*SIN(RADIANS(C40)))^2) )</f>
        <v>19.415972450744626</v>
      </c>
    </row>
    <row r="41" spans="3:5" x14ac:dyDescent="0.3">
      <c r="C41" s="21">
        <v>35</v>
      </c>
      <c r="D41" s="23">
        <f>$M$9*(1 - COS(RADIANS(C41))) + $M$7 - SQRT($M$7^2 - ($M$9*SIN(RADIANS(C41)))^2)</f>
        <v>9.4586799789367348E-3</v>
      </c>
      <c r="E41" s="18">
        <f>$M$11 * ( $M$9*SIN(RADIANS(C41)) + ($M$9^2*SIN(RADIANS(C41))*COS(RADIANS(C41))) / SQRT($M$7^2 - ($M$9*SIN(RADIANS(C41)))^2) )</f>
        <v>19.872192941222224</v>
      </c>
    </row>
    <row r="42" spans="3:5" x14ac:dyDescent="0.3">
      <c r="C42" s="21">
        <v>36</v>
      </c>
      <c r="D42" s="23">
        <f>$M$9*(1 - COS(RADIANS(C42))) + $M$7 - SQRT($M$7^2 - ($M$9*SIN(RADIANS(C42)))^2)</f>
        <v>9.9779664786128208E-3</v>
      </c>
      <c r="E42" s="18">
        <f>$M$11 * ( $M$9*SIN(RADIANS(C42)) + ($M$9^2*SIN(RADIANS(C42))*COS(RADIANS(C42))) / SQRT($M$7^2 - ($M$9*SIN(RADIANS(C42)))^2) )</f>
        <v>20.318996788253187</v>
      </c>
    </row>
    <row r="43" spans="3:5" x14ac:dyDescent="0.3">
      <c r="C43" s="21">
        <v>37</v>
      </c>
      <c r="D43" s="23">
        <f>$M$9*(1 - COS(RADIANS(C43))) + $M$7 - SQRT($M$7^2 - ($M$9*SIN(RADIANS(C43)))^2)</f>
        <v>1.0508674599173873E-2</v>
      </c>
      <c r="E43" s="18">
        <f>$M$11 * ( $M$9*SIN(RADIANS(C43)) + ($M$9^2*SIN(RADIANS(C43))*COS(RADIANS(C43))) / SQRT($M$7^2 - ($M$9*SIN(RADIANS(C43)))^2) )</f>
        <v>20.756195536312937</v>
      </c>
    </row>
    <row r="44" spans="3:5" x14ac:dyDescent="0.3">
      <c r="C44" s="3">
        <v>38</v>
      </c>
      <c r="D44" s="23">
        <f>$M$9*(1 - COS(RADIANS(C44))) + $M$7 - SQRT($M$7^2 - ($M$9*SIN(RADIANS(C44)))^2)</f>
        <v>1.1050553783241324E-2</v>
      </c>
      <c r="E44" s="18">
        <f>$M$11 * ( $M$9*SIN(RADIANS(C44)) + ($M$9^2*SIN(RADIANS(C44))*COS(RADIANS(C44))) / SQRT($M$7^2 - ($M$9*SIN(RADIANS(C44)))^2) )</f>
        <v>21.183607359885215</v>
      </c>
    </row>
    <row r="45" spans="3:5" x14ac:dyDescent="0.3">
      <c r="C45" s="21">
        <v>39</v>
      </c>
      <c r="D45" s="23">
        <f>$M$9*(1 - COS(RADIANS(C45))) + $M$7 - SQRT($M$7^2 - ($M$9*SIN(RADIANS(C45)))^2)</f>
        <v>1.160334886238279E-2</v>
      </c>
      <c r="E45" s="18">
        <f>$M$11 * ( $M$9*SIN(RADIANS(C45)) + ($M$9^2*SIN(RADIANS(C45))*COS(RADIANS(C45))) / SQRT($M$7^2 - ($M$9*SIN(RADIANS(C45)))^2) )</f>
        <v>21.601057213582951</v>
      </c>
    </row>
    <row r="46" spans="3:5" x14ac:dyDescent="0.3">
      <c r="C46" s="21">
        <v>40</v>
      </c>
      <c r="D46" s="23">
        <f>$M$9*(1 - COS(RADIANS(C46))) + $M$7 - SQRT($M$7^2 - ($M$9*SIN(RADIANS(C46)))^2)</f>
        <v>1.2166800234201663E-2</v>
      </c>
      <c r="E46" s="18">
        <f>$M$11 * ( $M$9*SIN(RADIANS(C46)) + ($M$9^2*SIN(RADIANS(C46))*COS(RADIANS(C46))) / SQRT($M$7^2 - ($M$9*SIN(RADIANS(C46)))^2) )</f>
        <v>22.008376977861456</v>
      </c>
    </row>
    <row r="47" spans="3:5" x14ac:dyDescent="0.3">
      <c r="C47" s="21">
        <v>41</v>
      </c>
      <c r="D47" s="23">
        <f>$M$9*(1 - COS(RADIANS(C47))) + $M$7 - SQRT($M$7^2 - ($M$9*SIN(RADIANS(C47)))^2)</f>
        <v>1.2740644043131577E-2</v>
      </c>
      <c r="E47" s="18">
        <f>$M$11 * ( $M$9*SIN(RADIANS(C47)) + ($M$9^2*SIN(RADIANS(C47))*COS(RADIANS(C47))) / SQRT($M$7^2 - ($M$9*SIN(RADIANS(C47)))^2) )</f>
        <v>22.405405600018046</v>
      </c>
    </row>
    <row r="48" spans="3:5" x14ac:dyDescent="0.3">
      <c r="C48" s="3">
        <v>42</v>
      </c>
      <c r="D48" s="23">
        <f>$M$9*(1 - COS(RADIANS(C48))) + $M$7 - SQRT($M$7^2 - ($M$9*SIN(RADIANS(C48)))^2)</f>
        <v>1.3324612364810001E-2</v>
      </c>
      <c r="E48" s="18">
        <f>$M$11 * ( $M$9*SIN(RADIANS(C48)) + ($M$9^2*SIN(RADIANS(C48))*COS(RADIANS(C48))) / SQRT($M$7^2 - ($M$9*SIN(RADIANS(C48)))^2) )</f>
        <v>22.791989230163971</v>
      </c>
    </row>
    <row r="49" spans="3:10" x14ac:dyDescent="0.3">
      <c r="C49" s="21">
        <v>43</v>
      </c>
      <c r="D49" s="23">
        <f>$M$9*(1 - COS(RADIANS(C49))) + $M$7 - SQRT($M$7^2 - ($M$9*SIN(RADIANS(C49)))^2)</f>
        <v>1.3918433393897173E-2</v>
      </c>
      <c r="E49" s="18">
        <f>$M$11 * ( $M$9*SIN(RADIANS(C49)) + ($M$9^2*SIN(RADIANS(C49))*COS(RADIANS(C49))) / SQRT($M$7^2 - ($M$9*SIN(RADIANS(C49)))^2) )</f>
        <v>23.167981351847178</v>
      </c>
    </row>
    <row r="50" spans="3:10" x14ac:dyDescent="0.3">
      <c r="C50" s="21">
        <v>44</v>
      </c>
      <c r="D50" s="23">
        <f>$M$9*(1 - COS(RADIANS(C50))) + $M$7 - SQRT($M$7^2 - ($M$9*SIN(RADIANS(C50)))^2)</f>
        <v>1.4521831635197158E-2</v>
      </c>
      <c r="E50" s="18">
        <f>$M$11 * ( $M$9*SIN(RADIANS(C50)) + ($M$9^2*SIN(RADIANS(C50))*COS(RADIANS(C50))) / SQRT($M$7^2 - ($M$9*SIN(RADIANS(C50)))^2) )</f>
        <v>23.533242906997671</v>
      </c>
    </row>
    <row r="51" spans="3:10" x14ac:dyDescent="0.3">
      <c r="C51" s="21">
        <v>45</v>
      </c>
      <c r="D51" s="23">
        <f>$M$9*(1 - COS(RADIANS(C51))) + $M$7 - SQRT($M$7^2 - ($M$9*SIN(RADIANS(C51)))^2)</f>
        <v>1.5134528097931116E-2</v>
      </c>
      <c r="E51" s="18">
        <f>$M$11 * ( $M$9*SIN(RADIANS(C51)) + ($M$9^2*SIN(RADIANS(C51))*COS(RADIANS(C51))) / SQRT($M$7^2 - ($M$9*SIN(RADIANS(C51)))^2) )</f>
        <v>23.887642414862043</v>
      </c>
    </row>
    <row r="52" spans="3:10" x14ac:dyDescent="0.3">
      <c r="C52" s="3">
        <v>46</v>
      </c>
      <c r="D52" s="23">
        <f>$M$9*(1 - COS(RADIANS(C52))) + $M$7 - SQRT($M$7^2 - ($M$9*SIN(RADIANS(C52)))^2)</f>
        <v>1.5756240493002033E-2</v>
      </c>
      <c r="E52" s="18">
        <f>$M$11 * ( $M$9*SIN(RADIANS(C52)) + ($M$9^2*SIN(RADIANS(C52))*COS(RADIANS(C52))) / SQRT($M$7^2 - ($M$9*SIN(RADIANS(C52)))^2) )</f>
        <v>24.231056084589262</v>
      </c>
    </row>
    <row r="53" spans="3:10" x14ac:dyDescent="0.3">
      <c r="C53" s="21">
        <v>47</v>
      </c>
      <c r="D53" s="23">
        <f>$M$9*(1 - COS(RADIANS(C53))) + $M$7 - SQRT($M$7^2 - ($M$9*SIN(RADIANS(C53)))^2)</f>
        <v>1.6386683433083249E-2</v>
      </c>
      <c r="E53" s="18">
        <f>$M$11 * ( $M$9*SIN(RADIANS(C53)) + ($M$9^2*SIN(RADIANS(C53))*COS(RADIANS(C53))) / SQRT($M$7^2 - ($M$9*SIN(RADIANS(C53)))^2) )</f>
        <v>24.563367921126574</v>
      </c>
    </row>
    <row r="54" spans="3:10" x14ac:dyDescent="0.3">
      <c r="C54" s="21">
        <v>48</v>
      </c>
      <c r="D54" s="23">
        <f>$M$9*(1 - COS(RADIANS(C54))) + $M$7 - SQRT($M$7^2 - ($M$9*SIN(RADIANS(C54)))^2)</f>
        <v>1.7025568635352956E-2</v>
      </c>
      <c r="E54" s="18">
        <f>$M$11 * ( $M$9*SIN(RADIANS(C54)) + ($M$9^2*SIN(RADIANS(C54))*COS(RADIANS(C54))) / SQRT($M$7^2 - ($M$9*SIN(RADIANS(C54)))^2) )</f>
        <v>24.884469824082572</v>
      </c>
    </row>
    <row r="55" spans="3:10" x14ac:dyDescent="0.3">
      <c r="C55" s="21">
        <v>49</v>
      </c>
      <c r="D55" s="23">
        <f>$M$9*(1 - COS(RADIANS(C55))) + $M$7 - SQRT($M$7^2 - ($M$9*SIN(RADIANS(C55)))^2)</f>
        <v>1.7672605126689112E-2</v>
      </c>
      <c r="E55" s="18">
        <f>$M$11 * ( $M$9*SIN(RADIANS(C55)) + ($M$9^2*SIN(RADIANS(C55))*COS(RADIANS(C55))) / SQRT($M$7^2 - ($M$9*SIN(RADIANS(C55)))^2) )</f>
        <v>25.194261679214332</v>
      </c>
    </row>
    <row r="56" spans="3:10" x14ac:dyDescent="0.3">
      <c r="C56" s="3">
        <v>50</v>
      </c>
      <c r="D56" s="23">
        <f>$M$9*(1 - COS(RADIANS(C56))) + $M$7 - SQRT($M$7^2 - ($M$9*SIN(RADIANS(C56)))^2)</f>
        <v>1.8327499451128881E-2</v>
      </c>
      <c r="E56" s="18">
        <f>$M$11 * ( $M$9*SIN(RADIANS(C56)) + ($M$9^2*SIN(RADIANS(C56))*COS(RADIANS(C56))) / SQRT($M$7^2 - ($M$9*SIN(RADIANS(C56)))^2) )</f>
        <v>25.492651442196074</v>
      </c>
    </row>
    <row r="57" spans="3:10" x14ac:dyDescent="0.3">
      <c r="C57" s="21">
        <v>51</v>
      </c>
      <c r="D57" s="23">
        <f>$M$9*(1 - COS(RADIANS(C57))) + $M$7 - SQRT($M$7^2 - ($M$9*SIN(RADIANS(C57)))^2)</f>
        <v>1.8989955879389619E-2</v>
      </c>
      <c r="E57" s="18">
        <f>$M$11 * ( $M$9*SIN(RADIANS(C57)) + ($M$9^2*SIN(RADIANS(C57))*COS(RADIANS(C57))) / SQRT($M$7^2 - ($M$9*SIN(RADIANS(C57)))^2) )</f>
        <v>25.779555214329864</v>
      </c>
      <c r="H57" s="24" t="s">
        <v>40</v>
      </c>
      <c r="I57" s="25">
        <f>2*M6*M8/60</f>
        <v>17.845000000000002</v>
      </c>
      <c r="J57" s="24" t="s">
        <v>39</v>
      </c>
    </row>
    <row r="58" spans="3:10" x14ac:dyDescent="0.3">
      <c r="C58" s="21">
        <v>52</v>
      </c>
      <c r="D58" s="23">
        <f>$M$9*(1 - COS(RADIANS(C58))) + $M$7 - SQRT($M$7^2 - ($M$9*SIN(RADIANS(C58)))^2)</f>
        <v>1.9659676620238459E-2</v>
      </c>
      <c r="E58" s="18">
        <f>$M$11 * ( $M$9*SIN(RADIANS(C58)) + ($M$9^2*SIN(RADIANS(C58))*COS(RADIANS(C58))) / SQRT($M$7^2 - ($M$9*SIN(RADIANS(C58)))^2) )</f>
        <v>26.054897309863119</v>
      </c>
      <c r="H58" s="24" t="s">
        <v>41</v>
      </c>
      <c r="I58" s="25" cm="1">
        <f t="array" ref="I58">MAX(ABS(E7:E366))</f>
        <v>29.147260627133395</v>
      </c>
      <c r="J58" s="24" t="s">
        <v>39</v>
      </c>
    </row>
    <row r="59" spans="3:10" x14ac:dyDescent="0.3">
      <c r="C59" s="21">
        <v>53</v>
      </c>
      <c r="D59" s="23">
        <f>$M$9*(1 - COS(RADIANS(C59))) + $M$7 - SQRT($M$7^2 - ($M$9*SIN(RADIANS(C59)))^2)</f>
        <v>2.033636203348918E-2</v>
      </c>
      <c r="E59" s="18">
        <f>$M$11 * ( $M$9*SIN(RADIANS(C59)) + ($M$9^2*SIN(RADIANS(C59))*COS(RADIANS(C59))) / SQRT($M$7^2 - ($M$9*SIN(RADIANS(C59)))^2) )</f>
        <v>26.318610314583566</v>
      </c>
    </row>
    <row r="60" spans="3:10" x14ac:dyDescent="0.3">
      <c r="C60" s="3">
        <v>54</v>
      </c>
      <c r="D60" s="23">
        <f>$M$9*(1 - COS(RADIANS(C60))) + $M$7 - SQRT($M$7^2 - ($M$9*SIN(RADIANS(C60)))^2)</f>
        <v>2.1019710844397133E-2</v>
      </c>
      <c r="E60" s="18">
        <f>$M$11 * ( $M$9*SIN(RADIANS(C60)) + ($M$9^2*SIN(RADIANS(C60))*COS(RADIANS(C60))) / SQRT($M$7^2 - ($M$9*SIN(RADIANS(C60)))^2) )</f>
        <v>26.570635135370324</v>
      </c>
    </row>
    <row r="61" spans="3:10" x14ac:dyDescent="0.3">
      <c r="C61" s="21">
        <v>55</v>
      </c>
      <c r="D61" s="23">
        <f>$M$9*(1 - COS(RADIANS(C61))) + $M$7 - SQRT($M$7^2 - ($M$9*SIN(RADIANS(C61)))^2)</f>
        <v>2.1709420359214304E-2</v>
      </c>
      <c r="E61" s="18">
        <f>$M$11 * ( $M$9*SIN(RADIANS(C61)) + ($M$9^2*SIN(RADIANS(C61))*COS(RADIANS(C61))) / SQRT($M$7^2 - ($M$9*SIN(RADIANS(C61)))^2) )</f>
        <v>26.810921040389463</v>
      </c>
    </row>
    <row r="62" spans="3:10" x14ac:dyDescent="0.3">
      <c r="C62" s="21">
        <v>56</v>
      </c>
      <c r="D62" s="23">
        <f>$M$9*(1 - COS(RADIANS(C62))) + $M$7 - SQRT($M$7^2 - ($M$9*SIN(RADIANS(C62)))^2)</f>
        <v>2.2405186681659056E-2</v>
      </c>
      <c r="E62" s="18">
        <f>$M$11 * ( $M$9*SIN(RADIANS(C62)) + ($M$9^2*SIN(RADIANS(C62))*COS(RADIANS(C62))) / SQRT($M$7^2 - ($M$9*SIN(RADIANS(C62)))^2) )</f>
        <v>27.039425689633994</v>
      </c>
    </row>
    <row r="63" spans="3:10" x14ac:dyDescent="0.3">
      <c r="C63" s="21">
        <v>57</v>
      </c>
      <c r="D63" s="23">
        <f>$M$9*(1 - COS(RADIANS(C63))) + $M$7 - SQRT($M$7^2 - ($M$9*SIN(RADIANS(C63)))^2)</f>
        <v>2.3106704930046768E-2</v>
      </c>
      <c r="E63" s="18">
        <f>$M$11 * ( $M$9*SIN(RADIANS(C63)) + ($M$9^2*SIN(RADIANS(C63))*COS(RADIANS(C63))) / SQRT($M$7^2 - ($M$9*SIN(RADIANS(C63)))^2) )</f>
        <v>27.256115155521904</v>
      </c>
    </row>
    <row r="64" spans="3:10" x14ac:dyDescent="0.3">
      <c r="C64" s="3">
        <v>58</v>
      </c>
      <c r="D64" s="23">
        <f>$M$9*(1 - COS(RADIANS(C64))) + $M$7 - SQRT($M$7^2 - ($M$9*SIN(RADIANS(C64)))^2)</f>
        <v>2.3813669454821856E-2</v>
      </c>
      <c r="E64" s="18">
        <f>$M$11 * ( $M$9*SIN(RADIANS(C64)) + ($M$9^2*SIN(RADIANS(C64))*COS(RADIANS(C64))) / SQRT($M$7^2 - ($M$9*SIN(RADIANS(C64)))^2) )</f>
        <v>27.460963933281267</v>
      </c>
    </row>
    <row r="65" spans="3:5" x14ac:dyDescent="0.3">
      <c r="C65" s="21">
        <v>59</v>
      </c>
      <c r="D65" s="23">
        <f>$M$9*(1 - COS(RADIANS(C65))) + $M$7 - SQRT($M$7^2 - ($M$9*SIN(RADIANS(C65)))^2)</f>
        <v>2.452577405622311E-2</v>
      </c>
      <c r="E65" s="18">
        <f>$M$11 * ( $M$9*SIN(RADIANS(C65)) + ($M$9^2*SIN(RADIANS(C65))*COS(RADIANS(C65))) / SQRT($M$7^2 - ($M$9*SIN(RADIANS(C65)))^2) )</f>
        <v>27.653954940869305</v>
      </c>
    </row>
    <row r="66" spans="3:5" x14ac:dyDescent="0.3">
      <c r="C66" s="21">
        <v>60</v>
      </c>
      <c r="D66" s="23">
        <f>$M$9*(1 - COS(RADIANS(C66))) + $M$7 - SQRT($M$7^2 - ($M$9*SIN(RADIANS(C66)))^2)</f>
        <v>2.5242712201809181E-2</v>
      </c>
      <c r="E66" s="18">
        <f>$M$11 * ( $M$9*SIN(RADIANS(C66)) + ($M$9^2*SIN(RADIANS(C66))*COS(RADIANS(C66))) / SQRT($M$7^2 - ($M$9*SIN(RADIANS(C66)))^2) )</f>
        <v>27.835079508191424</v>
      </c>
    </row>
    <row r="67" spans="3:5" x14ac:dyDescent="0.3">
      <c r="C67" s="21">
        <v>61</v>
      </c>
      <c r="D67" s="23">
        <f>$M$9*(1 - COS(RADIANS(C67))) + $M$7 - SQRT($M$7^2 - ($M$9*SIN(RADIANS(C67)))^2)</f>
        <v>2.5964177243565201E-2</v>
      </c>
      <c r="E67" s="18">
        <f>$M$11 * ( $M$9*SIN(RADIANS(C67)) + ($M$9^2*SIN(RADIANS(C67))*COS(RADIANS(C67))) / SQRT($M$7^2 - ($M$9*SIN(RADIANS(C67)))^2) )</f>
        <v>28.004337355408197</v>
      </c>
    </row>
    <row r="68" spans="3:5" x14ac:dyDescent="0.3">
      <c r="C68" s="3">
        <v>62</v>
      </c>
      <c r="D68" s="23">
        <f>$M$9*(1 - COS(RADIANS(C68))) + $M$7 - SQRT($M$7^2 - ($M$9*SIN(RADIANS(C68)))^2)</f>
        <v>2.6689862634305367E-2</v>
      </c>
      <c r="E68" s="18">
        <f>$M$11 * ( $M$9*SIN(RADIANS(C68)) + ($M$9^2*SIN(RADIANS(C68))*COS(RADIANS(C68))) / SQRT($M$7^2 - ($M$9*SIN(RADIANS(C68)))^2) )</f>
        <v>28.161736560141417</v>
      </c>
    </row>
    <row r="69" spans="3:5" x14ac:dyDescent="0.3">
      <c r="C69" s="21">
        <v>63</v>
      </c>
      <c r="D69" s="23">
        <f>$M$9*(1 - COS(RADIANS(C69))) + $M$7 - SQRT($M$7^2 - ($M$9*SIN(RADIANS(C69)))^2)</f>
        <v>2.7419462143083551E-2</v>
      </c>
      <c r="E69" s="18">
        <f>$M$11 * ( $M$9*SIN(RADIANS(C69)) + ($M$9^2*SIN(RADIANS(C69))*COS(RADIANS(C69))) / SQRT($M$7^2 - ($M$9*SIN(RADIANS(C69)))^2) )</f>
        <v>28.307293513415896</v>
      </c>
    </row>
    <row r="70" spans="3:5" x14ac:dyDescent="0.3">
      <c r="C70" s="21">
        <v>64</v>
      </c>
      <c r="D70" s="23">
        <f>$M$9*(1 - COS(RADIANS(C70))) + $M$7 - SQRT($M$7^2 - ($M$9*SIN(RADIANS(C70)))^2)</f>
        <v>2.8152670069317653E-2</v>
      </c>
      <c r="E70" s="18">
        <f>$M$11 * ( $M$9*SIN(RADIANS(C70)) + ($M$9^2*SIN(RADIANS(C70))*COS(RADIANS(C70))) / SQRT($M$7^2 - ($M$9*SIN(RADIANS(C70)))^2) )</f>
        <v>28.441032864200967</v>
      </c>
    </row>
    <row r="71" spans="3:5" x14ac:dyDescent="0.3">
      <c r="C71" s="21">
        <v>65</v>
      </c>
      <c r="D71" s="23">
        <f>$M$9*(1 - COS(RADIANS(C71))) + $M$7 - SQRT($M$7^2 - ($M$9*SIN(RADIANS(C71)))^2)</f>
        <v>2.888918145533334E-2</v>
      </c>
      <c r="E71" s="18">
        <f>$M$11 * ( $M$9*SIN(RADIANS(C71)) + ($M$9^2*SIN(RADIANS(C71))*COS(RADIANS(C71))) / SQRT($M$7^2 - ($M$9*SIN(RADIANS(C71)))^2) )</f>
        <v>28.562987452444347</v>
      </c>
    </row>
    <row r="72" spans="3:5" x14ac:dyDescent="0.3">
      <c r="C72" s="3">
        <v>66</v>
      </c>
      <c r="D72" s="23">
        <f>$M$9*(1 - COS(RADIANS(C72))) + $M$7 - SQRT($M$7^2 - ($M$9*SIN(RADIANS(C72)))^2)</f>
        <v>2.9628692297026915E-2</v>
      </c>
      <c r="E72" s="18">
        <f>$M$11 * ( $M$9*SIN(RADIANS(C72)) + ($M$9^2*SIN(RADIANS(C72))*COS(RADIANS(C72))) / SQRT($M$7^2 - ($M$9*SIN(RADIANS(C72)))^2) )</f>
        <v>28.673198230522182</v>
      </c>
    </row>
    <row r="73" spans="3:5" x14ac:dyDescent="0.3">
      <c r="C73" s="21">
        <v>67</v>
      </c>
      <c r="D73" s="23">
        <f>$M$9*(1 - COS(RADIANS(C73))) + $M$7 - SQRT($M$7^2 - ($M$9*SIN(RADIANS(C73)))^2)</f>
        <v>3.0370899752349134E-2</v>
      </c>
      <c r="E73" s="18">
        <f>$M$11 * ( $M$9*SIN(RADIANS(C73)) + ($M$9^2*SIN(RADIANS(C73))*COS(RADIANS(C73))) / SQRT($M$7^2 - ($M$9*SIN(RADIANS(C73)))^2) )</f>
        <v>28.771714173060712</v>
      </c>
    </row>
    <row r="74" spans="3:5" x14ac:dyDescent="0.3">
      <c r="C74" s="21">
        <v>68</v>
      </c>
      <c r="D74" s="23">
        <f>$M$9*(1 - COS(RADIANS(C74))) + $M$7 - SQRT($M$7^2 - ($M$9*SIN(RADIANS(C74)))^2)</f>
        <v>3.1115502347307783E-2</v>
      </c>
      <c r="E74" s="18">
        <f>$M$11 * ( $M$9*SIN(RADIANS(C74)) + ($M$9^2*SIN(RADIANS(C74))*COS(RADIANS(C74))) / SQRT($M$7^2 - ($M$9*SIN(RADIANS(C74)))^2) )</f>
        <v>28.858592175119245</v>
      </c>
    </row>
    <row r="75" spans="3:5" x14ac:dyDescent="0.3">
      <c r="C75" s="21">
        <v>69</v>
      </c>
      <c r="D75" s="23">
        <f>$M$9*(1 - COS(RADIANS(C75))) + $M$7 - SQRT($M$7^2 - ($M$9*SIN(RADIANS(C75)))^2)</f>
        <v>3.1862200179189643E-2</v>
      </c>
      <c r="E75" s="18">
        <f>$M$11 * ( $M$9*SIN(RADIANS(C75)) + ($M$9^2*SIN(RADIANS(C75))*COS(RADIANS(C75))) / SQRT($M$7^2 - ($M$9*SIN(RADIANS(C75)))^2) )</f>
        <v>28.933896938758643</v>
      </c>
    </row>
    <row r="76" spans="3:5" x14ac:dyDescent="0.3">
      <c r="C76" s="3">
        <v>70</v>
      </c>
      <c r="D76" s="23">
        <f>$M$9*(1 - COS(RADIANS(C76))) + $M$7 - SQRT($M$7^2 - ($M$9*SIN(RADIANS(C76)))^2)</f>
        <v>3.2610695116701782E-2</v>
      </c>
      <c r="E76" s="18">
        <f>$M$11 * ( $M$9*SIN(RADIANS(C76)) + ($M$9^2*SIN(RADIANS(C76))*COS(RADIANS(C76))) / SQRT($M$7^2 - ($M$9*SIN(RADIANS(C76)))^2) )</f>
        <v>28.9977008480558</v>
      </c>
    </row>
    <row r="77" spans="3:5" x14ac:dyDescent="0.3">
      <c r="C77" s="21">
        <v>71</v>
      </c>
      <c r="D77" s="23">
        <f>$M$9*(1 - COS(RADIANS(C77))) + $M$7 - SQRT($M$7^2 - ($M$9*SIN(RADIANS(C77)))^2)</f>
        <v>3.3360690996734915E-2</v>
      </c>
      <c r="E77" s="18">
        <f>$M$11 * ( $M$9*SIN(RADIANS(C77)) + ($M$9^2*SIN(RADIANS(C77))*COS(RADIANS(C77))) / SQRT($M$7^2 - ($M$9*SIN(RADIANS(C77)))^2) )</f>
        <v>29.05008383266162</v>
      </c>
    </row>
    <row r="78" spans="3:5" x14ac:dyDescent="0.3">
      <c r="C78" s="21">
        <v>72</v>
      </c>
      <c r="D78" s="23">
        <f>$M$9*(1 - COS(RADIANS(C78))) + $M$7 - SQRT($M$7^2 - ($M$9*SIN(RADIANS(C78)))^2)</f>
        <v>3.411189381745458E-2</v>
      </c>
      <c r="E78" s="18">
        <f>$M$11 * ( $M$9*SIN(RADIANS(C78)) + ($M$9^2*SIN(RADIANS(C78))*COS(RADIANS(C78))) / SQRT($M$7^2 - ($M$9*SIN(RADIANS(C78)))^2) )</f>
        <v>29.091133220037637</v>
      </c>
    </row>
    <row r="79" spans="3:5" x14ac:dyDescent="0.3">
      <c r="C79" s="21">
        <v>73</v>
      </c>
      <c r="D79" s="23">
        <f>$M$9*(1 - COS(RADIANS(C79))) + $M$7 - SQRT($M$7^2 - ($M$9*SIN(RADIANS(C79)))^2)</f>
        <v>3.4864011927429855E-2</v>
      </c>
      <c r="E79" s="18">
        <f>$M$11 * ( $M$9*SIN(RADIANS(C79)) + ($M$9^2*SIN(RADIANS(C79))*COS(RADIANS(C79))) / SQRT($M$7^2 - ($M$9*SIN(RADIANS(C79)))^2) )</f>
        <v>29.120943576544999</v>
      </c>
    </row>
    <row r="80" spans="3:5" x14ac:dyDescent="0.3">
      <c r="C80" s="3">
        <v>74</v>
      </c>
      <c r="D80" s="23">
        <f>$M$9*(1 - COS(RADIANS(C80))) + $M$7 - SQRT($M$7^2 - ($M$9*SIN(RADIANS(C80)))^2)</f>
        <v>3.5616756210513661E-2</v>
      </c>
      <c r="E80" s="18">
        <f>$M$11 * ( $M$9*SIN(RADIANS(C80)) + ($M$9^2*SIN(RADIANS(C80))*COS(RADIANS(C80))) / SQRT($M$7^2 - ($M$9*SIN(RADIANS(C80)))^2) )</f>
        <v>29.139616537598013</v>
      </c>
    </row>
    <row r="81" spans="3:5" x14ac:dyDescent="0.3">
      <c r="C81" s="21">
        <v>75</v>
      </c>
      <c r="D81" s="23">
        <f>$M$9*(1 - COS(RADIANS(C81))) + $M$7 - SQRT($M$7^2 - ($M$9*SIN(RADIANS(C81)))^2)</f>
        <v>3.6369840266196218E-2</v>
      </c>
      <c r="E81" s="18">
        <f>$M$11 * ( $M$9*SIN(RADIANS(C81)) + ($M$9^2*SIN(RADIANS(C81))*COS(RADIANS(C81))) / SQRT($M$7^2 - ($M$9*SIN(RADIANS(C81)))^2) )</f>
        <v>29.147260627133395</v>
      </c>
    </row>
    <row r="82" spans="3:5" x14ac:dyDescent="0.3">
      <c r="C82" s="21">
        <v>76</v>
      </c>
      <c r="D82" s="23">
        <f>$M$9*(1 - COS(RADIANS(C82))) + $M$7 - SQRT($M$7^2 - ($M$9*SIN(RADIANS(C82)))^2)</f>
        <v>3.7122980585158144E-2</v>
      </c>
      <c r="E82" s="18">
        <f>$M$11 * ( $M$9*SIN(RADIANS(C82)) + ($M$9^2*SIN(RADIANS(C82))*COS(RADIANS(C82))) / SQRT($M$7^2 - ($M$9*SIN(RADIANS(C82)))^2) )</f>
        <v>29.143991066685018</v>
      </c>
    </row>
    <row r="83" spans="3:5" x14ac:dyDescent="0.3">
      <c r="C83" s="21">
        <v>77</v>
      </c>
      <c r="D83" s="23">
        <f>$M$9*(1 - COS(RADIANS(C83))) + $M$7 - SQRT($M$7^2 - ($M$9*SIN(RADIANS(C83)))^2)</f>
        <v>3.7875896719759494E-2</v>
      </c>
      <c r="E83" s="18">
        <f>$M$11 * ( $M$9*SIN(RADIANS(C83)) + ($M$9^2*SIN(RADIANS(C83))*COS(RADIANS(C83))) / SQRT($M$7^2 - ($M$9*SIN(RADIANS(C83)))^2) )</f>
        <v>29.129929574392349</v>
      </c>
    </row>
    <row r="84" spans="3:5" x14ac:dyDescent="0.3">
      <c r="C84" s="3">
        <v>78</v>
      </c>
      <c r="D84" s="23">
        <f>$M$9*(1 - COS(RADIANS(C84))) + $M$7 - SQRT($M$7^2 - ($M$9*SIN(RADIANS(C84)))^2)</f>
        <v>3.8628311449209224E-2</v>
      </c>
      <c r="E84" s="18">
        <f>$M$11 * ( $M$9*SIN(RADIANS(C84)) + ($M$9^2*SIN(RADIANS(C84))*COS(RADIANS(C84))) / SQRT($M$7^2 - ($M$9*SIN(RADIANS(C84)))^2) )</f>
        <v>29.105204154308431</v>
      </c>
    </row>
    <row r="85" spans="3:5" x14ac:dyDescent="0.3">
      <c r="C85" s="21">
        <v>79</v>
      </c>
      <c r="D85" s="23">
        <f>$M$9*(1 - COS(RADIANS(C85))) + $M$7 - SQRT($M$7^2 - ($M$9*SIN(RADIANS(C85)))^2)</f>
        <v>3.9379950939168934E-2</v>
      </c>
      <c r="E85" s="18">
        <f>$M$11 * ( $M$9*SIN(RADIANS(C85)) + ($M$9^2*SIN(RADIANS(C85))*COS(RADIANS(C85))) / SQRT($M$7^2 - ($M$9*SIN(RADIANS(C85)))^2) )</f>
        <v>29.069948876410347</v>
      </c>
    </row>
    <row r="86" spans="3:5" x14ac:dyDescent="0.3">
      <c r="C86" s="21">
        <v>80</v>
      </c>
      <c r="D86" s="23">
        <f>$M$9*(1 - COS(RADIANS(C86))) + $M$7 - SQRT($M$7^2 - ($M$9*SIN(RADIANS(C86)))^2)</f>
        <v>4.0130544895557257E-2</v>
      </c>
      <c r="E86" s="18">
        <f>$M$11 * ( $M$9*SIN(RADIANS(C86)) + ($M$9^2*SIN(RADIANS(C86))*COS(RADIANS(C86))) / SQRT($M$7^2 - ($M$9*SIN(RADIANS(C86)))^2) )</f>
        <v>29.024303647750735</v>
      </c>
    </row>
    <row r="87" spans="3:5" x14ac:dyDescent="0.3">
      <c r="C87" s="21">
        <v>81</v>
      </c>
      <c r="D87" s="23">
        <f>$M$9*(1 - COS(RADIANS(C87))) + $M$7 - SQRT($M$7^2 - ($M$9*SIN(RADIANS(C87)))^2)</f>
        <v>4.0879826712331008E-2</v>
      </c>
      <c r="E87" s="18">
        <f>$M$11 * ( $M$9*SIN(RADIANS(C87)) + ($M$9^2*SIN(RADIANS(C87))*COS(RADIANS(C87))) / SQRT($M$7^2 - ($M$9*SIN(RADIANS(C87)))^2) )</f>
        <v>28.968413975223729</v>
      </c>
    </row>
    <row r="88" spans="3:5" x14ac:dyDescent="0.3">
      <c r="C88" s="3">
        <v>82</v>
      </c>
      <c r="D88" s="23">
        <f>$M$9*(1 - COS(RADIANS(C88))) + $M$7 - SQRT($M$7^2 - ($M$9*SIN(RADIANS(C88)))^2)</f>
        <v>4.1627533613033535E-2</v>
      </c>
      <c r="E88" s="18">
        <f>$M$11 * ( $M$9*SIN(RADIANS(C88)) + ($M$9^2*SIN(RADIANS(C88))*COS(RADIANS(C88))) / SQRT($M$7^2 - ($M$9*SIN(RADIANS(C88)))^2) )</f>
        <v>28.902430720451196</v>
      </c>
    </row>
    <row r="89" spans="3:5" x14ac:dyDescent="0.3">
      <c r="C89" s="21">
        <v>83</v>
      </c>
      <c r="D89" s="23">
        <f>$M$9*(1 - COS(RADIANS(C89))) + $M$7 - SQRT($M$7^2 - ($M$9*SIN(RADIANS(C89)))^2)</f>
        <v>4.2373406785913226E-2</v>
      </c>
      <c r="E89" s="18">
        <f>$M$11 * ( $M$9*SIN(RADIANS(C89)) + ($M$9^2*SIN(RADIANS(C89))*COS(RADIANS(C89))) / SQRT($M$7^2 - ($M$9*SIN(RADIANS(C89)))^2) )</f>
        <v>28.826509847326847</v>
      </c>
    </row>
    <row r="90" spans="3:5" x14ac:dyDescent="0.3">
      <c r="C90" s="21">
        <v>84</v>
      </c>
      <c r="D90" s="23">
        <f>$M$9*(1 - COS(RADIANS(C90))) + $M$7 - SQRT($M$7^2 - ($M$9*SIN(RADIANS(C90)))^2)</f>
        <v>4.3117191512430014E-2</v>
      </c>
      <c r="E90" s="18">
        <f>$M$11 * ( $M$9*SIN(RADIANS(C90)) + ($M$9^2*SIN(RADIANS(C90))*COS(RADIANS(C90))) / SQRT($M$7^2 - ($M$9*SIN(RADIANS(C90)))^2) )</f>
        <v>28.740812162784422</v>
      </c>
    </row>
    <row r="91" spans="3:5" x14ac:dyDescent="0.3">
      <c r="C91" s="21">
        <v>85</v>
      </c>
      <c r="D91" s="23">
        <f>$M$9*(1 - COS(RADIANS(C91))) + $M$7 - SQRT($M$7^2 - ($M$9*SIN(RADIANS(C91)))^2)</f>
        <v>4.38586372889819E-2</v>
      </c>
      <c r="E91" s="18">
        <f>$M$11 * ( $M$9*SIN(RADIANS(C91)) + ($M$9^2*SIN(RADIANS(C91))*COS(RADIANS(C91))) / SQRT($M$7^2 - ($M$9*SIN(RADIANS(C91)))^2) )</f>
        <v>28.645503051383351</v>
      </c>
    </row>
    <row r="92" spans="3:5" x14ac:dyDescent="0.3">
      <c r="C92" s="3">
        <v>86</v>
      </c>
      <c r="D92" s="23">
        <f>$M$9*(1 - COS(RADIANS(C92))) + $M$7 - SQRT($M$7^2 - ($M$9*SIN(RADIANS(C92)))^2)</f>
        <v>4.4597497941700259E-2</v>
      </c>
      <c r="E92" s="18">
        <f>$M$11 * ( $M$9*SIN(RADIANS(C92)) + ($M$9^2*SIN(RADIANS(C92))*COS(RADIANS(C92))) / SQRT($M$7^2 - ($M$9*SIN(RADIANS(C92)))^2) )</f>
        <v>28.540752204329635</v>
      </c>
    </row>
    <row r="93" spans="3:5" x14ac:dyDescent="0.3">
      <c r="C93" s="21">
        <v>87</v>
      </c>
      <c r="D93" s="23">
        <f>$M$9*(1 - COS(RADIANS(C93))) + $M$7 - SQRT($M$7^2 - ($M$9*SIN(RADIANS(C93)))^2)</f>
        <v>4.5333531734177784E-2</v>
      </c>
      <c r="E93" s="18">
        <f>$M$11 * ( $M$9*SIN(RADIANS(C93)) + ($M$9^2*SIN(RADIANS(C93))*COS(RADIANS(C93))) / SQRT($M$7^2 - ($M$9*SIN(RADIANS(C93)))^2) )</f>
        <v>28.426733343571655</v>
      </c>
    </row>
    <row r="94" spans="3:5" x14ac:dyDescent="0.3">
      <c r="C94" s="21">
        <v>88</v>
      </c>
      <c r="D94" s="23">
        <f>$M$9*(1 - COS(RADIANS(C94))) + $M$7 - SQRT($M$7^2 - ($M$9*SIN(RADIANS(C94)))^2)</f>
        <v>4.6066501468010973E-2</v>
      </c>
      <c r="E94" s="18">
        <f>$M$11 * ( $M$9*SIN(RADIANS(C94)) + ($M$9^2*SIN(RADIANS(C94))*COS(RADIANS(C94))) / SQRT($M$7^2 - ($M$9*SIN(RADIANS(C94)))^2) )</f>
        <v>28.303623941629475</v>
      </c>
    </row>
    <row r="95" spans="3:5" x14ac:dyDescent="0.3">
      <c r="C95" s="21">
        <v>89</v>
      </c>
      <c r="D95" s="23">
        <f>$M$9*(1 - COS(RADIANS(C95))) + $M$7 - SQRT($M$7^2 - ($M$9*SIN(RADIANS(C95)))^2)</f>
        <v>4.67961745760547E-2</v>
      </c>
      <c r="E95" s="18">
        <f>$M$11 * ( $M$9*SIN(RADIANS(C95)) + ($M$9^2*SIN(RADIANS(C95))*COS(RADIANS(C95))) / SQRT($M$7^2 - ($M$9*SIN(RADIANS(C95)))^2) )</f>
        <v>28.171604937832715</v>
      </c>
    </row>
    <row r="96" spans="3:5" x14ac:dyDescent="0.3">
      <c r="C96" s="3">
        <v>90</v>
      </c>
      <c r="D96" s="23">
        <f>$M$9*(1 - COS(RADIANS(C96))) + $M$7 - SQRT($M$7^2 - ($M$9*SIN(RADIANS(C96)))^2)</f>
        <v>4.7522323208305822E-2</v>
      </c>
      <c r="E96" s="18">
        <f>$M$11 * ( $M$9*SIN(RADIANS(C96)) + ($M$9^2*SIN(RADIANS(C96))*COS(RADIANS(C96))) / SQRT($M$7^2 - ($M$9*SIN(RADIANS(C96)))^2) )</f>
        <v>28.030860451654931</v>
      </c>
    </row>
    <row r="97" spans="3:5" x14ac:dyDescent="0.3">
      <c r="C97" s="21">
        <v>91</v>
      </c>
      <c r="D97" s="23">
        <f>$M$9*(1 - COS(RADIANS(C97))) + $M$7 - SQRT($M$7^2 - ($M$9*SIN(RADIANS(C97)))^2)</f>
        <v>4.8244724310349235E-2</v>
      </c>
      <c r="E97" s="18">
        <f>$M$11 * ( $M$9*SIN(RADIANS(C97)) + ($M$9^2*SIN(RADIANS(C97))*COS(RADIANS(C97))) / SQRT($M$7^2 - ($M$9*SIN(RADIANS(C97)))^2) )</f>
        <v>27.881577493842528</v>
      </c>
    </row>
    <row r="98" spans="3:5" x14ac:dyDescent="0.3">
      <c r="C98" s="21">
        <v>92</v>
      </c>
      <c r="D98" s="23">
        <f>$M$9*(1 - COS(RADIANS(C98))) + $M$7 - SQRT($M$7^2 - ($M$9*SIN(RADIANS(C98)))^2)</f>
        <v>4.8963159694318553E-2</v>
      </c>
      <c r="E98" s="18">
        <f>$M$11 * ( $M$9*SIN(RADIANS(C98)) + ($M$9^2*SIN(RADIANS(C98))*COS(RADIANS(C98))) / SQRT($M$7^2 - ($M$9*SIN(RADIANS(C98)))^2) )</f>
        <v>27.723945676043098</v>
      </c>
    </row>
    <row r="99" spans="3:5" x14ac:dyDescent="0.3">
      <c r="C99" s="21">
        <v>93</v>
      </c>
      <c r="D99" s="23">
        <f>$M$9*(1 - COS(RADIANS(C99))) + $M$7 - SQRT($M$7^2 - ($M$9*SIN(RADIANS(C99)))^2)</f>
        <v>4.9677416102342109E-2</v>
      </c>
      <c r="E99" s="18">
        <f>$M$11 * ( $M$9*SIN(RADIANS(C99)) + ($M$9^2*SIN(RADIANS(C99))*COS(RADIANS(C99))) / SQRT($M$7^2 - ($M$9*SIN(RADIANS(C99)))^2) )</f>
        <v>27.558156919641434</v>
      </c>
    </row>
    <row r="100" spans="3:5" x14ac:dyDescent="0.3">
      <c r="C100" s="3">
        <v>94</v>
      </c>
      <c r="D100" s="23">
        <f>$M$9*(1 - COS(RADIANS(C100))) + $M$7 - SQRT($M$7^2 - ($M$9*SIN(RADIANS(C100)))^2)</f>
        <v>5.0387285262462667E-2</v>
      </c>
      <c r="E100" s="18">
        <f>$M$11 * ( $M$9*SIN(RADIANS(C100)) + ($M$9^2*SIN(RADIANS(C100))*COS(RADIANS(C100))) / SQRT($M$7^2 - ($M$9*SIN(RADIANS(C100)))^2) )</f>
        <v>27.384405164511993</v>
      </c>
    </row>
    <row r="101" spans="3:5" x14ac:dyDescent="0.3">
      <c r="C101" s="21">
        <v>95</v>
      </c>
      <c r="D101" s="23">
        <f>$M$9*(1 - COS(RADIANS(C101))) + $M$7 - SQRT($M$7^2 - ($M$9*SIN(RADIANS(C101)))^2)</f>
        <v>5.1092563937037538E-2</v>
      </c>
      <c r="E101" s="18">
        <f>$M$11 * ( $M$9*SIN(RADIANS(C101)) + ($M$9^2*SIN(RADIANS(C101))*COS(RADIANS(C101))) / SQRT($M$7^2 - ($M$9*SIN(RADIANS(C101)))^2) )</f>
        <v>27.202886078393117</v>
      </c>
    </row>
    <row r="102" spans="3:5" x14ac:dyDescent="0.3">
      <c r="C102" s="21">
        <v>96</v>
      </c>
      <c r="D102" s="23">
        <f>$M$9*(1 - COS(RADIANS(C102))) + $M$7 - SQRT($M$7^2 - ($M$9*SIN(RADIANS(C102)))^2)</f>
        <v>5.1793053963645252E-2</v>
      </c>
      <c r="E102" s="18">
        <f>$M$11 * ( $M$9*SIN(RADIANS(C102)) + ($M$9^2*SIN(RADIANS(C102))*COS(RADIANS(C102))) / SQRT($M$7^2 - ($M$9*SIN(RADIANS(C102)))^2) )</f>
        <v>27.013796767582448</v>
      </c>
    </row>
    <row r="103" spans="3:5" x14ac:dyDescent="0.3">
      <c r="C103" s="21">
        <v>97</v>
      </c>
      <c r="D103" s="23">
        <f>$M$9*(1 - COS(RADIANS(C103))) + $M$7 - SQRT($M$7^2 - ($M$9*SIN(RADIANS(C103)))^2)</f>
        <v>5.2488562288540458E-2</v>
      </c>
      <c r="E103" s="18">
        <f>$M$11 * ( $M$9*SIN(RADIANS(C103)) + ($M$9^2*SIN(RADIANS(C103))*COS(RADIANS(C103))) / SQRT($M$7^2 - ($M$9*SIN(RADIANS(C103)))^2) )</f>
        <v>26.817335489643213</v>
      </c>
    </row>
    <row r="104" spans="3:5" x14ac:dyDescent="0.3">
      <c r="C104" s="3">
        <v>98</v>
      </c>
      <c r="D104" s="23">
        <f>$M$9*(1 - COS(RADIANS(C104))) + $M$7 - SQRT($M$7^2 - ($M$9*SIN(RADIANS(C104)))^2)</f>
        <v>5.3178900992718964E-2</v>
      </c>
      <c r="E104" s="18">
        <f>$M$11 * ( $M$9*SIN(RADIANS(C104)) + ($M$9^2*SIN(RADIANS(C104))*COS(RADIANS(C104))) / SQRT($M$7^2 - ($M$9*SIN(RADIANS(C104)))^2) )</f>
        <v>26.613701368798385</v>
      </c>
    </row>
    <row r="105" spans="3:5" x14ac:dyDescent="0.3">
      <c r="C105" s="21">
        <v>99</v>
      </c>
      <c r="D105" s="23">
        <f>$M$9*(1 - COS(RADIANS(C105))) + $M$7 - SQRT($M$7^2 - ($M$9*SIN(RADIANS(C105)))^2)</f>
        <v>5.3863887310670155E-2</v>
      </c>
      <c r="E105" s="18">
        <f>$M$11 * ( $M$9*SIN(RADIANS(C105)) + ($M$9^2*SIN(RADIANS(C105))*COS(RADIANS(C105))) / SQRT($M$7^2 - ($M$9*SIN(RADIANS(C105)))^2) )</f>
        <v>26.403094114674136</v>
      </c>
    </row>
    <row r="106" spans="3:5" x14ac:dyDescent="0.3">
      <c r="C106" s="21">
        <v>100</v>
      </c>
      <c r="D106" s="23">
        <f>$M$9*(1 - COS(RADIANS(C106))) + $M$7 - SQRT($M$7^2 - ($M$9*SIN(RADIANS(C106)))^2)</f>
        <v>5.454334364191249E-2</v>
      </c>
      <c r="E106" s="18">
        <f>$M$11 * ( $M$9*SIN(RADIANS(C106)) + ($M$9^2*SIN(RADIANS(C106))*COS(RADIANS(C106))) / SQRT($M$7^2 - ($M$9*SIN(RADIANS(C106)))^2) )</f>
        <v>26.185713745035379</v>
      </c>
    </row>
    <row r="107" spans="3:5" x14ac:dyDescent="0.3">
      <c r="C107" s="21">
        <v>101</v>
      </c>
      <c r="D107" s="23">
        <f>$M$9*(1 - COS(RADIANS(C107))) + $M$7 - SQRT($M$7^2 - ($M$9*SIN(RADIANS(C107)))^2)</f>
        <v>5.5217097555422173E-2</v>
      </c>
      <c r="E107" s="18">
        <f>$M$11 * ( $M$9*SIN(RADIANS(C107)) + ($M$9^2*SIN(RADIANS(C107))*COS(RADIANS(C107))) / SQRT($M$7^2 - ($M$9*SIN(RADIANS(C107)))^2) )</f>
        <v>25.961760313134739</v>
      </c>
    </row>
    <row r="108" spans="3:5" x14ac:dyDescent="0.3">
      <c r="C108" s="3">
        <v>102</v>
      </c>
      <c r="D108" s="23">
        <f>$M$9*(1 - COS(RADIANS(C108))) + $M$7 - SQRT($M$7^2 - ($M$9*SIN(RADIANS(C108)))^2)</f>
        <v>5.588498178708326E-2</v>
      </c>
      <c r="E108" s="18">
        <f>$M$11 * ( $M$9*SIN(RADIANS(C108)) + ($M$9^2*SIN(RADIANS(C108))*COS(RADIANS(C108))) / SQRT($M$7^2 - ($M$9*SIN(RADIANS(C108)))^2) )</f>
        <v>25.731433640272343</v>
      </c>
    </row>
    <row r="109" spans="3:5" x14ac:dyDescent="0.3">
      <c r="C109" s="21">
        <v>103</v>
      </c>
      <c r="D109" s="23">
        <f>$M$9*(1 - COS(RADIANS(C109))) + $M$7 - SQRT($M$7^2 - ($M$9*SIN(RADIANS(C109)))^2)</f>
        <v>5.6546834230300297E-2</v>
      </c>
      <c r="E109" s="18">
        <f>$M$11 * ( $M$9*SIN(RADIANS(C109)) + ($M$9^2*SIN(RADIANS(C109))*COS(RADIANS(C109))) / SQRT($M$7^2 - ($M$9*SIN(RADIANS(C109)))^2) )</f>
        <v>25.494933054137451</v>
      </c>
    </row>
    <row r="110" spans="3:5" x14ac:dyDescent="0.3">
      <c r="C110" s="21">
        <v>104</v>
      </c>
      <c r="D110" s="23">
        <f>$M$9*(1 - COS(RADIANS(C110))) + $M$7 - SQRT($M$7^2 - ($M$9*SIN(RADIANS(C110)))^2)</f>
        <v>5.7202497919930567E-2</v>
      </c>
      <c r="E110" s="18">
        <f>$M$11 * ( $M$9*SIN(RADIANS(C110)) + ($M$9^2*SIN(RADIANS(C110))*COS(RADIANS(C110))) / SQRT($M$7^2 - ($M$9*SIN(RADIANS(C110)))^2) )</f>
        <v>25.252457133474234</v>
      </c>
    </row>
    <row r="111" spans="3:5" x14ac:dyDescent="0.3">
      <c r="C111" s="21">
        <v>105</v>
      </c>
      <c r="D111" s="23">
        <f>$M$9*(1 - COS(RADIANS(C111))) + $M$7 - SQRT($M$7^2 - ($M$9*SIN(RADIANS(C111)))^2)</f>
        <v>5.7851821009705456E-2</v>
      </c>
      <c r="E111" s="18">
        <f>$M$11 * ( $M$9*SIN(RADIANS(C111)) + ($M$9^2*SIN(RADIANS(C111))*COS(RADIANS(C111))) / SQRT($M$7^2 - ($M$9*SIN(RADIANS(C111)))^2) )</f>
        <v>25.004203459583309</v>
      </c>
    </row>
    <row r="112" spans="3:5" x14ac:dyDescent="0.3">
      <c r="C112" s="3">
        <v>106</v>
      </c>
      <c r="D112" s="23">
        <f>$M$9*(1 - COS(RADIANS(C112))) + $M$7 - SQRT($M$7^2 - ($M$9*SIN(RADIANS(C112)))^2)</f>
        <v>5.8494656743324575E-2</v>
      </c>
      <c r="E112" s="18">
        <f>$M$11 * ( $M$9*SIN(RADIANS(C112)) + ($M$9^2*SIN(RADIANS(C112))*COS(RADIANS(C112))) / SQRT($M$7^2 - ($M$9*SIN(RADIANS(C112)))^2) )</f>
        <v>24.750368375138326</v>
      </c>
    </row>
    <row r="113" spans="3:5" x14ac:dyDescent="0.3">
      <c r="C113" s="21">
        <v>107</v>
      </c>
      <c r="D113" s="23">
        <f>$M$9*(1 - COS(RADIANS(C113))) + $M$7 - SQRT($M$7^2 - ($M$9*SIN(RADIANS(C113)))^2)</f>
        <v>5.9130863419417007E-2</v>
      </c>
      <c r="E113" s="18">
        <f>$M$11 * ( $M$9*SIN(RADIANS(C113)) + ($M$9^2*SIN(RADIANS(C113))*COS(RADIANS(C113))) / SQRT($M$7^2 - ($M$9*SIN(RADIANS(C113)))^2) )</f>
        <v>24.491146750762546</v>
      </c>
    </row>
    <row r="114" spans="3:5" x14ac:dyDescent="0.3">
      <c r="C114" s="21">
        <v>108</v>
      </c>
      <c r="D114" s="23">
        <f>$M$9*(1 - COS(RADIANS(C114))) + $M$7 - SQRT($M$7^2 - ($M$9*SIN(RADIANS(C114)))^2)</f>
        <v>5.9760304350575222E-2</v>
      </c>
      <c r="E114" s="18">
        <f>$M$11 * ( $M$9*SIN(RADIANS(C114)) + ($M$9^2*SIN(RADIANS(C114))*COS(RADIANS(C114))) / SQRT($M$7^2 - ($M$9*SIN(RADIANS(C114)))^2) )</f>
        <v>24.226731759775433</v>
      </c>
    </row>
    <row r="115" spans="3:5" x14ac:dyDescent="0.3">
      <c r="C115" s="21">
        <v>109</v>
      </c>
      <c r="D115" s="23">
        <f>$M$9*(1 - COS(RADIANS(C115))) + $M$7 - SQRT($M$7^2 - ($M$9*SIN(RADIANS(C115)))^2)</f>
        <v>6.0382847816678936E-2</v>
      </c>
      <c r="E115" s="18">
        <f>$M$11 * ( $M$9*SIN(RADIANS(C115)) + ($M$9^2*SIN(RADIANS(C115))*COS(RADIANS(C115))) / SQRT($M$7^2 - ($M$9*SIN(RADIANS(C115)))^2) )</f>
        <v>23.957314661482361</v>
      </c>
    </row>
    <row r="116" spans="3:5" x14ac:dyDescent="0.3">
      <c r="C116" s="3">
        <v>110</v>
      </c>
      <c r="D116" s="23">
        <f>$M$9*(1 - COS(RADIANS(C116))) + $M$7 - SQRT($M$7^2 - ($M$9*SIN(RADIANS(C116)))^2)</f>
        <v>6.0998367012732285E-2</v>
      </c>
      <c r="E116" s="18">
        <f>$M$11 * ( $M$9*SIN(RADIANS(C116)) + ($M$9^2*SIN(RADIANS(C116))*COS(RADIANS(C116))) / SQRT($M$7^2 - ($M$9*SIN(RADIANS(C116)))^2) )</f>
        <v>23.683084593343583</v>
      </c>
    </row>
    <row r="117" spans="3:5" x14ac:dyDescent="0.3">
      <c r="C117" s="21">
        <v>111</v>
      </c>
      <c r="D117" s="23">
        <f>$M$9*(1 - COS(RADIANS(C117))) + $M$7 - SQRT($M$7^2 - ($M$9*SIN(RADIANS(C117)))^2)</f>
        <v>6.1606739991449555E-2</v>
      </c>
      <c r="E117" s="18">
        <f>$M$11 * ( $M$9*SIN(RADIANS(C117)) + ($M$9^2*SIN(RADIANS(C117))*COS(RADIANS(C117))) / SQRT($M$7^2 - ($M$9*SIN(RADIANS(C117)))^2) )</f>
        <v>23.404228372320464</v>
      </c>
    </row>
    <row r="118" spans="3:5" x14ac:dyDescent="0.3">
      <c r="C118" s="21">
        <v>112</v>
      </c>
      <c r="D118" s="23">
        <f>$M$9*(1 - COS(RADIANS(C118))) + $M$7 - SQRT($M$7^2 - ($M$9*SIN(RADIANS(C118)))^2)</f>
        <v>6.220784960082848E-2</v>
      </c>
      <c r="E118" s="18">
        <f>$M$11 * ( $M$9*SIN(RADIANS(C118)) + ($M$9^2*SIN(RADIANS(C118))*COS(RADIANS(C118))) / SQRT($M$7^2 - ($M$9*SIN(RADIANS(C118)))^2) )</f>
        <v>23.120930305659027</v>
      </c>
    </row>
    <row r="119" spans="3:5" x14ac:dyDescent="0.3">
      <c r="C119" s="21">
        <v>113</v>
      </c>
      <c r="D119" s="23">
        <f>$M$9*(1 - COS(RADIANS(C119))) + $M$7 - SQRT($M$7^2 - ($M$9*SIN(RADIANS(C119)))^2)</f>
        <v>6.280158341695885E-2</v>
      </c>
      <c r="E119" s="18">
        <f>$M$11 * ( $M$9*SIN(RADIANS(C119)) + ($M$9^2*SIN(RADIANS(C119))*COS(RADIANS(C119))) / SQRT($M$7^2 - ($M$9*SIN(RADIANS(C119)))^2) )</f>
        <v>22.833372011332141</v>
      </c>
    </row>
    <row r="120" spans="3:5" x14ac:dyDescent="0.3">
      <c r="C120" s="3">
        <v>114</v>
      </c>
      <c r="D120" s="23">
        <f>$M$9*(1 - COS(RADIANS(C120))) + $M$7 - SQRT($M$7^2 - ($M$9*SIN(RADIANS(C120)))^2)</f>
        <v>6.3387833672318344E-2</v>
      </c>
      <c r="E120" s="18">
        <f>$M$11 * ( $M$9*SIN(RADIANS(C120)) + ($M$9^2*SIN(RADIANS(C120))*COS(RADIANS(C120))) / SQRT($M$7^2 - ($M$9*SIN(RADIANS(C120)))^2) )</f>
        <v>22.541732248323786</v>
      </c>
    </row>
    <row r="121" spans="3:5" x14ac:dyDescent="0.3">
      <c r="C121" s="21">
        <v>115</v>
      </c>
      <c r="D121" s="23">
        <f>$M$9*(1 - COS(RADIANS(C121))) + $M$7 - SQRT($M$7^2 - ($M$9*SIN(RADIANS(C121)))^2)</f>
        <v>6.3966497179811399E-2</v>
      </c>
      <c r="E121" s="18">
        <f>$M$11 * ( $M$9*SIN(RADIANS(C121)) + ($M$9^2*SIN(RADIANS(C121))*COS(RADIANS(C121))) / SQRT($M$7^2 - ($M$9*SIN(RADIANS(C121)))^2) )</f>
        <v>22.246186756900716</v>
      </c>
    </row>
    <row r="122" spans="3:5" x14ac:dyDescent="0.3">
      <c r="C122" s="21">
        <v>116</v>
      </c>
      <c r="D122" s="23">
        <f>$M$9*(1 - COS(RADIANS(C122))) + $M$7 - SQRT($M$7^2 - ($M$9*SIN(RADIANS(C122)))^2)</f>
        <v>6.4537475252811088E-2</v>
      </c>
      <c r="E122" s="18">
        <f>$M$11 * ( $M$9*SIN(RADIANS(C122)) + ($M$9^2*SIN(RADIANS(C122))*COS(RADIANS(C122))) / SQRT($M$7^2 - ($M$9*SIN(RADIANS(C122)))^2) )</f>
        <v>21.946908108979493</v>
      </c>
    </row>
    <row r="123" spans="3:5" x14ac:dyDescent="0.3">
      <c r="C123" s="21">
        <v>117</v>
      </c>
      <c r="D123" s="23">
        <f>$M$9*(1 - COS(RADIANS(C123))) + $M$7 - SQRT($M$7^2 - ($M$9*SIN(RADIANS(C123)))^2)</f>
        <v>6.5100673621465932E-2</v>
      </c>
      <c r="E123" s="18">
        <f>$M$11 * ( $M$9*SIN(RADIANS(C123)) + ($M$9^2*SIN(RADIANS(C123))*COS(RADIANS(C123))) / SQRT($M$7^2 - ($M$9*SIN(RADIANS(C123)))^2) )</f>
        <v>21.64406556866059</v>
      </c>
    </row>
    <row r="124" spans="3:5" x14ac:dyDescent="0.3">
      <c r="C124" s="3">
        <v>118</v>
      </c>
      <c r="D124" s="23">
        <f>$M$9*(1 - COS(RADIANS(C124))) + $M$7 - SQRT($M$7^2 - ($M$9*SIN(RADIANS(C124)))^2)</f>
        <v>6.5656002345534314E-2</v>
      </c>
      <c r="E124" s="18">
        <f>$M$11 * ( $M$9*SIN(RADIANS(C124)) + ($M$9^2*SIN(RADIANS(C124))*COS(RADIANS(C124))) / SQRT($M$7^2 - ($M$9*SIN(RADIANS(C124)))^2) )</f>
        <v>21.337824962965012</v>
      </c>
    </row>
    <row r="125" spans="3:5" x14ac:dyDescent="0.3">
      <c r="C125" s="21">
        <v>119</v>
      </c>
      <c r="D125" s="23">
        <f>$M$9*(1 - COS(RADIANS(C125))) + $M$7 - SQRT($M$7^2 - ($M$9*SIN(RADIANS(C125)))^2)</f>
        <v>6.6203375724011193E-2</v>
      </c>
      <c r="E125" s="18">
        <f>$M$11 * ( $M$9*SIN(RADIANS(C125)) + ($M$9^2*SIN(RADIANS(C125))*COS(RADIANS(C125))) / SQRT($M$7^2 - ($M$9*SIN(RADIANS(C125)))^2) )</f>
        <v>21.028348562775214</v>
      </c>
    </row>
    <row r="126" spans="3:5" x14ac:dyDescent="0.3">
      <c r="C126" s="21">
        <v>120</v>
      </c>
      <c r="D126" s="23">
        <f>$M$9*(1 - COS(RADIANS(C126))) + $M$7 - SQRT($M$7^2 - ($M$9*SIN(RADIANS(C126)))^2)</f>
        <v>6.674271220180919E-2</v>
      </c>
      <c r="E126" s="18">
        <f>$M$11 * ( $M$9*SIN(RADIANS(C126)) + ($M$9^2*SIN(RADIANS(C126))*COS(RADIANS(C126))) / SQRT($M$7^2 - ($M$9*SIN(RADIANS(C126)))^2) )</f>
        <v>20.715794973948004</v>
      </c>
    </row>
    <row r="127" spans="3:5" x14ac:dyDescent="0.3">
      <c r="C127" s="21">
        <v>121</v>
      </c>
      <c r="D127" s="23">
        <f>$M$9*(1 - COS(RADIANS(C127))) + $M$7 - SQRT($M$7^2 - ($M$9*SIN(RADIANS(C127)))^2)</f>
        <v>6.7273934273757607E-2</v>
      </c>
      <c r="E127" s="18">
        <f>$M$11 * ( $M$9*SIN(RADIANS(C127)) + ($M$9^2*SIN(RADIANS(C127))*COS(RADIANS(C127))) / SQRT($M$7^2 - ($M$9*SIN(RADIANS(C127)))^2) )</f>
        <v>20.400319038535994</v>
      </c>
    </row>
    <row r="128" spans="3:5" x14ac:dyDescent="0.3">
      <c r="C128" s="3">
        <v>122</v>
      </c>
      <c r="D128" s="23">
        <f>$M$9*(1 - COS(RADIANS(C128))) + $M$7 - SQRT($M$7^2 - ($M$9*SIN(RADIANS(C128)))^2)</f>
        <v>6.7796968386177853E-2</v>
      </c>
      <c r="E128" s="18">
        <f>$M$11 * ( $M$9*SIN(RADIANS(C128)) + ($M$9^2*SIN(RADIANS(C128))*COS(RADIANS(C128))) / SQRT($M$7^2 - ($M$9*SIN(RADIANS(C128)))^2) )</f>
        <v>20.082071746023569</v>
      </c>
    </row>
    <row r="129" spans="3:5" x14ac:dyDescent="0.3">
      <c r="C129" s="21">
        <v>123</v>
      </c>
      <c r="D129" s="23">
        <f>$M$9*(1 - COS(RADIANS(C129))) + $M$7 - SQRT($M$7^2 - ($M$9*SIN(RADIANS(C129)))^2)</f>
        <v>6.8311744836294014E-2</v>
      </c>
      <c r="E129" s="18">
        <f>$M$11 * ( $M$9*SIN(RADIANS(C129)) + ($M$9^2*SIN(RADIANS(C129))*COS(RADIANS(C129))) / SQRT($M$7^2 - ($M$9*SIN(RADIANS(C129)))^2) )</f>
        <v>19.761200154454826</v>
      </c>
    </row>
    <row r="130" spans="3:5" x14ac:dyDescent="0.3">
      <c r="C130" s="21">
        <v>124</v>
      </c>
      <c r="D130" s="23">
        <f>$M$9*(1 - COS(RADIANS(C130))) + $M$7 - SQRT($M$7^2 - ($M$9*SIN(RADIANS(C130)))^2)</f>
        <v>6.8818197669731018E-2</v>
      </c>
      <c r="E130" s="18">
        <f>$M$11 * ( $M$9*SIN(RADIANS(C130)) + ($M$9^2*SIN(RADIANS(C130))*COS(RADIANS(C130))) / SQRT($M$7^2 - ($M$9*SIN(RADIANS(C130)))^2) )</f>
        <v>19.43784732130425</v>
      </c>
    </row>
    <row r="131" spans="3:5" x14ac:dyDescent="0.3">
      <c r="C131" s="21">
        <v>125</v>
      </c>
      <c r="D131" s="23">
        <f>$M$9*(1 - COS(RADIANS(C131))) + $M$7 - SQRT($M$7^2 - ($M$9*SIN(RADIANS(C131)))^2)</f>
        <v>6.9316264576351122E-2</v>
      </c>
      <c r="E131" s="18">
        <f>$M$11 * ( $M$9*SIN(RADIANS(C131)) + ($M$9^2*SIN(RADIANS(C131))*COS(RADIANS(C131))) / SQRT($M$7^2 - ($M$9*SIN(RADIANS(C131)))^2) )</f>
        <v>19.112152243915709</v>
      </c>
    </row>
    <row r="132" spans="3:5" x14ac:dyDescent="0.3">
      <c r="C132" s="3">
        <v>126</v>
      </c>
      <c r="D132" s="23">
        <f>$M$9*(1 - COS(RADIANS(C132))) + $M$7 - SQRT($M$7^2 - ($M$9*SIN(RADIANS(C132)))^2)</f>
        <v>6.9805886784672394E-2</v>
      </c>
      <c r="E132" s="18">
        <f>$M$11 * ( $M$9*SIN(RADIANS(C132)) + ($M$9^2*SIN(RADIANS(C132))*COS(RADIANS(C132))) / SQRT($M$7^2 - ($M$9*SIN(RADIANS(C132)))^2) )</f>
        <v>18.784249809312577</v>
      </c>
    </row>
    <row r="133" spans="3:5" x14ac:dyDescent="0.3">
      <c r="C133" s="21">
        <v>127</v>
      </c>
      <c r="D133" s="23">
        <f>$M$9*(1 - COS(RADIANS(C133))) + $M$7 - SQRT($M$7^2 - ($M$9*SIN(RADIANS(C133)))^2)</f>
        <v>7.0287008955109198E-2</v>
      </c>
      <c r="E133" s="18">
        <f>$M$11 * ( $M$9*SIN(RADIANS(C133)) + ($M$9^2*SIN(RADIANS(C133))*COS(RADIANS(C133))) / SQRT($M$7^2 - ($M$9*SIN(RADIANS(C133)))^2) )</f>
        <v>18.45427075316028</v>
      </c>
    </row>
    <row r="134" spans="3:5" x14ac:dyDescent="0.3">
      <c r="C134" s="21">
        <v>128</v>
      </c>
      <c r="D134" s="23">
        <f>$M$9*(1 - COS(RADIANS(C134))) + $M$7 - SQRT($M$7^2 - ($M$9*SIN(RADIANS(C134)))^2)</f>
        <v>7.0759579072268097E-2</v>
      </c>
      <c r="E134" s="18">
        <f>$M$11 * ( $M$9*SIN(RADIANS(C134)) + ($M$9^2*SIN(RADIANS(C134))*COS(RADIANS(C134))) / SQRT($M$7^2 - ($M$9*SIN(RADIANS(C134)))^2) )</f>
        <v>18.122341627643802</v>
      </c>
    </row>
    <row r="135" spans="3:5" x14ac:dyDescent="0.3">
      <c r="C135" s="21">
        <v>129</v>
      </c>
      <c r="D135" s="23">
        <f>$M$9*(1 - COS(RADIANS(C135))) + $M$7 - SQRT($M$7^2 - ($M$9*SIN(RADIANS(C135)))^2)</f>
        <v>7.1223548336526138E-2</v>
      </c>
      <c r="E135" s="18">
        <f>$M$11 * ( $M$9*SIN(RADIANS(C135)) + ($M$9^2*SIN(RADIANS(C135))*COS(RADIANS(C135))) / SQRT($M$7^2 - ($M$9*SIN(RADIANS(C135)))^2) )</f>
        <v>17.788584778005248</v>
      </c>
    </row>
    <row r="136" spans="3:5" x14ac:dyDescent="0.3">
      <c r="C136" s="3">
        <v>130</v>
      </c>
      <c r="D136" s="23">
        <f>$M$9*(1 - COS(RADIANS(C136))) + $M$7 - SQRT($M$7^2 - ($M$9*SIN(RADIANS(C136)))^2)</f>
        <v>7.1678871055111643E-2</v>
      </c>
      <c r="E136" s="18">
        <f>$M$11 * ( $M$9*SIN(RADIANS(C136)) + ($M$9^2*SIN(RADIANS(C136))*COS(RADIANS(C136))) / SQRT($M$7^2 - ($M$9*SIN(RADIANS(C136)))^2) )</f>
        <v>17.4531183274715</v>
      </c>
    </row>
    <row r="137" spans="3:5" x14ac:dyDescent="0.3">
      <c r="C137" s="21">
        <v>131</v>
      </c>
      <c r="D137" s="23">
        <f>$M$9*(1 - COS(RADIANS(C137))) + $M$7 - SQRT($M$7^2 - ($M$9*SIN(RADIANS(C137)))^2)</f>
        <v>7.212550453290123E-2</v>
      </c>
      <c r="E137" s="18">
        <f>$M$11 * ( $M$9*SIN(RADIANS(C137)) + ($M$9^2*SIN(RADIANS(C137))*COS(RADIANS(C137))) / SQRT($M$7^2 - ($M$9*SIN(RADIANS(C137)))^2) )</f>
        <v>17.116056170288854</v>
      </c>
    </row>
    <row r="138" spans="3:5" x14ac:dyDescent="0.3">
      <c r="C138" s="21">
        <v>132</v>
      </c>
      <c r="D138" s="23">
        <f>$M$9*(1 - COS(RADIANS(C138))) + $M$7 - SQRT($M$7^2 - ($M$9*SIN(RADIANS(C138)))^2)</f>
        <v>7.2563408963138176E-2</v>
      </c>
      <c r="E138" s="18">
        <f>$M$11 * ( $M$9*SIN(RADIANS(C138)) + ($M$9^2*SIN(RADIANS(C138))*COS(RADIANS(C138))) / SQRT($M$7^2 - ($M$9*SIN(RADIANS(C138)))^2) )</f>
        <v>16.777507972570021</v>
      </c>
    </row>
    <row r="139" spans="3:5" x14ac:dyDescent="0.3">
      <c r="C139" s="21">
        <v>133</v>
      </c>
      <c r="D139" s="23">
        <f>$M$9*(1 - COS(RADIANS(C139))) + $M$7 - SQRT($M$7^2 - ($M$9*SIN(RADIANS(C139)))^2)</f>
        <v>7.2992547318270623E-2</v>
      </c>
      <c r="E139" s="18">
        <f>$M$11 * ( $M$9*SIN(RADIANS(C139)) + ($M$9^2*SIN(RADIANS(C139))*COS(RADIANS(C139))) / SQRT($M$7^2 - ($M$9*SIN(RADIANS(C139)))^2) )</f>
        <v>16.437579180649923</v>
      </c>
    </row>
    <row r="140" spans="3:5" x14ac:dyDescent="0.3">
      <c r="C140" s="3">
        <v>134</v>
      </c>
      <c r="D140" s="23">
        <f>$M$9*(1 - COS(RADIANS(C140))) + $M$7 - SQRT($M$7^2 - ($M$9*SIN(RADIANS(C140)))^2)</f>
        <v>7.3412885241098791E-2</v>
      </c>
      <c r="E140" s="18">
        <f>$M$11 * ( $M$9*SIN(RADIANS(C140)) + ($M$9^2*SIN(RADIANS(C140))*COS(RADIANS(C140))) / SQRT($M$7^2 - ($M$9*SIN(RADIANS(C140)))^2) )</f>
        <v>16.096371036638825</v>
      </c>
    </row>
    <row r="141" spans="3:5" x14ac:dyDescent="0.3">
      <c r="C141" s="21">
        <v>135</v>
      </c>
      <c r="D141" s="23">
        <f>$M$9*(1 - COS(RADIANS(C141))) + $M$7 - SQRT($M$7^2 - ($M$9*SIN(RADIANS(C141)))^2)</f>
        <v>7.3824390936414575E-2</v>
      </c>
      <c r="E141" s="18">
        <f>$M$11 * ( $M$9*SIN(RADIANS(C141)) + ($M$9^2*SIN(RADIANS(C141))*COS(RADIANS(C141))) / SQRT($M$7^2 - ($M$9*SIN(RADIANS(C141)))^2) )</f>
        <v>15.75398060085598</v>
      </c>
    </row>
    <row r="142" spans="3:5" x14ac:dyDescent="0.3">
      <c r="C142" s="21">
        <v>136</v>
      </c>
      <c r="D142" s="23">
        <f>$M$9*(1 - COS(RADIANS(C142))) + $M$7 - SQRT($M$7^2 - ($M$9*SIN(RADIANS(C142)))^2)</f>
        <v>7.4227035063305219E-2</v>
      </c>
      <c r="E142" s="18">
        <f>$M$11 * ( $M$9*SIN(RADIANS(C142)) + ($M$9^2*SIN(RADIANS(C142))*COS(RADIANS(C142))) / SQRT($M$7^2 - ($M$9*SIN(RADIANS(C142)))^2) )</f>
        <v>15.410500780822659</v>
      </c>
    </row>
    <row r="143" spans="3:5" x14ac:dyDescent="0.3">
      <c r="C143" s="21">
        <v>137</v>
      </c>
      <c r="D143" s="23">
        <f>$M$9*(1 - COS(RADIANS(C143))) + $M$7 - SQRT($M$7^2 - ($M$9*SIN(RADIANS(C143)))^2)</f>
        <v>7.4620790628288303E-2</v>
      </c>
      <c r="E143" s="18">
        <f>$M$11 * ( $M$9*SIN(RADIANS(C143)) + ($M$9^2*SIN(RADIANS(C143))*COS(RADIANS(C143))) / SQRT($M$7^2 - ($M$9*SIN(RADIANS(C143)))^2) )</f>
        <v>15.066020366491639</v>
      </c>
    </row>
    <row r="144" spans="3:5" x14ac:dyDescent="0.3">
      <c r="C144" s="3">
        <v>138</v>
      </c>
      <c r="D144" s="23">
        <f>$M$9*(1 - COS(RADIANS(C144))) + $M$7 - SQRT($M$7^2 - ($M$9*SIN(RADIANS(C144)))^2)</f>
        <v>7.5005632879433709E-2</v>
      </c>
      <c r="E144" s="18">
        <f>$M$11 * ( $M$9*SIN(RADIANS(C144)) + ($M$9^2*SIN(RADIANS(C144))*COS(RADIANS(C144))) / SQRT($M$7^2 - ($M$9*SIN(RADIANS(C144)))^2) )</f>
        <v>14.720624071388835</v>
      </c>
    </row>
    <row r="145" spans="3:5" x14ac:dyDescent="0.3">
      <c r="C145" s="21">
        <v>139</v>
      </c>
      <c r="D145" s="23">
        <f>$M$9*(1 - COS(RADIANS(C145))) + $M$7 - SQRT($M$7^2 - ($M$9*SIN(RADIANS(C145)))^2)</f>
        <v>7.5381539201621661E-2</v>
      </c>
      <c r="E145" s="18">
        <f>$M$11 * ( $M$9*SIN(RADIANS(C145)) + ($M$9^2*SIN(RADIANS(C145))*COS(RADIANS(C145))) / SQRT($M$7^2 - ($M$9*SIN(RADIANS(C145)))^2) )</f>
        <v>14.374392579344248</v>
      </c>
    </row>
    <row r="146" spans="3:5" x14ac:dyDescent="0.3">
      <c r="C146" s="21">
        <v>140</v>
      </c>
      <c r="D146" s="23">
        <f>$M$9*(1 - COS(RADIANS(C146))) + $M$7 - SQRT($M$7^2 - ($M$9*SIN(RADIANS(C146)))^2)</f>
        <v>7.5748489013076847E-2</v>
      </c>
      <c r="E146" s="18">
        <f>$M$11 * ( $M$9*SIN(RADIANS(C146)) + ($M$9^2*SIN(RADIANS(C146))*COS(RADIANS(C146))) / SQRT($M$7^2 - ($M$9*SIN(RADIANS(C146)))^2) )</f>
        <v>14.027402596490987</v>
      </c>
    </row>
    <row r="147" spans="3:5" x14ac:dyDescent="0.3">
      <c r="C147" s="21">
        <v>141</v>
      </c>
      <c r="D147" s="23">
        <f>$M$9*(1 - COS(RADIANS(C147))) + $M$7 - SQRT($M$7^2 - ($M$9*SIN(RADIANS(C147)))^2)</f>
        <v>7.6106463663311391E-2</v>
      </c>
      <c r="E147" s="18">
        <f>$M$11 * ( $M$9*SIN(RADIANS(C147)) + ($M$9^2*SIN(RADIANS(C147))*COS(RADIANS(C147))) / SQRT($M$7^2 - ($M$9*SIN(RADIANS(C147)))^2) )</f>
        <v>13.67972690821485</v>
      </c>
    </row>
    <row r="148" spans="3:5" x14ac:dyDescent="0.3">
      <c r="C148" s="3">
        <v>142</v>
      </c>
      <c r="D148" s="23">
        <f>$M$9*(1 - COS(RADIANS(C148))) + $M$7 - SQRT($M$7^2 - ($M$9*SIN(RADIANS(C148)))^2)</f>
        <v>7.6455446332599236E-2</v>
      </c>
      <c r="E148" s="18">
        <f>$M$11 * ( $M$9*SIN(RADIANS(C148)) + ($M$9^2*SIN(RADIANS(C148))*COS(RADIANS(C148))) / SQRT($M$7^2 - ($M$9*SIN(RADIANS(C148)))^2) )</f>
        <v>13.33143444074183</v>
      </c>
    </row>
    <row r="149" spans="3:5" x14ac:dyDescent="0.3">
      <c r="C149" s="21">
        <v>143</v>
      </c>
      <c r="D149" s="23">
        <f>$M$9*(1 - COS(RADIANS(C149))) + $M$7 - SQRT($M$7^2 - ($M$9*SIN(RADIANS(C149)))^2)</f>
        <v>7.6795421933099156E-2</v>
      </c>
      <c r="E149" s="18">
        <f>$M$11 * ( $M$9*SIN(RADIANS(C149)) + ($M$9^2*SIN(RADIANS(C149))*COS(RADIANS(C149))) / SQRT($M$7^2 - ($M$9*SIN(RADIANS(C149)))^2) )</f>
        <v>12.982590327056151</v>
      </c>
    </row>
    <row r="150" spans="3:5" x14ac:dyDescent="0.3">
      <c r="C150" s="21">
        <v>144</v>
      </c>
      <c r="D150" s="23">
        <f>$M$9*(1 - COS(RADIANS(C150))) + $M$7 - SQRT($M$7^2 - ($M$9*SIN(RADIANS(C150)))^2)</f>
        <v>7.7126377011733444E-2</v>
      </c>
      <c r="E150" s="18">
        <f>$M$11 * ( $M$9*SIN(RADIANS(C150)) + ($M$9^2*SIN(RADIANS(C150))*COS(RADIANS(C150))) / SQRT($M$7^2 - ($M$9*SIN(RADIANS(C150)))^2) )</f>
        <v>12.63325597684902</v>
      </c>
    </row>
    <row r="151" spans="3:5" x14ac:dyDescent="0.3">
      <c r="C151" s="21">
        <v>145</v>
      </c>
      <c r="D151" s="23">
        <f>$M$9*(1 - COS(RADIANS(C151))) + $M$7 - SQRT($M$7^2 - ($M$9*SIN(RADIANS(C151)))^2)</f>
        <v>7.7448299654923058E-2</v>
      </c>
      <c r="E151" s="18">
        <f>$M$11 * ( $M$9*SIN(RADIANS(C151)) + ($M$9^2*SIN(RADIANS(C151))*COS(RADIANS(C151))) / SQRT($M$7^2 - ($M$9*SIN(RADIANS(C151)))^2) )</f>
        <v>12.28348915020519</v>
      </c>
    </row>
    <row r="152" spans="3:5" x14ac:dyDescent="0.3">
      <c r="C152" s="3">
        <v>146</v>
      </c>
      <c r="D152" s="23">
        <f>$M$9*(1 - COS(RADIANS(C152))) + $M$7 - SQRT($M$7^2 - ($M$9*SIN(RADIANS(C152)))^2)</f>
        <v>7.7761179395272051E-2</v>
      </c>
      <c r="E152" s="18">
        <f>$M$11 * ( $M$9*SIN(RADIANS(C152)) + ($M$9^2*SIN(RADIANS(C152))*COS(RADIANS(C152))) / SQRT($M$7^2 - ($M$9*SIN(RADIANS(C152)))^2) )</f>
        <v>11.933344034743881</v>
      </c>
    </row>
    <row r="153" spans="3:5" x14ac:dyDescent="0.3">
      <c r="C153" s="21">
        <v>147</v>
      </c>
      <c r="D153" s="23">
        <f>$M$9*(1 - COS(RADIANS(C153))) + $M$7 - SQRT($M$7^2 - ($M$9*SIN(RADIANS(C153)))^2)</f>
        <v>7.8065007120287078E-2</v>
      </c>
      <c r="E153" s="18">
        <f>$M$11 * ( $M$9*SIN(RADIANS(C153)) + ($M$9^2*SIN(RADIANS(C153))*COS(RADIANS(C153))) / SQRT($M$7^2 - ($M$9*SIN(RADIANS(C153)))^2) )</f>
        <v>11.582871325938919</v>
      </c>
    </row>
    <row r="154" spans="3:5" x14ac:dyDescent="0.3">
      <c r="C154" s="21">
        <v>148</v>
      </c>
      <c r="D154" s="23">
        <f>$M$9*(1 - COS(RADIANS(C154))) + $M$7 - SQRT($M$7^2 - ($M$9*SIN(RADIANS(C154)))^2)</f>
        <v>7.8359774983210284E-2</v>
      </c>
      <c r="E154" s="18">
        <f>$M$11 * ( $M$9*SIN(RADIANS(C154)) + ($M$9^2*SIN(RADIANS(C154))*COS(RADIANS(C154))) / SQRT($M$7^2 - ($M$9*SIN(RADIANS(C154)))^2) )</f>
        <v>11.232118310353844</v>
      </c>
    </row>
    <row r="155" spans="3:5" x14ac:dyDescent="0.3">
      <c r="C155" s="21">
        <v>149</v>
      </c>
      <c r="D155" s="23">
        <f>$M$9*(1 - COS(RADIANS(C155))) + $M$7 - SQRT($M$7^2 - ($M$9*SIN(RADIANS(C155)))^2)</f>
        <v>7.8645476316038326E-2</v>
      </c>
      <c r="E155" s="18">
        <f>$M$11 * ( $M$9*SIN(RADIANS(C155)) + ($M$9^2*SIN(RADIANS(C155))*COS(RADIANS(C155))) / SQRT($M$7^2 - ($M$9*SIN(RADIANS(C155)))^2) )</f>
        <v>10.881128951537448</v>
      </c>
    </row>
    <row r="156" spans="3:5" x14ac:dyDescent="0.3">
      <c r="C156" s="3">
        <v>150</v>
      </c>
      <c r="D156" s="23">
        <f>$M$9*(1 - COS(RADIANS(C156))) + $M$7 - SQRT($M$7^2 - ($M$9*SIN(RADIANS(C156)))^2)</f>
        <v>7.8922105544792176E-2</v>
      </c>
      <c r="E156" s="18">
        <f>$M$11 * ( $M$9*SIN(RADIANS(C156)) + ($M$9^2*SIN(RADIANS(C156))*COS(RADIANS(C156))) / SQRT($M$7^2 - ($M$9*SIN(RADIANS(C156)))^2) )</f>
        <v>10.52994397833648</v>
      </c>
    </row>
    <row r="157" spans="3:5" x14ac:dyDescent="0.3">
      <c r="C157" s="21">
        <v>151</v>
      </c>
      <c r="D157" s="23">
        <f>$M$9*(1 - COS(RADIANS(C157))) + $M$7 - SQRT($M$7^2 - ($M$9*SIN(RADIANS(C157)))^2)</f>
        <v>7.9189658107097854E-2</v>
      </c>
      <c r="E157" s="18">
        <f>$M$11 * ( $M$9*SIN(RADIANS(C157)) + ($M$9^2*SIN(RADIANS(C157))*COS(RADIANS(C157))) / SQRT($M$7^2 - ($M$9*SIN(RADIANS(C157)))^2) )</f>
        <v>10.178600975393646</v>
      </c>
    </row>
    <row r="158" spans="3:5" x14ac:dyDescent="0.3">
      <c r="C158" s="21">
        <v>152</v>
      </c>
      <c r="D158" s="23">
        <f>$M$9*(1 - COS(RADIANS(C158))) + $M$7 - SQRT($M$7^2 - ($M$9*SIN(RADIANS(C158)))^2)</f>
        <v>7.9448130372131637E-2</v>
      </c>
      <c r="E158" s="18">
        <f>$M$11 * ( $M$9*SIN(RADIANS(C158)) + ($M$9^2*SIN(RADIANS(C158))*COS(RADIANS(C158))) / SQRT($M$7^2 - ($M$9*SIN(RADIANS(C158)))^2) )</f>
        <v>9.827134475610146</v>
      </c>
    </row>
    <row r="159" spans="3:5" x14ac:dyDescent="0.3">
      <c r="C159" s="21">
        <v>153</v>
      </c>
      <c r="D159" s="23">
        <f>$M$9*(1 - COS(RADIANS(C159))) + $M$7 - SQRT($M$7^2 - ($M$9*SIN(RADIANS(C159)))^2)</f>
        <v>7.9697519562977243E-2</v>
      </c>
      <c r="E159" s="18">
        <f>$M$11 * ( $M$9*SIN(RADIANS(C159)) + ($M$9^2*SIN(RADIANS(C159))*COS(RADIANS(C159))) / SQRT($M$7^2 - ($M$9*SIN(RADIANS(C159)))^2) )</f>
        <v>9.4755760543644652</v>
      </c>
    </row>
    <row r="160" spans="3:5" x14ac:dyDescent="0.3">
      <c r="C160" s="3">
        <v>154</v>
      </c>
      <c r="D160" s="23">
        <f>$M$9*(1 - COS(RADIANS(C160))) + $M$7 - SQRT($M$7^2 - ($M$9*SIN(RADIANS(C160)))^2)</f>
        <v>7.9937823681438397E-2</v>
      </c>
      <c r="E160" s="18">
        <f>$M$11 * ( $M$9*SIN(RADIANS(C160)) + ($M$9^2*SIN(RADIANS(C160))*COS(RADIANS(C160))) / SQRT($M$7^2 - ($M$9*SIN(RADIANS(C160)))^2) )</f>
        <v>9.1239544252903553</v>
      </c>
    </row>
    <row r="161" spans="3:5" x14ac:dyDescent="0.3">
      <c r="C161" s="21">
        <v>155</v>
      </c>
      <c r="D161" s="23">
        <f>$M$9*(1 - COS(RADIANS(C161))) + $M$7 - SQRT($M$7^2 - ($M$9*SIN(RADIANS(C161)))^2)</f>
        <v>8.0169041435344451E-2</v>
      </c>
      <c r="E161" s="18">
        <f>$M$11 * ( $M$9*SIN(RADIANS(C161)) + ($M$9^2*SIN(RADIANS(C161))*COS(RADIANS(C161))) / SQRT($M$7^2 - ($M$9*SIN(RADIANS(C161)))^2) )</f>
        <v>8.7722955374296152</v>
      </c>
    </row>
    <row r="162" spans="3:5" x14ac:dyDescent="0.3">
      <c r="C162" s="21">
        <v>156</v>
      </c>
      <c r="D162" s="23">
        <f>$M$9*(1 - COS(RADIANS(C162))) + $M$7 - SQRT($M$7^2 - ($M$9*SIN(RADIANS(C162)))^2)</f>
        <v>8.0391172168382069E-2</v>
      </c>
      <c r="E162" s="18">
        <f>$M$11 * ( $M$9*SIN(RADIANS(C162)) + ($M$9^2*SIN(RADIANS(C162))*COS(RADIANS(C162))) / SQRT($M$7^2 - ($M$9*SIN(RADIANS(C162)))^2) )</f>
        <v>8.4206226735867276</v>
      </c>
    </row>
    <row r="163" spans="3:5" x14ac:dyDescent="0.3">
      <c r="C163" s="21">
        <v>157</v>
      </c>
      <c r="D163" s="23">
        <f>$M$9*(1 - COS(RADIANS(C163))) + $M$7 - SQRT($M$7^2 - ($M$9*SIN(RADIANS(C163)))^2)</f>
        <v>8.0604215792482475E-2</v>
      </c>
      <c r="E163" s="18">
        <f>$M$11 * ( $M$9*SIN(RADIANS(C163)) + ($M$9^2*SIN(RADIANS(C163))*COS(RADIANS(C163))) / SQRT($M$7^2 - ($M$9*SIN(RADIANS(C163)))^2) )</f>
        <v>8.0689565497248452</v>
      </c>
    </row>
    <row r="164" spans="3:5" x14ac:dyDescent="0.3">
      <c r="C164" s="3">
        <v>158</v>
      </c>
      <c r="D164" s="23">
        <f>$M$9*(1 - COS(RADIANS(C164))) + $M$7 - SQRT($M$7^2 - ($M$9*SIN(RADIANS(C164)))^2)</f>
        <v>8.0808172722788563E-2</v>
      </c>
      <c r="E164" s="18">
        <f>$M$11 * ( $M$9*SIN(RADIANS(C164)) + ($M$9^2*SIN(RADIANS(C164))*COS(RADIANS(C164))) / SQRT($M$7^2 - ($M$9*SIN(RADIANS(C164)))^2) )</f>
        <v>7.7173154152541965</v>
      </c>
    </row>
    <row r="165" spans="3:5" x14ac:dyDescent="0.3">
      <c r="C165" s="21">
        <v>159</v>
      </c>
      <c r="D165" s="23">
        <f>$M$9*(1 - COS(RADIANS(C165))) + $M$7 - SQRT($M$7^2 - ($M$9*SIN(RADIANS(C165)))^2)</f>
        <v>8.1003043815223913E-2</v>
      </c>
      <c r="E165" s="18">
        <f>$M$11 * ( $M$9*SIN(RADIANS(C165)) + ($M$9^2*SIN(RADIANS(C165))*COS(RADIANS(C165))) / SQRT($M$7^2 - ($M$9*SIN(RADIANS(C165)))^2) )</f>
        <v>7.3657151540756702</v>
      </c>
    </row>
    <row r="166" spans="3:5" x14ac:dyDescent="0.3">
      <c r="C166" s="21">
        <v>160</v>
      </c>
      <c r="D166" s="23">
        <f>$M$9*(1 - COS(RADIANS(C166))) + $M$7 - SQRT($M$7^2 - ($M$9*SIN(RADIANS(C166)))^2)</f>
        <v>8.1188830306680643E-2</v>
      </c>
      <c r="E166" s="18">
        <f>$M$11 * ( $M$9*SIN(RADIANS(C166)) + ($M$9^2*SIN(RADIANS(C166))*COS(RADIANS(C166))) / SQRT($M$7^2 - ($M$9*SIN(RADIANS(C166)))^2) )</f>
        <v>7.0141693862541903</v>
      </c>
    </row>
    <row r="167" spans="3:5" x14ac:dyDescent="0.3">
      <c r="C167" s="21">
        <v>161</v>
      </c>
      <c r="D167" s="23">
        <f>$M$9*(1 - COS(RADIANS(C167))) + $M$7 - SQRT($M$7^2 - ($M$9*SIN(RADIANS(C167)))^2)</f>
        <v>8.1365533757841779E-2</v>
      </c>
      <c r="E167" s="18">
        <f>$M$11 * ( $M$9*SIN(RADIANS(C167)) + ($M$9^2*SIN(RADIANS(C167))*COS(RADIANS(C167))) / SQRT($M$7^2 - ($M$9*SIN(RADIANS(C167)))^2) )</f>
        <v>6.6626895702071396</v>
      </c>
    </row>
    <row r="168" spans="3:5" x14ac:dyDescent="0.3">
      <c r="C168" s="3">
        <v>162</v>
      </c>
      <c r="D168" s="23">
        <f>$M$9*(1 - COS(RADIANS(C168))) + $M$7 - SQRT($M$7^2 - ($M$9*SIN(RADIANS(C168)))^2)</f>
        <v>8.1533155998649548E-2</v>
      </c>
      <c r="E168" s="18">
        <f>$M$11 * ( $M$9*SIN(RADIANS(C168)) + ($M$9^2*SIN(RADIANS(C168))*COS(RADIANS(C168))) / SQRT($M$7^2 - ($M$9*SIN(RADIANS(C168)))^2) )</f>
        <v>6.3112851053047505</v>
      </c>
    </row>
    <row r="169" spans="3:5" x14ac:dyDescent="0.3">
      <c r="C169" s="21">
        <v>163</v>
      </c>
      <c r="D169" s="23">
        <f>$M$9*(1 - COS(RADIANS(C169))) + $M$7 - SQRT($M$7^2 - ($M$9*SIN(RADIANS(C169)))^2)</f>
        <v>8.1691699076429036E-2</v>
      </c>
      <c r="E169" s="18">
        <f>$M$11 * ( $M$9*SIN(RADIANS(C169)) + ($M$9^2*SIN(RADIANS(C169))*COS(RADIANS(C169))) / SQRT($M$7^2 - ($M$9*SIN(RADIANS(C169)))^2) )</f>
        <v>5.9599634347893131</v>
      </c>
    </row>
    <row r="170" spans="3:5" x14ac:dyDescent="0.3">
      <c r="C170" s="21">
        <v>164</v>
      </c>
      <c r="D170" s="23">
        <f>$M$9*(1 - COS(RADIANS(C170))) + $M$7 - SQRT($M$7^2 - ($M$9*SIN(RADIANS(C170)))^2)</f>
        <v>8.1841165206674671E-2</v>
      </c>
      <c r="E170" s="18">
        <f>$M$11 * ( $M$9*SIN(RADIANS(C170)) + ($M$9^2*SIN(RADIANS(C170))*COS(RADIANS(C170))) / SQRT($M$7^2 - ($M$9*SIN(RADIANS(C170)))^2) )</f>
        <v>5.6087301489309835</v>
      </c>
    </row>
    <row r="171" spans="3:5" x14ac:dyDescent="0.3">
      <c r="C171" s="21">
        <v>165</v>
      </c>
      <c r="D171" s="23">
        <f>$M$9*(1 - COS(RADIANS(C171))) + $M$7 - SQRT($M$7^2 - ($M$9*SIN(RADIANS(C171)))^2)</f>
        <v>8.1981556726504284E-2</v>
      </c>
      <c r="E171" s="18">
        <f>$M$11 * ( $M$9*SIN(RADIANS(C171)) + ($M$9^2*SIN(RADIANS(C171))*COS(RADIANS(C171))) / SQRT($M$7^2 - ($M$9*SIN(RADIANS(C171)))^2) )</f>
        <v>5.25758908834728</v>
      </c>
    </row>
    <row r="172" spans="3:5" x14ac:dyDescent="0.3">
      <c r="C172" s="3">
        <v>166</v>
      </c>
      <c r="D172" s="23">
        <f>$M$9*(1 - COS(RADIANS(C172))) + $M$7 - SQRT($M$7^2 - ($M$9*SIN(RADIANS(C172)))^2)</f>
        <v>8.2112876050784628E-2</v>
      </c>
      <c r="E172" s="18">
        <f>$M$11 * ( $M$9*SIN(RADIANS(C172)) + ($M$9^2*SIN(RADIANS(C172))*COS(RADIANS(C172))) / SQRT($M$7^2 - ($M$9*SIN(RADIANS(C172)))^2) )</f>
        <v>4.9065424474232868</v>
      </c>
    </row>
    <row r="173" spans="3:5" x14ac:dyDescent="0.3">
      <c r="C173" s="21">
        <v>167</v>
      </c>
      <c r="D173" s="23">
        <f>$M$9*(1 - COS(RADIANS(C173))) + $M$7 - SQRT($M$7^2 - ($M$9*SIN(RADIANS(C173)))^2)</f>
        <v>8.2235125630929717E-2</v>
      </c>
      <c r="E173" s="18">
        <f>$M$11 * ( $M$9*SIN(RADIANS(C173)) + ($M$9^2*SIN(RADIANS(C173))*COS(RADIANS(C173))) / SQRT($M$7^2 - ($M$9*SIN(RADIANS(C173)))^2) )</f>
        <v>4.555590877778406</v>
      </c>
    </row>
    <row r="174" spans="3:5" x14ac:dyDescent="0.3">
      <c r="C174" s="21">
        <v>168</v>
      </c>
      <c r="D174" s="23">
        <f>$M$9*(1 - COS(RADIANS(C174))) + $M$7 - SQRT($M$7^2 - ($M$9*SIN(RADIANS(C174)))^2)</f>
        <v>8.2348307916372931E-2</v>
      </c>
      <c r="E174" s="18">
        <f>$M$11 * ( $M$9*SIN(RADIANS(C174)) + ($M$9^2*SIN(RADIANS(C174))*COS(RADIANS(C174))) / SQRT($M$7^2 - ($M$9*SIN(RADIANS(C174)))^2) )</f>
        <v>4.2047335917339916</v>
      </c>
    </row>
    <row r="175" spans="3:5" x14ac:dyDescent="0.3">
      <c r="C175" s="21">
        <v>169</v>
      </c>
      <c r="D175" s="23">
        <f>$M$9*(1 - COS(RADIANS(C175))) + $M$7 - SQRT($M$7^2 - ($M$9*SIN(RADIANS(C175)))^2)</f>
        <v>8.2452425318712191E-2</v>
      </c>
      <c r="E175" s="18">
        <f>$M$11 * ( $M$9*SIN(RADIANS(C175)) + ($M$9^2*SIN(RADIANS(C175))*COS(RADIANS(C175))) / SQRT($M$7^2 - ($M$9*SIN(RADIANS(C175)))^2) )</f>
        <v>3.8539684657446727</v>
      </c>
    </row>
    <row r="176" spans="3:5" x14ac:dyDescent="0.3">
      <c r="C176" s="3">
        <v>170</v>
      </c>
      <c r="D176" s="23">
        <f>$M$9*(1 - COS(RADIANS(C176))) + $M$7 - SQRT($M$7^2 - ($M$9*SIN(RADIANS(C176)))^2)</f>
        <v>8.2547480178527227E-2</v>
      </c>
      <c r="E176" s="18">
        <f>$M$11 * ( $M$9*SIN(RADIANS(C176)) + ($M$9^2*SIN(RADIANS(C176))*COS(RADIANS(C176))) / SQRT($M$7^2 - ($M$9*SIN(RADIANS(C176)))^2) )</f>
        <v>3.5032921437633084</v>
      </c>
    </row>
    <row r="177" spans="3:5" x14ac:dyDescent="0.3">
      <c r="C177" s="21">
        <v>171</v>
      </c>
      <c r="D177" s="23">
        <f>$M$9*(1 - COS(RADIANS(C177))) + $M$7 - SQRT($M$7^2 - ($M$9*SIN(RADIANS(C177)))^2)</f>
        <v>8.2633474734866513E-2</v>
      </c>
      <c r="E177" s="18">
        <f>$M$11 * ( $M$9*SIN(RADIANS(C177)) + ($M$9^2*SIN(RADIANS(C177))*COS(RADIANS(C177))) / SQRT($M$7^2 - ($M$9*SIN(RADIANS(C177)))^2) )</f>
        <v>3.152700140517136</v>
      </c>
    </row>
    <row r="178" spans="3:5" x14ac:dyDescent="0.3">
      <c r="C178" s="21">
        <v>172</v>
      </c>
      <c r="D178" s="23">
        <f>$M$9*(1 - COS(RADIANS(C178))) + $M$7 - SQRT($M$7^2 - ($M$9*SIN(RADIANS(C178)))^2)</f>
        <v>8.2710411097401293E-2</v>
      </c>
      <c r="E178" s="18">
        <f>$M$11 * ( $M$9*SIN(RADIANS(C178)) + ($M$9^2*SIN(RADIANS(C178))*COS(RADIANS(C178))) / SQRT($M$7^2 - ($M$9*SIN(RADIANS(C178)))^2) )</f>
        <v>2.8021869446788044</v>
      </c>
    </row>
    <row r="179" spans="3:5" x14ac:dyDescent="0.3">
      <c r="C179" s="21">
        <v>173</v>
      </c>
      <c r="D179" s="23">
        <f>$M$9*(1 - COS(RADIANS(C179))) + $M$7 - SQRT($M$7^2 - ($M$9*SIN(RADIANS(C179)))^2)</f>
        <v>8.2778291221244554E-2</v>
      </c>
      <c r="E179" s="18">
        <f>$M$11 * ( $M$9*SIN(RADIANS(C179)) + ($M$9^2*SIN(RADIANS(C179))*COS(RADIANS(C179))) / SQRT($M$7^2 - ($M$9*SIN(RADIANS(C179)))^2) )</f>
        <v>2.4517461219225476</v>
      </c>
    </row>
    <row r="180" spans="3:5" x14ac:dyDescent="0.3">
      <c r="C180" s="3">
        <v>174</v>
      </c>
      <c r="D180" s="23">
        <f>$M$9*(1 - COS(RADIANS(C180))) + $M$7 - SQRT($M$7^2 - ($M$9*SIN(RADIANS(C180)))^2)</f>
        <v>8.2837116884430906E-2</v>
      </c>
      <c r="E180" s="18">
        <f>$M$11 * ( $M$9*SIN(RADIANS(C180)) + ($M$9^2*SIN(RADIANS(C180))*COS(RADIANS(C180))) / SQRT($M$7^2 - ($M$9*SIN(RADIANS(C180)))^2) )</f>
        <v>2.1013704178607981</v>
      </c>
    </row>
    <row r="181" spans="3:5" x14ac:dyDescent="0.3">
      <c r="C181" s="21">
        <v>175</v>
      </c>
      <c r="D181" s="23">
        <f>$M$9*(1 - COS(RADIANS(C181))) + $M$7 - SQRT($M$7^2 - ($M$9*SIN(RADIANS(C181)))^2)</f>
        <v>8.2886889668055158E-2</v>
      </c>
      <c r="E181" s="18">
        <f>$M$11 * ( $M$9*SIN(RADIANS(C181)) + ($M$9^2*SIN(RADIANS(C181))*COS(RADIANS(C181))) / SQRT($M$7^2 - ($M$9*SIN(RADIANS(C181)))^2) )</f>
        <v>1.7510518608620409</v>
      </c>
    </row>
    <row r="182" spans="3:5" x14ac:dyDescent="0.3">
      <c r="C182" s="21">
        <v>176</v>
      </c>
      <c r="D182" s="23">
        <f>$M$9*(1 - COS(RADIANS(C182))) + $M$7 - SQRT($M$7^2 - ($M$9*SIN(RADIANS(C182)))^2)</f>
        <v>8.2927610939065921E-2</v>
      </c>
      <c r="E182" s="18">
        <f>$M$11 * ( $M$9*SIN(RADIANS(C182)) + ($M$9^2*SIN(RADIANS(C182))*COS(RADIANS(C182))) / SQRT($M$7^2 - ($M$9*SIN(RADIANS(C182)))^2) )</f>
        <v>1.4007818647548496</v>
      </c>
    </row>
    <row r="183" spans="3:5" x14ac:dyDescent="0.3">
      <c r="C183" s="21">
        <v>177</v>
      </c>
      <c r="D183" s="23">
        <f>$M$9*(1 - COS(RADIANS(C183))) + $M$7 - SQRT($M$7^2 - ($M$9*SIN(RADIANS(C183)))^2)</f>
        <v>8.295928183571194E-2</v>
      </c>
      <c r="E183" s="18">
        <f>$M$11 * ( $M$9*SIN(RADIANS(C183)) + ($M$9^2*SIN(RADIANS(C183))*COS(RADIANS(C183))) / SQRT($M$7^2 - ($M$9*SIN(RADIANS(C183)))^2) )</f>
        <v>1.0505513314269794</v>
      </c>
    </row>
    <row r="184" spans="3:5" x14ac:dyDescent="0.3">
      <c r="C184" s="3">
        <v>178</v>
      </c>
      <c r="D184" s="23">
        <f>$M$9*(1 - COS(RADIANS(C184))) + $M$7 - SQRT($M$7^2 - ($M$9*SIN(RADIANS(C184)))^2)</f>
        <v>8.2981903255638118E-2</v>
      </c>
      <c r="E184" s="18">
        <f>$M$11 * ( $M$9*SIN(RADIANS(C184)) + ($M$9^2*SIN(RADIANS(C184))*COS(RADIANS(C184))) / SQRT($M$7^2 - ($M$9*SIN(RADIANS(C184)))^2) )</f>
        <v>0.70035075333206087</v>
      </c>
    </row>
    <row r="185" spans="3:5" x14ac:dyDescent="0.3">
      <c r="C185" s="21">
        <v>179</v>
      </c>
      <c r="D185" s="23">
        <f>$M$9*(1 - COS(RADIANS(C185))) + $M$7 - SQRT($M$7^2 - ($M$9*SIN(RADIANS(C185)))^2)</f>
        <v>8.2995475846629224E-2</v>
      </c>
      <c r="E185" s="18">
        <f>$M$11 * ( $M$9*SIN(RADIANS(C185)) + ($M$9^2*SIN(RADIANS(C185))*COS(RADIANS(C185))) / SQRT($M$7^2 - ($M$9*SIN(RADIANS(C185)))^2) )</f>
        <v>0.35017031591875053</v>
      </c>
    </row>
    <row r="186" spans="3:5" x14ac:dyDescent="0.3">
      <c r="C186" s="21">
        <v>180</v>
      </c>
      <c r="D186" s="23">
        <f>$M$9*(1 - COS(RADIANS(C186))) + $M$7 - SQRT($M$7^2 - ($M$9*SIN(RADIANS(C186)))^2)</f>
        <v>8.299999999999999E-2</v>
      </c>
      <c r="E186" s="18">
        <f>$M$11 * ( $M$9*SIN(RADIANS(C186)) + ($M$9^2*SIN(RADIANS(C186))*COS(RADIANS(C186))) / SQRT($M$7^2 - ($M$9*SIN(RADIANS(C186)))^2) )</f>
        <v>2.4580379324554017E-15</v>
      </c>
    </row>
    <row r="187" spans="3:5" x14ac:dyDescent="0.3">
      <c r="C187" s="21">
        <v>181</v>
      </c>
      <c r="D187" s="23">
        <f>$M$9*(1 - COS(RADIANS(C187))) + $M$7 - SQRT($M$7^2 - ($M$9*SIN(RADIANS(C187)))^2)</f>
        <v>8.2995475846629224E-2</v>
      </c>
      <c r="E187" s="18">
        <f>$M$11 * ( $M$9*SIN(RADIANS(C187)) + ($M$9^2*SIN(RADIANS(C187))*COS(RADIANS(C187))) / SQRT($M$7^2 - ($M$9*SIN(RADIANS(C187)))^2) )</f>
        <v>-0.35017031591875458</v>
      </c>
    </row>
    <row r="188" spans="3:5" x14ac:dyDescent="0.3">
      <c r="C188" s="3">
        <v>182</v>
      </c>
      <c r="D188" s="23">
        <f>$M$9*(1 - COS(RADIANS(C188))) + $M$7 - SQRT($M$7^2 - ($M$9*SIN(RADIANS(C188)))^2)</f>
        <v>8.2981903255638118E-2</v>
      </c>
      <c r="E188" s="18">
        <f>$M$11 * ( $M$9*SIN(RADIANS(C188)) + ($M$9^2*SIN(RADIANS(C188))*COS(RADIANS(C188))) / SQRT($M$7^2 - ($M$9*SIN(RADIANS(C188)))^2) )</f>
        <v>-0.70035075333205621</v>
      </c>
    </row>
    <row r="189" spans="3:5" x14ac:dyDescent="0.3">
      <c r="C189" s="21">
        <v>183</v>
      </c>
      <c r="D189" s="23">
        <f>$M$9*(1 - COS(RADIANS(C189))) + $M$7 - SQRT($M$7^2 - ($M$9*SIN(RADIANS(C189)))^2)</f>
        <v>8.295928183571194E-2</v>
      </c>
      <c r="E189" s="18">
        <f>$M$11 * ( $M$9*SIN(RADIANS(C189)) + ($M$9^2*SIN(RADIANS(C189))*COS(RADIANS(C189))) / SQRT($M$7^2 - ($M$9*SIN(RADIANS(C189)))^2) )</f>
        <v>-1.0505513314269743</v>
      </c>
    </row>
    <row r="190" spans="3:5" x14ac:dyDescent="0.3">
      <c r="C190" s="21">
        <v>184</v>
      </c>
      <c r="D190" s="23">
        <f>$M$9*(1 - COS(RADIANS(C190))) + $M$7 - SQRT($M$7^2 - ($M$9*SIN(RADIANS(C190)))^2)</f>
        <v>8.2927610939065921E-2</v>
      </c>
      <c r="E190" s="18">
        <f>$M$11 * ( $M$9*SIN(RADIANS(C190)) + ($M$9^2*SIN(RADIANS(C190))*COS(RADIANS(C190))) / SQRT($M$7^2 - ($M$9*SIN(RADIANS(C190)))^2) )</f>
        <v>-1.4007818647548447</v>
      </c>
    </row>
    <row r="191" spans="3:5" x14ac:dyDescent="0.3">
      <c r="C191" s="21">
        <v>185</v>
      </c>
      <c r="D191" s="23">
        <f>$M$9*(1 - COS(RADIANS(C191))) + $M$7 - SQRT($M$7^2 - ($M$9*SIN(RADIANS(C191)))^2)</f>
        <v>8.288688966805513E-2</v>
      </c>
      <c r="E191" s="18">
        <f>$M$11 * ( $M$9*SIN(RADIANS(C191)) + ($M$9^2*SIN(RADIANS(C191))*COS(RADIANS(C191))) / SQRT($M$7^2 - ($M$9*SIN(RADIANS(C191)))^2) )</f>
        <v>-1.7510518608620358</v>
      </c>
    </row>
    <row r="192" spans="3:5" x14ac:dyDescent="0.3">
      <c r="C192" s="3">
        <v>186</v>
      </c>
      <c r="D192" s="23">
        <f>$M$9*(1 - COS(RADIANS(C192))) + $M$7 - SQRT($M$7^2 - ($M$9*SIN(RADIANS(C192)))^2)</f>
        <v>8.2837116884430906E-2</v>
      </c>
      <c r="E192" s="18">
        <f>$M$11 * ( $M$9*SIN(RADIANS(C192)) + ($M$9^2*SIN(RADIANS(C192))*COS(RADIANS(C192))) / SQRT($M$7^2 - ($M$9*SIN(RADIANS(C192)))^2) )</f>
        <v>-2.1013704178607933</v>
      </c>
    </row>
    <row r="193" spans="3:5" x14ac:dyDescent="0.3">
      <c r="C193" s="21">
        <v>187</v>
      </c>
      <c r="D193" s="23">
        <f>$M$9*(1 - COS(RADIANS(C193))) + $M$7 - SQRT($M$7^2 - ($M$9*SIN(RADIANS(C193)))^2)</f>
        <v>8.2778291221244554E-2</v>
      </c>
      <c r="E193" s="18">
        <f>$M$11 * ( $M$9*SIN(RADIANS(C193)) + ($M$9^2*SIN(RADIANS(C193))*COS(RADIANS(C193))) / SQRT($M$7^2 - ($M$9*SIN(RADIANS(C193)))^2) )</f>
        <v>-2.4517461219225427</v>
      </c>
    </row>
    <row r="194" spans="3:5" x14ac:dyDescent="0.3">
      <c r="C194" s="21">
        <v>188</v>
      </c>
      <c r="D194" s="23">
        <f>$M$9*(1 - COS(RADIANS(C194))) + $M$7 - SQRT($M$7^2 - ($M$9*SIN(RADIANS(C194)))^2)</f>
        <v>8.2710411097401265E-2</v>
      </c>
      <c r="E194" s="18">
        <f>$M$11 * ( $M$9*SIN(RADIANS(C194)) + ($M$9^2*SIN(RADIANS(C194))*COS(RADIANS(C194))) / SQRT($M$7^2 - ($M$9*SIN(RADIANS(C194)))^2) )</f>
        <v>-2.8021869446788092</v>
      </c>
    </row>
    <row r="195" spans="3:5" x14ac:dyDescent="0.3">
      <c r="C195" s="21">
        <v>189</v>
      </c>
      <c r="D195" s="23">
        <f>$M$9*(1 - COS(RADIANS(C195))) + $M$7 - SQRT($M$7^2 - ($M$9*SIN(RADIANS(C195)))^2)</f>
        <v>8.2633474734866513E-2</v>
      </c>
      <c r="E195" s="18">
        <f>$M$11 * ( $M$9*SIN(RADIANS(C195)) + ($M$9^2*SIN(RADIANS(C195))*COS(RADIANS(C195))) / SQRT($M$7^2 - ($M$9*SIN(RADIANS(C195)))^2) )</f>
        <v>-3.1527001405171307</v>
      </c>
    </row>
    <row r="196" spans="3:5" x14ac:dyDescent="0.3">
      <c r="C196" s="3">
        <v>190</v>
      </c>
      <c r="D196" s="23">
        <f>$M$9*(1 - COS(RADIANS(C196))) + $M$7 - SQRT($M$7^2 - ($M$9*SIN(RADIANS(C196)))^2)</f>
        <v>8.2547480178527227E-2</v>
      </c>
      <c r="E196" s="18">
        <f>$M$11 * ( $M$9*SIN(RADIANS(C196)) + ($M$9^2*SIN(RADIANS(C196))*COS(RADIANS(C196))) / SQRT($M$7^2 - ($M$9*SIN(RADIANS(C196)))^2) )</f>
        <v>-3.5032921437633124</v>
      </c>
    </row>
    <row r="197" spans="3:5" x14ac:dyDescent="0.3">
      <c r="C197" s="21">
        <v>191</v>
      </c>
      <c r="D197" s="23">
        <f>$M$9*(1 - COS(RADIANS(C197))) + $M$7 - SQRT($M$7^2 - ($M$9*SIN(RADIANS(C197)))^2)</f>
        <v>8.2452425318712191E-2</v>
      </c>
      <c r="E197" s="18">
        <f>$M$11 * ( $M$9*SIN(RADIANS(C197)) + ($M$9^2*SIN(RADIANS(C197))*COS(RADIANS(C197))) / SQRT($M$7^2 - ($M$9*SIN(RADIANS(C197)))^2) )</f>
        <v>-3.8539684657446673</v>
      </c>
    </row>
    <row r="198" spans="3:5" x14ac:dyDescent="0.3">
      <c r="C198" s="21">
        <v>192</v>
      </c>
      <c r="D198" s="23">
        <f>$M$9*(1 - COS(RADIANS(C198))) + $M$7 - SQRT($M$7^2 - ($M$9*SIN(RADIANS(C198)))^2)</f>
        <v>8.2348307916372931E-2</v>
      </c>
      <c r="E198" s="18">
        <f>$M$11 * ( $M$9*SIN(RADIANS(C198)) + ($M$9^2*SIN(RADIANS(C198))*COS(RADIANS(C198))) / SQRT($M$7^2 - ($M$9*SIN(RADIANS(C198)))^2) )</f>
        <v>-4.2047335917339952</v>
      </c>
    </row>
    <row r="199" spans="3:5" x14ac:dyDescent="0.3">
      <c r="C199" s="21">
        <v>193</v>
      </c>
      <c r="D199" s="23">
        <f>$M$9*(1 - COS(RADIANS(C199))) + $M$7 - SQRT($M$7^2 - ($M$9*SIN(RADIANS(C199)))^2)</f>
        <v>8.2235125630929745E-2</v>
      </c>
      <c r="E199" s="18">
        <f>$M$11 * ( $M$9*SIN(RADIANS(C199)) + ($M$9^2*SIN(RADIANS(C199))*COS(RADIANS(C199))) / SQRT($M$7^2 - ($M$9*SIN(RADIANS(C199)))^2) )</f>
        <v>-4.5555908777784007</v>
      </c>
    </row>
    <row r="200" spans="3:5" x14ac:dyDescent="0.3">
      <c r="C200" s="3">
        <v>194</v>
      </c>
      <c r="D200" s="23">
        <f>$M$9*(1 - COS(RADIANS(C200))) + $M$7 - SQRT($M$7^2 - ($M$9*SIN(RADIANS(C200)))^2)</f>
        <v>8.2112876050784628E-2</v>
      </c>
      <c r="E200" s="18">
        <f>$M$11 * ( $M$9*SIN(RADIANS(C200)) + ($M$9^2*SIN(RADIANS(C200))*COS(RADIANS(C200))) / SQRT($M$7^2 - ($M$9*SIN(RADIANS(C200)))^2) )</f>
        <v>-4.9065424474232833</v>
      </c>
    </row>
    <row r="201" spans="3:5" x14ac:dyDescent="0.3">
      <c r="C201" s="21">
        <v>195</v>
      </c>
      <c r="D201" s="23">
        <f>$M$9*(1 - COS(RADIANS(C201))) + $M$7 - SQRT($M$7^2 - ($M$9*SIN(RADIANS(C201)))^2)</f>
        <v>8.1981556726504284E-2</v>
      </c>
      <c r="E201" s="18">
        <f>$M$11 * ( $M$9*SIN(RADIANS(C201)) + ($M$9^2*SIN(RADIANS(C201))*COS(RADIANS(C201))) / SQRT($M$7^2 - ($M$9*SIN(RADIANS(C201)))^2) )</f>
        <v>-5.2575890883472747</v>
      </c>
    </row>
    <row r="202" spans="3:5" x14ac:dyDescent="0.3">
      <c r="C202" s="21">
        <v>196</v>
      </c>
      <c r="D202" s="23">
        <f>$M$9*(1 - COS(RADIANS(C202))) + $M$7 - SQRT($M$7^2 - ($M$9*SIN(RADIANS(C202)))^2)</f>
        <v>8.1841165206674671E-2</v>
      </c>
      <c r="E202" s="18">
        <f>$M$11 * ( $M$9*SIN(RADIANS(C202)) + ($M$9^2*SIN(RADIANS(C202))*COS(RADIANS(C202))) / SQRT($M$7^2 - ($M$9*SIN(RADIANS(C202)))^2) )</f>
        <v>-5.6087301489309782</v>
      </c>
    </row>
    <row r="203" spans="3:5" x14ac:dyDescent="0.3">
      <c r="C203" s="21">
        <v>197</v>
      </c>
      <c r="D203" s="23">
        <f>$M$9*(1 - COS(RADIANS(C203))) + $M$7 - SQRT($M$7^2 - ($M$9*SIN(RADIANS(C203)))^2)</f>
        <v>8.1691699076429036E-2</v>
      </c>
      <c r="E203" s="18">
        <f>$M$11 * ( $M$9*SIN(RADIANS(C203)) + ($M$9^2*SIN(RADIANS(C203))*COS(RADIANS(C203))) / SQRT($M$7^2 - ($M$9*SIN(RADIANS(C203)))^2) )</f>
        <v>-5.9599634347893149</v>
      </c>
    </row>
    <row r="204" spans="3:5" x14ac:dyDescent="0.3">
      <c r="C204" s="3">
        <v>198</v>
      </c>
      <c r="D204" s="23">
        <f>$M$9*(1 - COS(RADIANS(C204))) + $M$7 - SQRT($M$7^2 - ($M$9*SIN(RADIANS(C204)))^2)</f>
        <v>8.1533155998649548E-2</v>
      </c>
      <c r="E204" s="18">
        <f>$M$11 * ( $M$9*SIN(RADIANS(C204)) + ($M$9^2*SIN(RADIANS(C204))*COS(RADIANS(C204))) / SQRT($M$7^2 - ($M$9*SIN(RADIANS(C204)))^2) )</f>
        <v>-6.3112851053047461</v>
      </c>
    </row>
    <row r="205" spans="3:5" x14ac:dyDescent="0.3">
      <c r="C205" s="21">
        <v>199</v>
      </c>
      <c r="D205" s="23">
        <f>$M$9*(1 - COS(RADIANS(C205))) + $M$7 - SQRT($M$7^2 - ($M$9*SIN(RADIANS(C205)))^2)</f>
        <v>8.1365533757841779E-2</v>
      </c>
      <c r="E205" s="18">
        <f>$M$11 * ( $M$9*SIN(RADIANS(C205)) + ($M$9^2*SIN(RADIANS(C205))*COS(RADIANS(C205))) / SQRT($M$7^2 - ($M$9*SIN(RADIANS(C205)))^2) )</f>
        <v>-6.6626895702071431</v>
      </c>
    </row>
    <row r="206" spans="3:5" x14ac:dyDescent="0.3">
      <c r="C206" s="21">
        <v>200</v>
      </c>
      <c r="D206" s="23">
        <f>$M$9*(1 - COS(RADIANS(C206))) + $M$7 - SQRT($M$7^2 - ($M$9*SIN(RADIANS(C206)))^2)</f>
        <v>8.1188830306680643E-2</v>
      </c>
      <c r="E206" s="18">
        <f>$M$11 * ( $M$9*SIN(RADIANS(C206)) + ($M$9^2*SIN(RADIANS(C206))*COS(RADIANS(C206))) / SQRT($M$7^2 - ($M$9*SIN(RADIANS(C206)))^2) )</f>
        <v>-7.0141693862541841</v>
      </c>
    </row>
    <row r="207" spans="3:5" x14ac:dyDescent="0.3">
      <c r="C207" s="21">
        <v>201</v>
      </c>
      <c r="D207" s="23">
        <f>$M$9*(1 - COS(RADIANS(C207))) + $M$7 - SQRT($M$7^2 - ($M$9*SIN(RADIANS(C207)))^2)</f>
        <v>8.1003043815223913E-2</v>
      </c>
      <c r="E207" s="18">
        <f>$M$11 * ( $M$9*SIN(RADIANS(C207)) + ($M$9^2*SIN(RADIANS(C207))*COS(RADIANS(C207))) / SQRT($M$7^2 - ($M$9*SIN(RADIANS(C207)))^2) )</f>
        <v>-7.3657151540756738</v>
      </c>
    </row>
    <row r="208" spans="3:5" x14ac:dyDescent="0.3">
      <c r="C208" s="3">
        <v>202</v>
      </c>
      <c r="D208" s="23">
        <f>$M$9*(1 - COS(RADIANS(C208))) + $M$7 - SQRT($M$7^2 - ($M$9*SIN(RADIANS(C208)))^2)</f>
        <v>8.0808172722788563E-2</v>
      </c>
      <c r="E208" s="18">
        <f>$M$11 * ( $M$9*SIN(RADIANS(C208)) + ($M$9^2*SIN(RADIANS(C208))*COS(RADIANS(C208))) / SQRT($M$7^2 - ($M$9*SIN(RADIANS(C208)))^2) )</f>
        <v>-7.7173154152541921</v>
      </c>
    </row>
    <row r="209" spans="3:5" x14ac:dyDescent="0.3">
      <c r="C209" s="21">
        <v>203</v>
      </c>
      <c r="D209" s="23">
        <f>$M$9*(1 - COS(RADIANS(C209))) + $M$7 - SQRT($M$7^2 - ($M$9*SIN(RADIANS(C209)))^2)</f>
        <v>8.0604215792482475E-2</v>
      </c>
      <c r="E209" s="18">
        <f>$M$11 * ( $M$9*SIN(RADIANS(C209)) + ($M$9^2*SIN(RADIANS(C209))*COS(RADIANS(C209))) / SQRT($M$7^2 - ($M$9*SIN(RADIANS(C209)))^2) )</f>
        <v>-8.0689565497248434</v>
      </c>
    </row>
    <row r="210" spans="3:5" x14ac:dyDescent="0.3">
      <c r="C210" s="21">
        <v>204</v>
      </c>
      <c r="D210" s="23">
        <f>$M$9*(1 - COS(RADIANS(C210))) + $M$7 - SQRT($M$7^2 - ($M$9*SIN(RADIANS(C210)))^2)</f>
        <v>8.0391172168382069E-2</v>
      </c>
      <c r="E210" s="18">
        <f>$M$11 * ( $M$9*SIN(RADIANS(C210)) + ($M$9^2*SIN(RADIANS(C210))*COS(RADIANS(C210))) / SQRT($M$7^2 - ($M$9*SIN(RADIANS(C210)))^2) )</f>
        <v>-8.420622673586724</v>
      </c>
    </row>
    <row r="211" spans="3:5" x14ac:dyDescent="0.3">
      <c r="C211" s="21">
        <v>205</v>
      </c>
      <c r="D211" s="23">
        <f>$M$9*(1 - COS(RADIANS(C211))) + $M$7 - SQRT($M$7^2 - ($M$9*SIN(RADIANS(C211)))^2)</f>
        <v>8.0169041435344451E-2</v>
      </c>
      <c r="E211" s="18">
        <f>$M$11 * ( $M$9*SIN(RADIANS(C211)) + ($M$9^2*SIN(RADIANS(C211))*COS(RADIANS(C211))) / SQRT($M$7^2 - ($M$9*SIN(RADIANS(C211)))^2) )</f>
        <v>-8.7722955374296117</v>
      </c>
    </row>
    <row r="212" spans="3:5" x14ac:dyDescent="0.3">
      <c r="C212" s="3">
        <v>206</v>
      </c>
      <c r="D212" s="23">
        <f>$M$9*(1 - COS(RADIANS(C212))) + $M$7 - SQRT($M$7^2 - ($M$9*SIN(RADIANS(C212)))^2)</f>
        <v>7.9937823681438397E-2</v>
      </c>
      <c r="E212" s="18">
        <f>$M$11 * ( $M$9*SIN(RADIANS(C212)) + ($M$9^2*SIN(RADIANS(C212))*COS(RADIANS(C212))) / SQRT($M$7^2 - ($M$9*SIN(RADIANS(C212)))^2) )</f>
        <v>-9.1239544252903588</v>
      </c>
    </row>
    <row r="213" spans="3:5" x14ac:dyDescent="0.3">
      <c r="C213" s="21">
        <v>207</v>
      </c>
      <c r="D213" s="23">
        <f>$M$9*(1 - COS(RADIANS(C213))) + $M$7 - SQRT($M$7^2 - ($M$9*SIN(RADIANS(C213)))^2)</f>
        <v>7.9697519562977243E-2</v>
      </c>
      <c r="E213" s="18">
        <f>$M$11 * ( $M$9*SIN(RADIANS(C213)) + ($M$9^2*SIN(RADIANS(C213))*COS(RADIANS(C213))) / SQRT($M$7^2 - ($M$9*SIN(RADIANS(C213)))^2) )</f>
        <v>-9.4755760543644616</v>
      </c>
    </row>
    <row r="214" spans="3:5" x14ac:dyDescent="0.3">
      <c r="C214" s="21">
        <v>208</v>
      </c>
      <c r="D214" s="23">
        <f>$M$9*(1 - COS(RADIANS(C214))) + $M$7 - SQRT($M$7^2 - ($M$9*SIN(RADIANS(C214)))^2)</f>
        <v>7.9448130372131637E-2</v>
      </c>
      <c r="E214" s="18">
        <f>$M$11 * ( $M$9*SIN(RADIANS(C214)) + ($M$9^2*SIN(RADIANS(C214))*COS(RADIANS(C214))) / SQRT($M$7^2 - ($M$9*SIN(RADIANS(C214)))^2) )</f>
        <v>-9.8271344756101495</v>
      </c>
    </row>
    <row r="215" spans="3:5" x14ac:dyDescent="0.3">
      <c r="C215" s="21">
        <v>209</v>
      </c>
      <c r="D215" s="23">
        <f>$M$9*(1 - COS(RADIANS(C215))) + $M$7 - SQRT($M$7^2 - ($M$9*SIN(RADIANS(C215)))^2)</f>
        <v>7.9189658107097854E-2</v>
      </c>
      <c r="E215" s="18">
        <f>$M$11 * ( $M$9*SIN(RADIANS(C215)) + ($M$9^2*SIN(RADIANS(C215))*COS(RADIANS(C215))) / SQRT($M$7^2 - ($M$9*SIN(RADIANS(C215)))^2) )</f>
        <v>-10.178600975393643</v>
      </c>
    </row>
    <row r="216" spans="3:5" x14ac:dyDescent="0.3">
      <c r="C216" s="3">
        <v>210</v>
      </c>
      <c r="D216" s="23">
        <f>$M$9*(1 - COS(RADIANS(C216))) + $M$7 - SQRT($M$7^2 - ($M$9*SIN(RADIANS(C216)))^2)</f>
        <v>7.8922105544792176E-2</v>
      </c>
      <c r="E216" s="18">
        <f>$M$11 * ( $M$9*SIN(RADIANS(C216)) + ($M$9^2*SIN(RADIANS(C216))*COS(RADIANS(C216))) / SQRT($M$7^2 - ($M$9*SIN(RADIANS(C216)))^2) )</f>
        <v>-10.529943978336483</v>
      </c>
    </row>
    <row r="217" spans="3:5" x14ac:dyDescent="0.3">
      <c r="C217" s="21">
        <v>211</v>
      </c>
      <c r="D217" s="23">
        <f>$M$9*(1 - COS(RADIANS(C217))) + $M$7 - SQRT($M$7^2 - ($M$9*SIN(RADIANS(C217)))^2)</f>
        <v>7.8645476316038326E-2</v>
      </c>
      <c r="E217" s="18">
        <f>$M$11 * ( $M$9*SIN(RADIANS(C217)) + ($M$9^2*SIN(RADIANS(C217))*COS(RADIANS(C217))) / SQRT($M$7^2 - ($M$9*SIN(RADIANS(C217)))^2) )</f>
        <v>-10.881128951537441</v>
      </c>
    </row>
    <row r="218" spans="3:5" x14ac:dyDescent="0.3">
      <c r="C218" s="21">
        <v>212</v>
      </c>
      <c r="D218" s="23">
        <f>$M$9*(1 - COS(RADIANS(C218))) + $M$7 - SQRT($M$7^2 - ($M$9*SIN(RADIANS(C218)))^2)</f>
        <v>7.8359774983210284E-2</v>
      </c>
      <c r="E218" s="18">
        <f>$M$11 * ( $M$9*SIN(RADIANS(C218)) + ($M$9^2*SIN(RADIANS(C218))*COS(RADIANS(C218))) / SQRT($M$7^2 - ($M$9*SIN(RADIANS(C218)))^2) )</f>
        <v>-11.232118310353844</v>
      </c>
    </row>
    <row r="219" spans="3:5" x14ac:dyDescent="0.3">
      <c r="C219" s="21">
        <v>213</v>
      </c>
      <c r="D219" s="23">
        <f>$M$9*(1 - COS(RADIANS(C219))) + $M$7 - SQRT($M$7^2 - ($M$9*SIN(RADIANS(C219)))^2)</f>
        <v>7.8065007120287078E-2</v>
      </c>
      <c r="E219" s="18">
        <f>$M$11 * ( $M$9*SIN(RADIANS(C219)) + ($M$9^2*SIN(RADIANS(C219))*COS(RADIANS(C219))) / SQRT($M$7^2 - ($M$9*SIN(RADIANS(C219)))^2) )</f>
        <v>-11.582871325938918</v>
      </c>
    </row>
    <row r="220" spans="3:5" x14ac:dyDescent="0.3">
      <c r="C220" s="3">
        <v>214</v>
      </c>
      <c r="D220" s="23">
        <f>$M$9*(1 - COS(RADIANS(C220))) + $M$7 - SQRT($M$7^2 - ($M$9*SIN(RADIANS(C220)))^2)</f>
        <v>7.7761179395272079E-2</v>
      </c>
      <c r="E220" s="18">
        <f>$M$11 * ( $M$9*SIN(RADIANS(C220)) + ($M$9^2*SIN(RADIANS(C220))*COS(RADIANS(C220))) / SQRT($M$7^2 - ($M$9*SIN(RADIANS(C220)))^2) )</f>
        <v>-11.933344034743875</v>
      </c>
    </row>
    <row r="221" spans="3:5" x14ac:dyDescent="0.3">
      <c r="C221" s="21">
        <v>215</v>
      </c>
      <c r="D221" s="23">
        <f>$M$9*(1 - COS(RADIANS(C221))) + $M$7 - SQRT($M$7^2 - ($M$9*SIN(RADIANS(C221)))^2)</f>
        <v>7.7448299654923058E-2</v>
      </c>
      <c r="E221" s="18">
        <f>$M$11 * ( $M$9*SIN(RADIANS(C221)) + ($M$9^2*SIN(RADIANS(C221))*COS(RADIANS(C221))) / SQRT($M$7^2 - ($M$9*SIN(RADIANS(C221)))^2) )</f>
        <v>-12.283489150205193</v>
      </c>
    </row>
    <row r="222" spans="3:5" x14ac:dyDescent="0.3">
      <c r="C222" s="21">
        <v>216</v>
      </c>
      <c r="D222" s="23">
        <f>$M$9*(1 - COS(RADIANS(C222))) + $M$7 - SQRT($M$7^2 - ($M$9*SIN(RADIANS(C222)))^2)</f>
        <v>7.7126377011733444E-2</v>
      </c>
      <c r="E222" s="18">
        <f>$M$11 * ( $M$9*SIN(RADIANS(C222)) + ($M$9^2*SIN(RADIANS(C222))*COS(RADIANS(C222))) / SQRT($M$7^2 - ($M$9*SIN(RADIANS(C222)))^2) )</f>
        <v>-12.633255976849012</v>
      </c>
    </row>
    <row r="223" spans="3:5" x14ac:dyDescent="0.3">
      <c r="C223" s="21">
        <v>217</v>
      </c>
      <c r="D223" s="23">
        <f>$M$9*(1 - COS(RADIANS(C223))) + $M$7 - SQRT($M$7^2 - ($M$9*SIN(RADIANS(C223)))^2)</f>
        <v>7.6795421933099156E-2</v>
      </c>
      <c r="E223" s="18">
        <f>$M$11 * ( $M$9*SIN(RADIANS(C223)) + ($M$9^2*SIN(RADIANS(C223))*COS(RADIANS(C223))) / SQRT($M$7^2 - ($M$9*SIN(RADIANS(C223)))^2) )</f>
        <v>-12.982590327056158</v>
      </c>
    </row>
    <row r="224" spans="3:5" x14ac:dyDescent="0.3">
      <c r="C224" s="3">
        <v>218</v>
      </c>
      <c r="D224" s="23">
        <f>$M$9*(1 - COS(RADIANS(C224))) + $M$7 - SQRT($M$7^2 - ($M$9*SIN(RADIANS(C224)))^2)</f>
        <v>7.6455446332599236E-2</v>
      </c>
      <c r="E224" s="18">
        <f>$M$11 * ( $M$9*SIN(RADIANS(C224)) + ($M$9^2*SIN(RADIANS(C224))*COS(RADIANS(C224))) / SQRT($M$7^2 - ($M$9*SIN(RADIANS(C224)))^2) )</f>
        <v>-13.331434440741825</v>
      </c>
    </row>
    <row r="225" spans="3:5" x14ac:dyDescent="0.3">
      <c r="C225" s="21">
        <v>219</v>
      </c>
      <c r="D225" s="23">
        <f>$M$9*(1 - COS(RADIANS(C225))) + $M$7 - SQRT($M$7^2 - ($M$9*SIN(RADIANS(C225)))^2)</f>
        <v>7.6106463663311391E-2</v>
      </c>
      <c r="E225" s="18">
        <f>$M$11 * ( $M$9*SIN(RADIANS(C225)) + ($M$9^2*SIN(RADIANS(C225))*COS(RADIANS(C225))) / SQRT($M$7^2 - ($M$9*SIN(RADIANS(C225)))^2) )</f>
        <v>-13.679726908214857</v>
      </c>
    </row>
    <row r="226" spans="3:5" x14ac:dyDescent="0.3">
      <c r="C226" s="21">
        <v>220</v>
      </c>
      <c r="D226" s="23">
        <f>$M$9*(1 - COS(RADIANS(C226))) + $M$7 - SQRT($M$7^2 - ($M$9*SIN(RADIANS(C226)))^2)</f>
        <v>7.5748489013076847E-2</v>
      </c>
      <c r="E226" s="18">
        <f>$M$11 * ( $M$9*SIN(RADIANS(C226)) + ($M$9^2*SIN(RADIANS(C226))*COS(RADIANS(C226))) / SQRT($M$7^2 - ($M$9*SIN(RADIANS(C226)))^2) )</f>
        <v>-14.02740259649098</v>
      </c>
    </row>
    <row r="227" spans="3:5" x14ac:dyDescent="0.3">
      <c r="C227" s="21">
        <v>221</v>
      </c>
      <c r="D227" s="23">
        <f>$M$9*(1 - COS(RADIANS(C227))) + $M$7 - SQRT($M$7^2 - ($M$9*SIN(RADIANS(C227)))^2)</f>
        <v>7.5381539201621661E-2</v>
      </c>
      <c r="E227" s="18">
        <f>$M$11 * ( $M$9*SIN(RADIANS(C227)) + ($M$9^2*SIN(RADIANS(C227))*COS(RADIANS(C227))) / SQRT($M$7^2 - ($M$9*SIN(RADIANS(C227)))^2) )</f>
        <v>-14.374392579344246</v>
      </c>
    </row>
    <row r="228" spans="3:5" x14ac:dyDescent="0.3">
      <c r="C228" s="3">
        <v>222</v>
      </c>
      <c r="D228" s="23">
        <f>$M$9*(1 - COS(RADIANS(C228))) + $M$7 - SQRT($M$7^2 - ($M$9*SIN(RADIANS(C228)))^2)</f>
        <v>7.5005632879433737E-2</v>
      </c>
      <c r="E228" s="18">
        <f>$M$11 * ( $M$9*SIN(RADIANS(C228)) + ($M$9^2*SIN(RADIANS(C228))*COS(RADIANS(C228))) / SQRT($M$7^2 - ($M$9*SIN(RADIANS(C228)))^2) )</f>
        <v>-14.720624071388832</v>
      </c>
    </row>
    <row r="229" spans="3:5" x14ac:dyDescent="0.3">
      <c r="C229" s="21">
        <v>223</v>
      </c>
      <c r="D229" s="23">
        <f>$M$9*(1 - COS(RADIANS(C229))) + $M$7 - SQRT($M$7^2 - ($M$9*SIN(RADIANS(C229)))^2)</f>
        <v>7.462079062828833E-2</v>
      </c>
      <c r="E229" s="18">
        <f>$M$11 * ( $M$9*SIN(RADIANS(C229)) + ($M$9^2*SIN(RADIANS(C229))*COS(RADIANS(C229))) / SQRT($M$7^2 - ($M$9*SIN(RADIANS(C229)))^2) )</f>
        <v>-15.066020366491632</v>
      </c>
    </row>
    <row r="230" spans="3:5" x14ac:dyDescent="0.3">
      <c r="C230" s="21">
        <v>224</v>
      </c>
      <c r="D230" s="23">
        <f>$M$9*(1 - COS(RADIANS(C230))) + $M$7 - SQRT($M$7^2 - ($M$9*SIN(RADIANS(C230)))^2)</f>
        <v>7.4227035063305219E-2</v>
      </c>
      <c r="E230" s="18">
        <f>$M$11 * ( $M$9*SIN(RADIANS(C230)) + ($M$9^2*SIN(RADIANS(C230))*COS(RADIANS(C230))) / SQRT($M$7^2 - ($M$9*SIN(RADIANS(C230)))^2) )</f>
        <v>-15.410500780822666</v>
      </c>
    </row>
    <row r="231" spans="3:5" x14ac:dyDescent="0.3">
      <c r="C231" s="21">
        <v>225</v>
      </c>
      <c r="D231" s="23">
        <f>$M$9*(1 - COS(RADIANS(C231))) + $M$7 - SQRT($M$7^2 - ($M$9*SIN(RADIANS(C231)))^2)</f>
        <v>7.3824390936414575E-2</v>
      </c>
      <c r="E231" s="18">
        <f>$M$11 * ( $M$9*SIN(RADIANS(C231)) + ($M$9^2*SIN(RADIANS(C231))*COS(RADIANS(C231))) / SQRT($M$7^2 - ($M$9*SIN(RADIANS(C231)))^2) )</f>
        <v>-15.753980600855977</v>
      </c>
    </row>
    <row r="232" spans="3:5" x14ac:dyDescent="0.3">
      <c r="C232" s="3">
        <v>226</v>
      </c>
      <c r="D232" s="23">
        <f>$M$9*(1 - COS(RADIANS(C232))) + $M$7 - SQRT($M$7^2 - ($M$9*SIN(RADIANS(C232)))^2)</f>
        <v>7.3412885241098819E-2</v>
      </c>
      <c r="E232" s="18">
        <f>$M$11 * ( $M$9*SIN(RADIANS(C232)) + ($M$9^2*SIN(RADIANS(C232))*COS(RADIANS(C232))) / SQRT($M$7^2 - ($M$9*SIN(RADIANS(C232)))^2) )</f>
        <v>-16.096371036638832</v>
      </c>
    </row>
    <row r="233" spans="3:5" x14ac:dyDescent="0.3">
      <c r="C233" s="21">
        <v>227</v>
      </c>
      <c r="D233" s="23">
        <f>$M$9*(1 - COS(RADIANS(C233))) + $M$7 - SQRT($M$7^2 - ($M$9*SIN(RADIANS(C233)))^2)</f>
        <v>7.2992547318270651E-2</v>
      </c>
      <c r="E233" s="18">
        <f>$M$11 * ( $M$9*SIN(RADIANS(C233)) + ($M$9^2*SIN(RADIANS(C233))*COS(RADIANS(C233))) / SQRT($M$7^2 - ($M$9*SIN(RADIANS(C233)))^2) )</f>
        <v>-16.437579180649919</v>
      </c>
    </row>
    <row r="234" spans="3:5" x14ac:dyDescent="0.3">
      <c r="C234" s="21">
        <v>228</v>
      </c>
      <c r="D234" s="23">
        <f>$M$9*(1 - COS(RADIANS(C234))) + $M$7 - SQRT($M$7^2 - ($M$9*SIN(RADIANS(C234)))^2)</f>
        <v>7.2563408963138204E-2</v>
      </c>
      <c r="E234" s="18">
        <f>$M$11 * ( $M$9*SIN(RADIANS(C234)) + ($M$9^2*SIN(RADIANS(C234))*COS(RADIANS(C234))) / SQRT($M$7^2 - ($M$9*SIN(RADIANS(C234)))^2) )</f>
        <v>-16.777507972570024</v>
      </c>
    </row>
    <row r="235" spans="3:5" x14ac:dyDescent="0.3">
      <c r="C235" s="21">
        <v>229</v>
      </c>
      <c r="D235" s="23">
        <f>$M$9*(1 - COS(RADIANS(C235))) + $M$7 - SQRT($M$7^2 - ($M$9*SIN(RADIANS(C235)))^2)</f>
        <v>7.212550453290123E-2</v>
      </c>
      <c r="E235" s="18">
        <f>$M$11 * ( $M$9*SIN(RADIANS(C235)) + ($M$9^2*SIN(RADIANS(C235))*COS(RADIANS(C235))) / SQRT($M$7^2 - ($M$9*SIN(RADIANS(C235)))^2) )</f>
        <v>-17.116056170288854</v>
      </c>
    </row>
    <row r="236" spans="3:5" x14ac:dyDescent="0.3">
      <c r="C236" s="3">
        <v>230</v>
      </c>
      <c r="D236" s="23">
        <f>$M$9*(1 - COS(RADIANS(C236))) + $M$7 - SQRT($M$7^2 - ($M$9*SIN(RADIANS(C236)))^2)</f>
        <v>7.1678871055111615E-2</v>
      </c>
      <c r="E236" s="18">
        <f>$M$11 * ( $M$9*SIN(RADIANS(C236)) + ($M$9^2*SIN(RADIANS(C236))*COS(RADIANS(C236))) / SQRT($M$7^2 - ($M$9*SIN(RADIANS(C236)))^2) )</f>
        <v>-17.453118327471497</v>
      </c>
    </row>
    <row r="237" spans="3:5" x14ac:dyDescent="0.3">
      <c r="C237" s="21">
        <v>231</v>
      </c>
      <c r="D237" s="23">
        <f>$M$9*(1 - COS(RADIANS(C237))) + $M$7 - SQRT($M$7^2 - ($M$9*SIN(RADIANS(C237)))^2)</f>
        <v>7.1223548336526166E-2</v>
      </c>
      <c r="E237" s="18">
        <f>$M$11 * ( $M$9*SIN(RADIANS(C237)) + ($M$9^2*SIN(RADIANS(C237))*COS(RADIANS(C237))) / SQRT($M$7^2 - ($M$9*SIN(RADIANS(C237)))^2) )</f>
        <v>-17.78858477800523</v>
      </c>
    </row>
    <row r="238" spans="3:5" x14ac:dyDescent="0.3">
      <c r="C238" s="21">
        <v>232</v>
      </c>
      <c r="D238" s="23">
        <f>$M$9*(1 - COS(RADIANS(C238))) + $M$7 - SQRT($M$7^2 - ($M$9*SIN(RADIANS(C238)))^2)</f>
        <v>7.0759579072268097E-2</v>
      </c>
      <c r="E238" s="18">
        <f>$M$11 * ( $M$9*SIN(RADIANS(C238)) + ($M$9^2*SIN(RADIANS(C238))*COS(RADIANS(C238))) / SQRT($M$7^2 - ($M$9*SIN(RADIANS(C238)))^2) )</f>
        <v>-18.122341627643806</v>
      </c>
    </row>
    <row r="239" spans="3:5" x14ac:dyDescent="0.3">
      <c r="C239" s="21">
        <v>233</v>
      </c>
      <c r="D239" s="23">
        <f>$M$9*(1 - COS(RADIANS(C239))) + $M$7 - SQRT($M$7^2 - ($M$9*SIN(RADIANS(C239)))^2)</f>
        <v>7.0287008955109198E-2</v>
      </c>
      <c r="E239" s="18">
        <f>$M$11 * ( $M$9*SIN(RADIANS(C239)) + ($M$9^2*SIN(RADIANS(C239))*COS(RADIANS(C239))) / SQRT($M$7^2 - ($M$9*SIN(RADIANS(C239)))^2) )</f>
        <v>-18.454270753160284</v>
      </c>
    </row>
    <row r="240" spans="3:5" x14ac:dyDescent="0.3">
      <c r="C240" s="3">
        <v>234</v>
      </c>
      <c r="D240" s="23">
        <f>$M$9*(1 - COS(RADIANS(C240))) + $M$7 - SQRT($M$7^2 - ($M$9*SIN(RADIANS(C240)))^2)</f>
        <v>6.9805886784672422E-2</v>
      </c>
      <c r="E240" s="18">
        <f>$M$11 * ( $M$9*SIN(RADIANS(C240)) + ($M$9^2*SIN(RADIANS(C240))*COS(RADIANS(C240))) / SQRT($M$7^2 - ($M$9*SIN(RADIANS(C240)))^2) )</f>
        <v>-18.784249809312577</v>
      </c>
    </row>
    <row r="241" spans="3:5" x14ac:dyDescent="0.3">
      <c r="C241" s="21">
        <v>235</v>
      </c>
      <c r="D241" s="23">
        <f>$M$9*(1 - COS(RADIANS(C241))) + $M$7 - SQRT($M$7^2 - ($M$9*SIN(RADIANS(C241)))^2)</f>
        <v>6.931626457635115E-2</v>
      </c>
      <c r="E241" s="18">
        <f>$M$11 * ( $M$9*SIN(RADIANS(C241)) + ($M$9^2*SIN(RADIANS(C241))*COS(RADIANS(C241))) / SQRT($M$7^2 - ($M$9*SIN(RADIANS(C241)))^2) )</f>
        <v>-19.112152243915709</v>
      </c>
    </row>
    <row r="242" spans="3:5" x14ac:dyDescent="0.3">
      <c r="C242" s="21">
        <v>236</v>
      </c>
      <c r="D242" s="23">
        <f>$M$9*(1 - COS(RADIANS(C242))) + $M$7 - SQRT($M$7^2 - ($M$9*SIN(RADIANS(C242)))^2)</f>
        <v>6.8818197669731018E-2</v>
      </c>
      <c r="E242" s="18">
        <f>$M$11 * ( $M$9*SIN(RADIANS(C242)) + ($M$9^2*SIN(RADIANS(C242))*COS(RADIANS(C242))) / SQRT($M$7^2 - ($M$9*SIN(RADIANS(C242)))^2) )</f>
        <v>-19.437847321304254</v>
      </c>
    </row>
    <row r="243" spans="3:5" x14ac:dyDescent="0.3">
      <c r="C243" s="21">
        <v>237</v>
      </c>
      <c r="D243" s="23">
        <f>$M$9*(1 - COS(RADIANS(C243))) + $M$7 - SQRT($M$7^2 - ($M$9*SIN(RADIANS(C243)))^2)</f>
        <v>6.8311744836294014E-2</v>
      </c>
      <c r="E243" s="18">
        <f>$M$11 * ( $M$9*SIN(RADIANS(C243)) + ($M$9^2*SIN(RADIANS(C243))*COS(RADIANS(C243))) / SQRT($M$7^2 - ($M$9*SIN(RADIANS(C243)))^2) )</f>
        <v>-19.761200154454833</v>
      </c>
    </row>
    <row r="244" spans="3:5" x14ac:dyDescent="0.3">
      <c r="C244" s="3">
        <v>238</v>
      </c>
      <c r="D244" s="23">
        <f>$M$9*(1 - COS(RADIANS(C244))) + $M$7 - SQRT($M$7^2 - ($M$9*SIN(RADIANS(C244)))^2)</f>
        <v>6.7796968386177853E-2</v>
      </c>
      <c r="E244" s="18">
        <f>$M$11 * ( $M$9*SIN(RADIANS(C244)) + ($M$9^2*SIN(RADIANS(C244))*COS(RADIANS(C244))) / SQRT($M$7^2 - ($M$9*SIN(RADIANS(C244)))^2) )</f>
        <v>-20.082071746023569</v>
      </c>
    </row>
    <row r="245" spans="3:5" x14ac:dyDescent="0.3">
      <c r="C245" s="21">
        <v>239</v>
      </c>
      <c r="D245" s="23">
        <f>$M$9*(1 - COS(RADIANS(C245))) + $M$7 - SQRT($M$7^2 - ($M$9*SIN(RADIANS(C245)))^2)</f>
        <v>6.7273934273757607E-2</v>
      </c>
      <c r="E245" s="18">
        <f>$M$11 * ( $M$9*SIN(RADIANS(C245)) + ($M$9^2*SIN(RADIANS(C245))*COS(RADIANS(C245))) / SQRT($M$7^2 - ($M$9*SIN(RADIANS(C245)))^2) )</f>
        <v>-20.40031903853599</v>
      </c>
    </row>
    <row r="246" spans="3:5" x14ac:dyDescent="0.3">
      <c r="C246" s="21">
        <v>240</v>
      </c>
      <c r="D246" s="23">
        <f>$M$9*(1 - COS(RADIANS(C246))) + $M$7 - SQRT($M$7^2 - ($M$9*SIN(RADIANS(C246)))^2)</f>
        <v>6.6742712201809218E-2</v>
      </c>
      <c r="E246" s="18">
        <f>$M$11 * ( $M$9*SIN(RADIANS(C246)) + ($M$9^2*SIN(RADIANS(C246))*COS(RADIANS(C246))) / SQRT($M$7^2 - ($M$9*SIN(RADIANS(C246)))^2) )</f>
        <v>-20.715794973947993</v>
      </c>
    </row>
    <row r="247" spans="3:5" x14ac:dyDescent="0.3">
      <c r="C247" s="21">
        <v>241</v>
      </c>
      <c r="D247" s="23">
        <f>$M$9*(1 - COS(RADIANS(C247))) + $M$7 - SQRT($M$7^2 - ($M$9*SIN(RADIANS(C247)))^2)</f>
        <v>6.6203375724011165E-2</v>
      </c>
      <c r="E247" s="18">
        <f>$M$11 * ( $M$9*SIN(RADIANS(C247)) + ($M$9^2*SIN(RADIANS(C247))*COS(RADIANS(C247))) / SQRT($M$7^2 - ($M$9*SIN(RADIANS(C247)))^2) )</f>
        <v>-21.028348562775218</v>
      </c>
    </row>
    <row r="248" spans="3:5" x14ac:dyDescent="0.3">
      <c r="C248" s="3">
        <v>242</v>
      </c>
      <c r="D248" s="23">
        <f>$M$9*(1 - COS(RADIANS(C248))) + $M$7 - SQRT($M$7^2 - ($M$9*SIN(RADIANS(C248)))^2)</f>
        <v>6.5656002345534314E-2</v>
      </c>
      <c r="E248" s="18">
        <f>$M$11 * ( $M$9*SIN(RADIANS(C248)) + ($M$9^2*SIN(RADIANS(C248))*COS(RADIANS(C248))) / SQRT($M$7^2 - ($M$9*SIN(RADIANS(C248)))^2) )</f>
        <v>-21.337824962965012</v>
      </c>
    </row>
    <row r="249" spans="3:5" x14ac:dyDescent="0.3">
      <c r="C249" s="21">
        <v>243</v>
      </c>
      <c r="D249" s="23">
        <f>$M$9*(1 - COS(RADIANS(C249))) + $M$7 - SQRT($M$7^2 - ($M$9*SIN(RADIANS(C249)))^2)</f>
        <v>6.5100673621465932E-2</v>
      </c>
      <c r="E249" s="18">
        <f>$M$11 * ( $M$9*SIN(RADIANS(C249)) + ($M$9^2*SIN(RADIANS(C249))*COS(RADIANS(C249))) / SQRT($M$7^2 - ($M$9*SIN(RADIANS(C249)))^2) )</f>
        <v>-21.644065568660587</v>
      </c>
    </row>
    <row r="250" spans="3:5" x14ac:dyDescent="0.3">
      <c r="C250" s="21">
        <v>244</v>
      </c>
      <c r="D250" s="23">
        <f>$M$9*(1 - COS(RADIANS(C250))) + $M$7 - SQRT($M$7^2 - ($M$9*SIN(RADIANS(C250)))^2)</f>
        <v>6.4537475252811116E-2</v>
      </c>
      <c r="E250" s="18">
        <f>$M$11 * ( $M$9*SIN(RADIANS(C250)) + ($M$9^2*SIN(RADIANS(C250))*COS(RADIANS(C250))) / SQRT($M$7^2 - ($M$9*SIN(RADIANS(C250)))^2) )</f>
        <v>-21.946908108979493</v>
      </c>
    </row>
    <row r="251" spans="3:5" x14ac:dyDescent="0.3">
      <c r="C251" s="21">
        <v>245</v>
      </c>
      <c r="D251" s="23">
        <f>$M$9*(1 - COS(RADIANS(C251))) + $M$7 - SQRT($M$7^2 - ($M$9*SIN(RADIANS(C251)))^2)</f>
        <v>6.3966497179811399E-2</v>
      </c>
      <c r="E251" s="18">
        <f>$M$11 * ( $M$9*SIN(RADIANS(C251)) + ($M$9^2*SIN(RADIANS(C251))*COS(RADIANS(C251))) / SQRT($M$7^2 - ($M$9*SIN(RADIANS(C251)))^2) )</f>
        <v>-22.24618675690072</v>
      </c>
    </row>
    <row r="252" spans="3:5" x14ac:dyDescent="0.3">
      <c r="C252" s="3">
        <v>246</v>
      </c>
      <c r="D252" s="23">
        <f>$M$9*(1 - COS(RADIANS(C252))) + $M$7 - SQRT($M$7^2 - ($M$9*SIN(RADIANS(C252)))^2)</f>
        <v>6.3387833672318372E-2</v>
      </c>
      <c r="E252" s="18">
        <f>$M$11 * ( $M$9*SIN(RADIANS(C252)) + ($M$9^2*SIN(RADIANS(C252))*COS(RADIANS(C252))) / SQRT($M$7^2 - ($M$9*SIN(RADIANS(C252)))^2) )</f>
        <v>-22.541732248323797</v>
      </c>
    </row>
    <row r="253" spans="3:5" x14ac:dyDescent="0.3">
      <c r="C253" s="21">
        <v>247</v>
      </c>
      <c r="D253" s="23">
        <f>$M$9*(1 - COS(RADIANS(C253))) + $M$7 - SQRT($M$7^2 - ($M$9*SIN(RADIANS(C253)))^2)</f>
        <v>6.280158341695885E-2</v>
      </c>
      <c r="E253" s="18">
        <f>$M$11 * ( $M$9*SIN(RADIANS(C253)) + ($M$9^2*SIN(RADIANS(C253))*COS(RADIANS(C253))) / SQRT($M$7^2 - ($M$9*SIN(RADIANS(C253)))^2) )</f>
        <v>-22.833372011332141</v>
      </c>
    </row>
    <row r="254" spans="3:5" x14ac:dyDescent="0.3">
      <c r="C254" s="21">
        <v>248</v>
      </c>
      <c r="D254" s="23">
        <f>$M$9*(1 - COS(RADIANS(C254))) + $M$7 - SQRT($M$7^2 - ($M$9*SIN(RADIANS(C254)))^2)</f>
        <v>6.2207849600828508E-2</v>
      </c>
      <c r="E254" s="18">
        <f>$M$11 * ( $M$9*SIN(RADIANS(C254)) + ($M$9^2*SIN(RADIANS(C254))*COS(RADIANS(C254))) / SQRT($M$7^2 - ($M$9*SIN(RADIANS(C254)))^2) )</f>
        <v>-23.120930305659027</v>
      </c>
    </row>
    <row r="255" spans="3:5" x14ac:dyDescent="0.3">
      <c r="C255" s="21">
        <v>249</v>
      </c>
      <c r="D255" s="23">
        <f>$M$9*(1 - COS(RADIANS(C255))) + $M$7 - SQRT($M$7^2 - ($M$9*SIN(RADIANS(C255)))^2)</f>
        <v>6.1606739991449583E-2</v>
      </c>
      <c r="E255" s="18">
        <f>$M$11 * ( $M$9*SIN(RADIANS(C255)) + ($M$9^2*SIN(RADIANS(C255))*COS(RADIANS(C255))) / SQRT($M$7^2 - ($M$9*SIN(RADIANS(C255)))^2) )</f>
        <v>-23.40422837232046</v>
      </c>
    </row>
    <row r="256" spans="3:5" x14ac:dyDescent="0.3">
      <c r="C256" s="3">
        <v>250</v>
      </c>
      <c r="D256" s="23">
        <f>$M$9*(1 - COS(RADIANS(C256))) + $M$7 - SQRT($M$7^2 - ($M$9*SIN(RADIANS(C256)))^2)</f>
        <v>6.0998367012732285E-2</v>
      </c>
      <c r="E256" s="18">
        <f>$M$11 * ( $M$9*SIN(RADIANS(C256)) + ($M$9^2*SIN(RADIANS(C256))*COS(RADIANS(C256))) / SQRT($M$7^2 - ($M$9*SIN(RADIANS(C256)))^2) )</f>
        <v>-23.683084593343583</v>
      </c>
    </row>
    <row r="257" spans="3:5" x14ac:dyDescent="0.3">
      <c r="C257" s="21">
        <v>251</v>
      </c>
      <c r="D257" s="23">
        <f>$M$9*(1 - COS(RADIANS(C257))) + $M$7 - SQRT($M$7^2 - ($M$9*SIN(RADIANS(C257)))^2)</f>
        <v>6.0382847816678936E-2</v>
      </c>
      <c r="E257" s="18">
        <f>$M$11 * ( $M$9*SIN(RADIANS(C257)) + ($M$9^2*SIN(RADIANS(C257))*COS(RADIANS(C257))) / SQRT($M$7^2 - ($M$9*SIN(RADIANS(C257)))^2) )</f>
        <v>-23.957314661482361</v>
      </c>
    </row>
    <row r="258" spans="3:5" x14ac:dyDescent="0.3">
      <c r="C258" s="21">
        <v>252</v>
      </c>
      <c r="D258" s="23">
        <f>$M$9*(1 - COS(RADIANS(C258))) + $M$7 - SQRT($M$7^2 - ($M$9*SIN(RADIANS(C258)))^2)</f>
        <v>5.9760304350575222E-2</v>
      </c>
      <c r="E258" s="18">
        <f>$M$11 * ( $M$9*SIN(RADIANS(C258)) + ($M$9^2*SIN(RADIANS(C258))*COS(RADIANS(C258))) / SQRT($M$7^2 - ($M$9*SIN(RADIANS(C258)))^2) )</f>
        <v>-24.226731759775422</v>
      </c>
    </row>
    <row r="259" spans="3:5" x14ac:dyDescent="0.3">
      <c r="C259" s="21">
        <v>253</v>
      </c>
      <c r="D259" s="23">
        <f>$M$9*(1 - COS(RADIANS(C259))) + $M$7 - SQRT($M$7^2 - ($M$9*SIN(RADIANS(C259)))^2)</f>
        <v>5.9130863419417007E-2</v>
      </c>
      <c r="E259" s="18">
        <f>$M$11 * ( $M$9*SIN(RADIANS(C259)) + ($M$9^2*SIN(RADIANS(C259))*COS(RADIANS(C259))) / SQRT($M$7^2 - ($M$9*SIN(RADIANS(C259)))^2) )</f>
        <v>-24.491146750762532</v>
      </c>
    </row>
    <row r="260" spans="3:5" x14ac:dyDescent="0.3">
      <c r="C260" s="3">
        <v>254</v>
      </c>
      <c r="D260" s="23">
        <f>$M$9*(1 - COS(RADIANS(C260))) + $M$7 - SQRT($M$7^2 - ($M$9*SIN(RADIANS(C260)))^2)</f>
        <v>5.8494656743324575E-2</v>
      </c>
      <c r="E260" s="18">
        <f>$M$11 * ( $M$9*SIN(RADIANS(C260)) + ($M$9^2*SIN(RADIANS(C260))*COS(RADIANS(C260))) / SQRT($M$7^2 - ($M$9*SIN(RADIANS(C260)))^2) )</f>
        <v>-24.750368375138329</v>
      </c>
    </row>
    <row r="261" spans="3:5" x14ac:dyDescent="0.3">
      <c r="C261" s="21">
        <v>255</v>
      </c>
      <c r="D261" s="23">
        <f>$M$9*(1 - COS(RADIANS(C261))) + $M$7 - SQRT($M$7^2 - ($M$9*SIN(RADIANS(C261)))^2)</f>
        <v>5.7851821009705456E-2</v>
      </c>
      <c r="E261" s="18">
        <f>$M$11 * ( $M$9*SIN(RADIANS(C261)) + ($M$9^2*SIN(RADIANS(C261))*COS(RADIANS(C261))) / SQRT($M$7^2 - ($M$9*SIN(RADIANS(C261)))^2) )</f>
        <v>-25.004203459583316</v>
      </c>
    </row>
    <row r="262" spans="3:5" x14ac:dyDescent="0.3">
      <c r="C262" s="21">
        <v>256</v>
      </c>
      <c r="D262" s="23">
        <f>$M$9*(1 - COS(RADIANS(C262))) + $M$7 - SQRT($M$7^2 - ($M$9*SIN(RADIANS(C262)))^2)</f>
        <v>5.7202497919930567E-2</v>
      </c>
      <c r="E262" s="18">
        <f>$M$11 * ( $M$9*SIN(RADIANS(C262)) + ($M$9^2*SIN(RADIANS(C262))*COS(RADIANS(C262))) / SQRT($M$7^2 - ($M$9*SIN(RADIANS(C262)))^2) )</f>
        <v>-25.252457133474234</v>
      </c>
    </row>
    <row r="263" spans="3:5" x14ac:dyDescent="0.3">
      <c r="C263" s="21">
        <v>257</v>
      </c>
      <c r="D263" s="23">
        <f>$M$9*(1 - COS(RADIANS(C263))) + $M$7 - SQRT($M$7^2 - ($M$9*SIN(RADIANS(C263)))^2)</f>
        <v>5.6546834230300325E-2</v>
      </c>
      <c r="E263" s="18">
        <f>$M$11 * ( $M$9*SIN(RADIANS(C263)) + ($M$9^2*SIN(RADIANS(C263))*COS(RADIANS(C263))) / SQRT($M$7^2 - ($M$9*SIN(RADIANS(C263)))^2) )</f>
        <v>-25.494933054137451</v>
      </c>
    </row>
    <row r="264" spans="3:5" x14ac:dyDescent="0.3">
      <c r="C264" s="3">
        <v>258</v>
      </c>
      <c r="D264" s="23">
        <f>$M$9*(1 - COS(RADIANS(C264))) + $M$7 - SQRT($M$7^2 - ($M$9*SIN(RADIANS(C264)))^2)</f>
        <v>5.588498178708326E-2</v>
      </c>
      <c r="E264" s="18">
        <f>$M$11 * ( $M$9*SIN(RADIANS(C264)) + ($M$9^2*SIN(RADIANS(C264))*COS(RADIANS(C264))) / SQRT($M$7^2 - ($M$9*SIN(RADIANS(C264)))^2) )</f>
        <v>-25.731433640272336</v>
      </c>
    </row>
    <row r="265" spans="3:5" x14ac:dyDescent="0.3">
      <c r="C265" s="21">
        <v>259</v>
      </c>
      <c r="D265" s="23">
        <f>$M$9*(1 - COS(RADIANS(C265))) + $M$7 - SQRT($M$7^2 - ($M$9*SIN(RADIANS(C265)))^2)</f>
        <v>5.5217097555422145E-2</v>
      </c>
      <c r="E265" s="18">
        <f>$M$11 * ( $M$9*SIN(RADIANS(C265)) + ($M$9^2*SIN(RADIANS(C265))*COS(RADIANS(C265))) / SQRT($M$7^2 - ($M$9*SIN(RADIANS(C265)))^2) )</f>
        <v>-25.961760313134743</v>
      </c>
    </row>
    <row r="266" spans="3:5" x14ac:dyDescent="0.3">
      <c r="C266" s="21">
        <v>260</v>
      </c>
      <c r="D266" s="23">
        <f>$M$9*(1 - COS(RADIANS(C266))) + $M$7 - SQRT($M$7^2 - ($M$9*SIN(RADIANS(C266)))^2)</f>
        <v>5.454334364191249E-2</v>
      </c>
      <c r="E266" s="18">
        <f>$M$11 * ( $M$9*SIN(RADIANS(C266)) + ($M$9^2*SIN(RADIANS(C266))*COS(RADIANS(C266))) / SQRT($M$7^2 - ($M$9*SIN(RADIANS(C266)))^2) )</f>
        <v>-26.185713745035379</v>
      </c>
    </row>
    <row r="267" spans="3:5" x14ac:dyDescent="0.3">
      <c r="C267" s="21">
        <v>261</v>
      </c>
      <c r="D267" s="23">
        <f>$M$9*(1 - COS(RADIANS(C267))) + $M$7 - SQRT($M$7^2 - ($M$9*SIN(RADIANS(C267)))^2)</f>
        <v>5.3863887310670183E-2</v>
      </c>
      <c r="E267" s="18">
        <f>$M$11 * ( $M$9*SIN(RADIANS(C267)) + ($M$9^2*SIN(RADIANS(C267))*COS(RADIANS(C267))) / SQRT($M$7^2 - ($M$9*SIN(RADIANS(C267)))^2) )</f>
        <v>-26.403094114674133</v>
      </c>
    </row>
    <row r="268" spans="3:5" x14ac:dyDescent="0.3">
      <c r="C268" s="3">
        <v>262</v>
      </c>
      <c r="D268" s="23">
        <f>$M$9*(1 - COS(RADIANS(C268))) + $M$7 - SQRT($M$7^2 - ($M$9*SIN(RADIANS(C268)))^2)</f>
        <v>5.3178900992718964E-2</v>
      </c>
      <c r="E268" s="18">
        <f>$M$11 * ( $M$9*SIN(RADIANS(C268)) + ($M$9^2*SIN(RADIANS(C268))*COS(RADIANS(C268))) / SQRT($M$7^2 - ($M$9*SIN(RADIANS(C268)))^2) )</f>
        <v>-26.613701368798381</v>
      </c>
    </row>
    <row r="269" spans="3:5" x14ac:dyDescent="0.3">
      <c r="C269" s="21">
        <v>263</v>
      </c>
      <c r="D269" s="23">
        <f>$M$9*(1 - COS(RADIANS(C269))) + $M$7 - SQRT($M$7^2 - ($M$9*SIN(RADIANS(C269)))^2)</f>
        <v>5.2488562288540458E-2</v>
      </c>
      <c r="E269" s="18">
        <f>$M$11 * ( $M$9*SIN(RADIANS(C269)) + ($M$9^2*SIN(RADIANS(C269))*COS(RADIANS(C269))) / SQRT($M$7^2 - ($M$9*SIN(RADIANS(C269)))^2) )</f>
        <v>-26.81733548964322</v>
      </c>
    </row>
    <row r="270" spans="3:5" x14ac:dyDescent="0.3">
      <c r="C270" s="21">
        <v>264</v>
      </c>
      <c r="D270" s="23">
        <f>$M$9*(1 - COS(RADIANS(C270))) + $M$7 - SQRT($M$7^2 - ($M$9*SIN(RADIANS(C270)))^2)</f>
        <v>5.1793053963645252E-2</v>
      </c>
      <c r="E270" s="18">
        <f>$M$11 * ( $M$9*SIN(RADIANS(C270)) + ($M$9^2*SIN(RADIANS(C270))*COS(RADIANS(C270))) / SQRT($M$7^2 - ($M$9*SIN(RADIANS(C270)))^2) )</f>
        <v>-27.013796767582448</v>
      </c>
    </row>
    <row r="271" spans="3:5" x14ac:dyDescent="0.3">
      <c r="C271" s="21">
        <v>265</v>
      </c>
      <c r="D271" s="23">
        <f>$M$9*(1 - COS(RADIANS(C271))) + $M$7 - SQRT($M$7^2 - ($M$9*SIN(RADIANS(C271)))^2)</f>
        <v>5.1092563937037538E-2</v>
      </c>
      <c r="E271" s="18">
        <f>$M$11 * ( $M$9*SIN(RADIANS(C271)) + ($M$9^2*SIN(RADIANS(C271))*COS(RADIANS(C271))) / SQRT($M$7^2 - ($M$9*SIN(RADIANS(C271)))^2) )</f>
        <v>-27.202886078393117</v>
      </c>
    </row>
    <row r="272" spans="3:5" x14ac:dyDescent="0.3">
      <c r="C272" s="3">
        <v>266</v>
      </c>
      <c r="D272" s="23">
        <f>$M$9*(1 - COS(RADIANS(C272))) + $M$7 - SQRT($M$7^2 - ($M$9*SIN(RADIANS(C272)))^2)</f>
        <v>5.0387285262462667E-2</v>
      </c>
      <c r="E272" s="18">
        <f>$M$11 * ( $M$9*SIN(RADIANS(C272)) + ($M$9^2*SIN(RADIANS(C272))*COS(RADIANS(C272))) / SQRT($M$7^2 - ($M$9*SIN(RADIANS(C272)))^2) )</f>
        <v>-27.384405164511993</v>
      </c>
    </row>
    <row r="273" spans="3:5" x14ac:dyDescent="0.3">
      <c r="C273" s="21">
        <v>267</v>
      </c>
      <c r="D273" s="23">
        <f>$M$9*(1 - COS(RADIANS(C273))) + $M$7 - SQRT($M$7^2 - ($M$9*SIN(RADIANS(C273)))^2)</f>
        <v>4.9677416102342137E-2</v>
      </c>
      <c r="E273" s="18">
        <f>$M$11 * ( $M$9*SIN(RADIANS(C273)) + ($M$9^2*SIN(RADIANS(C273))*COS(RADIANS(C273))) / SQRT($M$7^2 - ($M$9*SIN(RADIANS(C273)))^2) )</f>
        <v>-27.558156919641434</v>
      </c>
    </row>
    <row r="274" spans="3:5" x14ac:dyDescent="0.3">
      <c r="C274" s="21">
        <v>268</v>
      </c>
      <c r="D274" s="23">
        <f>$M$9*(1 - COS(RADIANS(C274))) + $M$7 - SQRT($M$7^2 - ($M$9*SIN(RADIANS(C274)))^2)</f>
        <v>4.8963159694318525E-2</v>
      </c>
      <c r="E274" s="18">
        <f>$M$11 * ( $M$9*SIN(RADIANS(C274)) + ($M$9^2*SIN(RADIANS(C274))*COS(RADIANS(C274))) / SQRT($M$7^2 - ($M$9*SIN(RADIANS(C274)))^2) )</f>
        <v>-27.723945676043098</v>
      </c>
    </row>
    <row r="275" spans="3:5" x14ac:dyDescent="0.3">
      <c r="C275" s="21">
        <v>269</v>
      </c>
      <c r="D275" s="23">
        <f>$M$9*(1 - COS(RADIANS(C275))) + $M$7 - SQRT($M$7^2 - ($M$9*SIN(RADIANS(C275)))^2)</f>
        <v>4.8244724310349235E-2</v>
      </c>
      <c r="E275" s="18">
        <f>$M$11 * ( $M$9*SIN(RADIANS(C275)) + ($M$9^2*SIN(RADIANS(C275))*COS(RADIANS(C275))) / SQRT($M$7^2 - ($M$9*SIN(RADIANS(C275)))^2) )</f>
        <v>-27.881577493842528</v>
      </c>
    </row>
    <row r="276" spans="3:5" x14ac:dyDescent="0.3">
      <c r="C276" s="3">
        <v>270</v>
      </c>
      <c r="D276" s="23">
        <f>$M$9*(1 - COS(RADIANS(C276))) + $M$7 - SQRT($M$7^2 - ($M$9*SIN(RADIANS(C276)))^2)</f>
        <v>4.7522323208305822E-2</v>
      </c>
      <c r="E276" s="18">
        <f>$M$11 * ( $M$9*SIN(RADIANS(C276)) + ($M$9^2*SIN(RADIANS(C276))*COS(RADIANS(C276))) / SQRT($M$7^2 - ($M$9*SIN(RADIANS(C276)))^2) )</f>
        <v>-28.030860451654931</v>
      </c>
    </row>
    <row r="277" spans="3:5" x14ac:dyDescent="0.3">
      <c r="C277" s="21">
        <v>271</v>
      </c>
      <c r="D277" s="23">
        <f>$M$9*(1 - COS(RADIANS(C277))) + $M$7 - SQRT($M$7^2 - ($M$9*SIN(RADIANS(C277)))^2)</f>
        <v>4.67961745760547E-2</v>
      </c>
      <c r="E277" s="18">
        <f>$M$11 * ( $M$9*SIN(RADIANS(C277)) + ($M$9^2*SIN(RADIANS(C277))*COS(RADIANS(C277))) / SQRT($M$7^2 - ($M$9*SIN(RADIANS(C277)))^2) )</f>
        <v>-28.171604937832711</v>
      </c>
    </row>
    <row r="278" spans="3:5" x14ac:dyDescent="0.3">
      <c r="C278" s="21">
        <v>272</v>
      </c>
      <c r="D278" s="23">
        <f>$M$9*(1 - COS(RADIANS(C278))) + $M$7 - SQRT($M$7^2 - ($M$9*SIN(RADIANS(C278)))^2)</f>
        <v>4.6066501468010945E-2</v>
      </c>
      <c r="E278" s="18">
        <f>$M$11 * ( $M$9*SIN(RADIANS(C278)) + ($M$9^2*SIN(RADIANS(C278))*COS(RADIANS(C278))) / SQRT($M$7^2 - ($M$9*SIN(RADIANS(C278)))^2) )</f>
        <v>-28.303623941629478</v>
      </c>
    </row>
    <row r="279" spans="3:5" x14ac:dyDescent="0.3">
      <c r="C279" s="21">
        <v>273</v>
      </c>
      <c r="D279" s="23">
        <f>$M$9*(1 - COS(RADIANS(C279))) + $M$7 - SQRT($M$7^2 - ($M$9*SIN(RADIANS(C279)))^2)</f>
        <v>4.5333531734177784E-2</v>
      </c>
      <c r="E279" s="18">
        <f>$M$11 * ( $M$9*SIN(RADIANS(C279)) + ($M$9^2*SIN(RADIANS(C279))*COS(RADIANS(C279))) / SQRT($M$7^2 - ($M$9*SIN(RADIANS(C279)))^2) )</f>
        <v>-28.426733343571655</v>
      </c>
    </row>
    <row r="280" spans="3:5" x14ac:dyDescent="0.3">
      <c r="C280" s="3">
        <v>274</v>
      </c>
      <c r="D280" s="23">
        <f>$M$9*(1 - COS(RADIANS(C280))) + $M$7 - SQRT($M$7^2 - ($M$9*SIN(RADIANS(C280)))^2)</f>
        <v>4.4597497941700259E-2</v>
      </c>
      <c r="E280" s="18">
        <f>$M$11 * ( $M$9*SIN(RADIANS(C280)) + ($M$9^2*SIN(RADIANS(C280))*COS(RADIANS(C280))) / SQRT($M$7^2 - ($M$9*SIN(RADIANS(C280)))^2) )</f>
        <v>-28.540752204329639</v>
      </c>
    </row>
    <row r="281" spans="3:5" x14ac:dyDescent="0.3">
      <c r="C281" s="21">
        <v>275</v>
      </c>
      <c r="D281" s="23">
        <f>$M$9*(1 - COS(RADIANS(C281))) + $M$7 - SQRT($M$7^2 - ($M$9*SIN(RADIANS(C281)))^2)</f>
        <v>4.3858637288981928E-2</v>
      </c>
      <c r="E281" s="18">
        <f>$M$11 * ( $M$9*SIN(RADIANS(C281)) + ($M$9^2*SIN(RADIANS(C281))*COS(RADIANS(C281))) / SQRT($M$7^2 - ($M$9*SIN(RADIANS(C281)))^2) )</f>
        <v>-28.645503051383347</v>
      </c>
    </row>
    <row r="282" spans="3:5" x14ac:dyDescent="0.3">
      <c r="C282" s="21">
        <v>276</v>
      </c>
      <c r="D282" s="23">
        <f>$M$9*(1 - COS(RADIANS(C282))) + $M$7 - SQRT($M$7^2 - ($M$9*SIN(RADIANS(C282)))^2)</f>
        <v>4.3117191512430042E-2</v>
      </c>
      <c r="E282" s="18">
        <f>$M$11 * ( $M$9*SIN(RADIANS(C282)) + ($M$9^2*SIN(RADIANS(C282))*COS(RADIANS(C282))) / SQRT($M$7^2 - ($M$9*SIN(RADIANS(C282)))^2) )</f>
        <v>-28.740812162784419</v>
      </c>
    </row>
    <row r="283" spans="3:5" x14ac:dyDescent="0.3">
      <c r="C283" s="21">
        <v>277</v>
      </c>
      <c r="D283" s="23">
        <f>$M$9*(1 - COS(RADIANS(C283))) + $M$7 - SQRT($M$7^2 - ($M$9*SIN(RADIANS(C283)))^2)</f>
        <v>4.2373406785913226E-2</v>
      </c>
      <c r="E283" s="18">
        <f>$M$11 * ( $M$9*SIN(RADIANS(C283)) + ($M$9^2*SIN(RADIANS(C283))*COS(RADIANS(C283))) / SQRT($M$7^2 - ($M$9*SIN(RADIANS(C283)))^2) )</f>
        <v>-28.826509847326847</v>
      </c>
    </row>
    <row r="284" spans="3:5" x14ac:dyDescent="0.3">
      <c r="C284" s="3">
        <v>278</v>
      </c>
      <c r="D284" s="23">
        <f>$M$9*(1 - COS(RADIANS(C284))) + $M$7 - SQRT($M$7^2 - ($M$9*SIN(RADIANS(C284)))^2)</f>
        <v>4.1627533613033535E-2</v>
      </c>
      <c r="E284" s="18">
        <f>$M$11 * ( $M$9*SIN(RADIANS(C284)) + ($M$9^2*SIN(RADIANS(C284))*COS(RADIANS(C284))) / SQRT($M$7^2 - ($M$9*SIN(RADIANS(C284)))^2) )</f>
        <v>-28.902430720451196</v>
      </c>
    </row>
    <row r="285" spans="3:5" x14ac:dyDescent="0.3">
      <c r="C285" s="21">
        <v>279</v>
      </c>
      <c r="D285" s="23">
        <f>$M$9*(1 - COS(RADIANS(C285))) + $M$7 - SQRT($M$7^2 - ($M$9*SIN(RADIANS(C285)))^2)</f>
        <v>4.0879826712331008E-2</v>
      </c>
      <c r="E285" s="18">
        <f>$M$11 * ( $M$9*SIN(RADIANS(C285)) + ($M$9^2*SIN(RADIANS(C285))*COS(RADIANS(C285))) / SQRT($M$7^2 - ($M$9*SIN(RADIANS(C285)))^2) )</f>
        <v>-28.968413975223726</v>
      </c>
    </row>
    <row r="286" spans="3:5" x14ac:dyDescent="0.3">
      <c r="C286" s="21">
        <v>280</v>
      </c>
      <c r="D286" s="23">
        <f>$M$9*(1 - COS(RADIANS(C286))) + $M$7 - SQRT($M$7^2 - ($M$9*SIN(RADIANS(C286)))^2)</f>
        <v>4.0130544895557285E-2</v>
      </c>
      <c r="E286" s="18">
        <f>$M$11 * ( $M$9*SIN(RADIANS(C286)) + ($M$9^2*SIN(RADIANS(C286))*COS(RADIANS(C286))) / SQRT($M$7^2 - ($M$9*SIN(RADIANS(C286)))^2) )</f>
        <v>-29.024303647750738</v>
      </c>
    </row>
    <row r="287" spans="3:5" x14ac:dyDescent="0.3">
      <c r="C287" s="21">
        <v>281</v>
      </c>
      <c r="D287" s="23">
        <f>$M$9*(1 - COS(RADIANS(C287))) + $M$7 - SQRT($M$7^2 - ($M$9*SIN(RADIANS(C287)))^2)</f>
        <v>3.9379950939168934E-2</v>
      </c>
      <c r="E287" s="18">
        <f>$M$11 * ( $M$9*SIN(RADIANS(C287)) + ($M$9^2*SIN(RADIANS(C287))*COS(RADIANS(C287))) / SQRT($M$7^2 - ($M$9*SIN(RADIANS(C287)))^2) )</f>
        <v>-29.069948876410347</v>
      </c>
    </row>
    <row r="288" spans="3:5" x14ac:dyDescent="0.3">
      <c r="C288" s="3">
        <v>282</v>
      </c>
      <c r="D288" s="23">
        <f>$M$9*(1 - COS(RADIANS(C288))) + $M$7 - SQRT($M$7^2 - ($M$9*SIN(RADIANS(C288)))^2)</f>
        <v>3.8628311449209224E-2</v>
      </c>
      <c r="E288" s="18">
        <f>$M$11 * ( $M$9*SIN(RADIANS(C288)) + ($M$9^2*SIN(RADIANS(C288))*COS(RADIANS(C288))) / SQRT($M$7^2 - ($M$9*SIN(RADIANS(C288)))^2) )</f>
        <v>-29.105204154308431</v>
      </c>
    </row>
    <row r="289" spans="3:5" x14ac:dyDescent="0.3">
      <c r="C289" s="21">
        <v>283</v>
      </c>
      <c r="D289" s="23">
        <f>$M$9*(1 - COS(RADIANS(C289))) + $M$7 - SQRT($M$7^2 - ($M$9*SIN(RADIANS(C289)))^2)</f>
        <v>3.7875896719759494E-2</v>
      </c>
      <c r="E289" s="18">
        <f>$M$11 * ( $M$9*SIN(RADIANS(C289)) + ($M$9^2*SIN(RADIANS(C289))*COS(RADIANS(C289))) / SQRT($M$7^2 - ($M$9*SIN(RADIANS(C289)))^2) )</f>
        <v>-29.129929574392349</v>
      </c>
    </row>
    <row r="290" spans="3:5" x14ac:dyDescent="0.3">
      <c r="C290" s="21">
        <v>284</v>
      </c>
      <c r="D290" s="23">
        <f>$M$9*(1 - COS(RADIANS(C290))) + $M$7 - SQRT($M$7^2 - ($M$9*SIN(RADIANS(C290)))^2)</f>
        <v>3.7122980585158144E-2</v>
      </c>
      <c r="E290" s="18">
        <f>$M$11 * ( $M$9*SIN(RADIANS(C290)) + ($M$9^2*SIN(RADIANS(C290))*COS(RADIANS(C290))) / SQRT($M$7^2 - ($M$9*SIN(RADIANS(C290)))^2) )</f>
        <v>-29.143991066685025</v>
      </c>
    </row>
    <row r="291" spans="3:5" x14ac:dyDescent="0.3">
      <c r="C291" s="21">
        <v>285</v>
      </c>
      <c r="D291" s="23">
        <f>$M$9*(1 - COS(RADIANS(C291))) + $M$7 - SQRT($M$7^2 - ($M$9*SIN(RADIANS(C291)))^2)</f>
        <v>3.6369840266196246E-2</v>
      </c>
      <c r="E291" s="18">
        <f>$M$11 * ( $M$9*SIN(RADIANS(C291)) + ($M$9^2*SIN(RADIANS(C291))*COS(RADIANS(C291))) / SQRT($M$7^2 - ($M$9*SIN(RADIANS(C291)))^2) )</f>
        <v>-29.147260627133395</v>
      </c>
    </row>
    <row r="292" spans="3:5" x14ac:dyDescent="0.3">
      <c r="C292" s="3">
        <v>286</v>
      </c>
      <c r="D292" s="23">
        <f>$M$9*(1 - COS(RADIANS(C292))) + $M$7 - SQRT($M$7^2 - ($M$9*SIN(RADIANS(C292)))^2)</f>
        <v>3.5616756210513634E-2</v>
      </c>
      <c r="E292" s="18">
        <f>$M$11 * ( $M$9*SIN(RADIANS(C292)) + ($M$9^2*SIN(RADIANS(C292))*COS(RADIANS(C292))) / SQRT($M$7^2 - ($M$9*SIN(RADIANS(C292)))^2) )</f>
        <v>-29.139616537598009</v>
      </c>
    </row>
    <row r="293" spans="3:5" x14ac:dyDescent="0.3">
      <c r="C293" s="21">
        <v>287</v>
      </c>
      <c r="D293" s="23">
        <f>$M$9*(1 - COS(RADIANS(C293))) + $M$7 - SQRT($M$7^2 - ($M$9*SIN(RADIANS(C293)))^2)</f>
        <v>3.4864011927429855E-2</v>
      </c>
      <c r="E293" s="18">
        <f>$M$11 * ( $M$9*SIN(RADIANS(C293)) + ($M$9^2*SIN(RADIANS(C293))*COS(RADIANS(C293))) / SQRT($M$7^2 - ($M$9*SIN(RADIANS(C293)))^2) )</f>
        <v>-29.120943576544999</v>
      </c>
    </row>
    <row r="294" spans="3:5" x14ac:dyDescent="0.3">
      <c r="C294" s="21">
        <v>288</v>
      </c>
      <c r="D294" s="23">
        <f>$M$9*(1 - COS(RADIANS(C294))) + $M$7 - SQRT($M$7^2 - ($M$9*SIN(RADIANS(C294)))^2)</f>
        <v>3.4111893817454608E-2</v>
      </c>
      <c r="E294" s="18">
        <f>$M$11 * ( $M$9*SIN(RADIANS(C294)) + ($M$9^2*SIN(RADIANS(C294))*COS(RADIANS(C294))) / SQRT($M$7^2 - ($M$9*SIN(RADIANS(C294)))^2) )</f>
        <v>-29.091133220037637</v>
      </c>
    </row>
    <row r="295" spans="3:5" x14ac:dyDescent="0.3">
      <c r="C295" s="21">
        <v>289</v>
      </c>
      <c r="D295" s="23">
        <f>$M$9*(1 - COS(RADIANS(C295))) + $M$7 - SQRT($M$7^2 - ($M$9*SIN(RADIANS(C295)))^2)</f>
        <v>3.3360690996734943E-2</v>
      </c>
      <c r="E295" s="18">
        <f>$M$11 * ( $M$9*SIN(RADIANS(C295)) + ($M$9^2*SIN(RADIANS(C295))*COS(RADIANS(C295))) / SQRT($M$7^2 - ($M$9*SIN(RADIANS(C295)))^2) )</f>
        <v>-29.050083832661624</v>
      </c>
    </row>
    <row r="296" spans="3:5" x14ac:dyDescent="0.3">
      <c r="C296" s="3">
        <v>290</v>
      </c>
      <c r="D296" s="23">
        <f>$M$9*(1 - COS(RADIANS(C296))) + $M$7 - SQRT($M$7^2 - ($M$9*SIN(RADIANS(C296)))^2)</f>
        <v>3.2610695116701782E-2</v>
      </c>
      <c r="E296" s="18">
        <f>$M$11 * ( $M$9*SIN(RADIANS(C296)) + ($M$9^2*SIN(RADIANS(C296))*COS(RADIANS(C296))) / SQRT($M$7^2 - ($M$9*SIN(RADIANS(C296)))^2) )</f>
        <v>-28.9977008480558</v>
      </c>
    </row>
    <row r="297" spans="3:5" x14ac:dyDescent="0.3">
      <c r="C297" s="21">
        <v>291</v>
      </c>
      <c r="D297" s="23">
        <f>$M$9*(1 - COS(RADIANS(C297))) + $M$7 - SQRT($M$7^2 - ($M$9*SIN(RADIANS(C297)))^2)</f>
        <v>3.1862200179189643E-2</v>
      </c>
      <c r="E297" s="18">
        <f>$M$11 * ( $M$9*SIN(RADIANS(C297)) + ($M$9^2*SIN(RADIANS(C297))*COS(RADIANS(C297))) / SQRT($M$7^2 - ($M$9*SIN(RADIANS(C297)))^2) )</f>
        <v>-28.933896938758643</v>
      </c>
    </row>
    <row r="298" spans="3:5" x14ac:dyDescent="0.3">
      <c r="C298" s="21">
        <v>292</v>
      </c>
      <c r="D298" s="23">
        <f>$M$9*(1 - COS(RADIANS(C298))) + $M$7 - SQRT($M$7^2 - ($M$9*SIN(RADIANS(C298)))^2)</f>
        <v>3.1115502347307783E-2</v>
      </c>
      <c r="E298" s="18">
        <f>$M$11 * ( $M$9*SIN(RADIANS(C298)) + ($M$9^2*SIN(RADIANS(C298))*COS(RADIANS(C298))) / SQRT($M$7^2 - ($M$9*SIN(RADIANS(C298)))^2) )</f>
        <v>-28.858592175119245</v>
      </c>
    </row>
    <row r="299" spans="3:5" x14ac:dyDescent="0.3">
      <c r="C299" s="21">
        <v>293</v>
      </c>
      <c r="D299" s="23">
        <f>$M$9*(1 - COS(RADIANS(C299))) + $M$7 - SQRT($M$7^2 - ($M$9*SIN(RADIANS(C299)))^2)</f>
        <v>3.0370899752349162E-2</v>
      </c>
      <c r="E299" s="18">
        <f>$M$11 * ( $M$9*SIN(RADIANS(C299)) + ($M$9^2*SIN(RADIANS(C299))*COS(RADIANS(C299))) / SQRT($M$7^2 - ($M$9*SIN(RADIANS(C299)))^2) )</f>
        <v>-28.771714173060715</v>
      </c>
    </row>
    <row r="300" spans="3:5" x14ac:dyDescent="0.3">
      <c r="C300" s="3">
        <v>294</v>
      </c>
      <c r="D300" s="23">
        <f>$M$9*(1 - COS(RADIANS(C300))) + $M$7 - SQRT($M$7^2 - ($M$9*SIN(RADIANS(C300)))^2)</f>
        <v>2.9628692297026971E-2</v>
      </c>
      <c r="E300" s="18">
        <f>$M$11 * ( $M$9*SIN(RADIANS(C300)) + ($M$9^2*SIN(RADIANS(C300))*COS(RADIANS(C300))) / SQRT($M$7^2 - ($M$9*SIN(RADIANS(C300)))^2) )</f>
        <v>-28.673198230522182</v>
      </c>
    </row>
    <row r="301" spans="3:5" x14ac:dyDescent="0.3">
      <c r="C301" s="21">
        <v>295</v>
      </c>
      <c r="D301" s="23">
        <f>$M$9*(1 - COS(RADIANS(C301))) + $M$7 - SQRT($M$7^2 - ($M$9*SIN(RADIANS(C301)))^2)</f>
        <v>2.888918145533334E-2</v>
      </c>
      <c r="E301" s="18">
        <f>$M$11 * ( $M$9*SIN(RADIANS(C301)) + ($M$9^2*SIN(RADIANS(C301))*COS(RADIANS(C301))) / SQRT($M$7^2 - ($M$9*SIN(RADIANS(C301)))^2) )</f>
        <v>-28.562987452444347</v>
      </c>
    </row>
    <row r="302" spans="3:5" x14ac:dyDescent="0.3">
      <c r="C302" s="21">
        <v>296</v>
      </c>
      <c r="D302" s="23">
        <f>$M$9*(1 - COS(RADIANS(C302))) + $M$7 - SQRT($M$7^2 - ($M$9*SIN(RADIANS(C302)))^2)</f>
        <v>2.8152670069317653E-2</v>
      </c>
      <c r="E302" s="18">
        <f>$M$11 * ( $M$9*SIN(RADIANS(C302)) + ($M$9^2*SIN(RADIANS(C302))*COS(RADIANS(C302))) / SQRT($M$7^2 - ($M$9*SIN(RADIANS(C302)))^2) )</f>
        <v>-28.441032864200967</v>
      </c>
    </row>
    <row r="303" spans="3:5" x14ac:dyDescent="0.3">
      <c r="C303" s="21">
        <v>297</v>
      </c>
      <c r="D303" s="23">
        <f>$M$9*(1 - COS(RADIANS(C303))) + $M$7 - SQRT($M$7^2 - ($M$9*SIN(RADIANS(C303)))^2)</f>
        <v>2.7419462143083551E-2</v>
      </c>
      <c r="E303" s="18">
        <f>$M$11 * ( $M$9*SIN(RADIANS(C303)) + ($M$9^2*SIN(RADIANS(C303))*COS(RADIANS(C303))) / SQRT($M$7^2 - ($M$9*SIN(RADIANS(C303)))^2) )</f>
        <v>-28.3072935134159</v>
      </c>
    </row>
    <row r="304" spans="3:5" x14ac:dyDescent="0.3">
      <c r="C304" s="3">
        <v>298</v>
      </c>
      <c r="D304" s="23">
        <f>$M$9*(1 - COS(RADIANS(C304))) + $M$7 - SQRT($M$7^2 - ($M$9*SIN(RADIANS(C304)))^2)</f>
        <v>2.6689862634305395E-2</v>
      </c>
      <c r="E304" s="18">
        <f>$M$11 * ( $M$9*SIN(RADIANS(C304)) + ($M$9^2*SIN(RADIANS(C304))*COS(RADIANS(C304))) / SQRT($M$7^2 - ($M$9*SIN(RADIANS(C304)))^2) )</f>
        <v>-28.161736560141417</v>
      </c>
    </row>
    <row r="305" spans="3:5" x14ac:dyDescent="0.3">
      <c r="C305" s="21">
        <v>299</v>
      </c>
      <c r="D305" s="23">
        <f>$M$9*(1 - COS(RADIANS(C305))) + $M$7 - SQRT($M$7^2 - ($M$9*SIN(RADIANS(C305)))^2)</f>
        <v>2.5964177243565201E-2</v>
      </c>
      <c r="E305" s="18">
        <f>$M$11 * ( $M$9*SIN(RADIANS(C305)) + ($M$9^2*SIN(RADIANS(C305))*COS(RADIANS(C305))) / SQRT($M$7^2 - ($M$9*SIN(RADIANS(C305)))^2) )</f>
        <v>-28.004337355408197</v>
      </c>
    </row>
    <row r="306" spans="3:5" x14ac:dyDescent="0.3">
      <c r="C306" s="21">
        <v>300</v>
      </c>
      <c r="D306" s="23">
        <f>$M$9*(1 - COS(RADIANS(C306))) + $M$7 - SQRT($M$7^2 - ($M$9*SIN(RADIANS(C306)))^2)</f>
        <v>2.5242712201809181E-2</v>
      </c>
      <c r="E306" s="18">
        <f>$M$11 * ( $M$9*SIN(RADIANS(C306)) + ($M$9^2*SIN(RADIANS(C306))*COS(RADIANS(C306))) / SQRT($M$7^2 - ($M$9*SIN(RADIANS(C306)))^2) )</f>
        <v>-27.835079508191424</v>
      </c>
    </row>
    <row r="307" spans="3:5" x14ac:dyDescent="0.3">
      <c r="C307" s="21">
        <v>301</v>
      </c>
      <c r="D307" s="23">
        <f>$M$9*(1 - COS(RADIANS(C307))) + $M$7 - SQRT($M$7^2 - ($M$9*SIN(RADIANS(C307)))^2)</f>
        <v>2.452577405622311E-2</v>
      </c>
      <c r="E307" s="18">
        <f>$M$11 * ( $M$9*SIN(RADIANS(C307)) + ($M$9^2*SIN(RADIANS(C307))*COS(RADIANS(C307))) / SQRT($M$7^2 - ($M$9*SIN(RADIANS(C307)))^2) )</f>
        <v>-27.653954940869305</v>
      </c>
    </row>
    <row r="308" spans="3:5" x14ac:dyDescent="0.3">
      <c r="C308" s="3">
        <v>302</v>
      </c>
      <c r="D308" s="23">
        <f>$M$9*(1 - COS(RADIANS(C308))) + $M$7 - SQRT($M$7^2 - ($M$9*SIN(RADIANS(C308)))^2)</f>
        <v>2.3813669454821856E-2</v>
      </c>
      <c r="E308" s="18">
        <f>$M$11 * ( $M$9*SIN(RADIANS(C308)) + ($M$9^2*SIN(RADIANS(C308))*COS(RADIANS(C308))) / SQRT($M$7^2 - ($M$9*SIN(RADIANS(C308)))^2) )</f>
        <v>-27.46096393328127</v>
      </c>
    </row>
    <row r="309" spans="3:5" x14ac:dyDescent="0.3">
      <c r="C309" s="21">
        <v>303</v>
      </c>
      <c r="D309" s="23">
        <f>$M$9*(1 - COS(RADIANS(C309))) + $M$7 - SQRT($M$7^2 - ($M$9*SIN(RADIANS(C309)))^2)</f>
        <v>2.3106704930046768E-2</v>
      </c>
      <c r="E309" s="18">
        <f>$M$11 * ( $M$9*SIN(RADIANS(C309)) + ($M$9^2*SIN(RADIANS(C309))*COS(RADIANS(C309))) / SQRT($M$7^2 - ($M$9*SIN(RADIANS(C309)))^2) )</f>
        <v>-27.256115155521904</v>
      </c>
    </row>
    <row r="310" spans="3:5" x14ac:dyDescent="0.3">
      <c r="C310" s="21">
        <v>304</v>
      </c>
      <c r="D310" s="23">
        <f>$M$9*(1 - COS(RADIANS(C310))) + $M$7 - SQRT($M$7^2 - ($M$9*SIN(RADIANS(C310)))^2)</f>
        <v>2.2405186681659028E-2</v>
      </c>
      <c r="E310" s="18">
        <f>$M$11 * ( $M$9*SIN(RADIANS(C310)) + ($M$9^2*SIN(RADIANS(C310))*COS(RADIANS(C310))) / SQRT($M$7^2 - ($M$9*SIN(RADIANS(C310)))^2) )</f>
        <v>-27.039425689633998</v>
      </c>
    </row>
    <row r="311" spans="3:5" x14ac:dyDescent="0.3">
      <c r="C311" s="21">
        <v>305</v>
      </c>
      <c r="D311" s="23">
        <f>$M$9*(1 - COS(RADIANS(C311))) + $M$7 - SQRT($M$7^2 - ($M$9*SIN(RADIANS(C311)))^2)</f>
        <v>2.1709420359214304E-2</v>
      </c>
      <c r="E311" s="18">
        <f>$M$11 * ( $M$9*SIN(RADIANS(C311)) + ($M$9^2*SIN(RADIANS(C311))*COS(RADIANS(C311))) / SQRT($M$7^2 - ($M$9*SIN(RADIANS(C311)))^2) )</f>
        <v>-26.810921040389463</v>
      </c>
    </row>
    <row r="312" spans="3:5" x14ac:dyDescent="0.3">
      <c r="C312" s="3">
        <v>306</v>
      </c>
      <c r="D312" s="23">
        <f>$M$9*(1 - COS(RADIANS(C312))) + $M$7 - SQRT($M$7^2 - ($M$9*SIN(RADIANS(C312)))^2)</f>
        <v>2.1019710844397133E-2</v>
      </c>
      <c r="E312" s="18">
        <f>$M$11 * ( $M$9*SIN(RADIANS(C312)) + ($M$9^2*SIN(RADIANS(C312))*COS(RADIANS(C312))) / SQRT($M$7^2 - ($M$9*SIN(RADIANS(C312)))^2) )</f>
        <v>-26.570635135370328</v>
      </c>
    </row>
    <row r="313" spans="3:5" x14ac:dyDescent="0.3">
      <c r="C313" s="21">
        <v>307</v>
      </c>
      <c r="D313" s="23">
        <f>$M$9*(1 - COS(RADIANS(C313))) + $M$7 - SQRT($M$7^2 - ($M$9*SIN(RADIANS(C313)))^2)</f>
        <v>2.0336362033489208E-2</v>
      </c>
      <c r="E313" s="18">
        <f>$M$11 * ( $M$9*SIN(RADIANS(C313)) + ($M$9^2*SIN(RADIANS(C313))*COS(RADIANS(C313))) / SQRT($M$7^2 - ($M$9*SIN(RADIANS(C313)))^2) )</f>
        <v>-26.318610314583569</v>
      </c>
    </row>
    <row r="314" spans="3:5" x14ac:dyDescent="0.3">
      <c r="C314" s="21">
        <v>308</v>
      </c>
      <c r="D314" s="23">
        <f>$M$9*(1 - COS(RADIANS(C314))) + $M$7 - SQRT($M$7^2 - ($M$9*SIN(RADIANS(C314)))^2)</f>
        <v>1.9659676620238459E-2</v>
      </c>
      <c r="E314" s="18">
        <f>$M$11 * ( $M$9*SIN(RADIANS(C314)) + ($M$9^2*SIN(RADIANS(C314))*COS(RADIANS(C314))) / SQRT($M$7^2 - ($M$9*SIN(RADIANS(C314)))^2) )</f>
        <v>-26.054897309863112</v>
      </c>
    </row>
    <row r="315" spans="3:5" x14ac:dyDescent="0.3">
      <c r="C315" s="21">
        <v>309</v>
      </c>
      <c r="D315" s="23">
        <f>$M$9*(1 - COS(RADIANS(C315))) + $M$7 - SQRT($M$7^2 - ($M$9*SIN(RADIANS(C315)))^2)</f>
        <v>1.8989955879389619E-2</v>
      </c>
      <c r="E315" s="18">
        <f>$M$11 * ( $M$9*SIN(RADIANS(C315)) + ($M$9^2*SIN(RADIANS(C315))*COS(RADIANS(C315))) / SQRT($M$7^2 - ($M$9*SIN(RADIANS(C315)))^2) )</f>
        <v>-25.779555214329857</v>
      </c>
    </row>
    <row r="316" spans="3:5" x14ac:dyDescent="0.3">
      <c r="C316" s="3">
        <v>310</v>
      </c>
      <c r="D316" s="23">
        <f>$M$9*(1 - COS(RADIANS(C316))) + $M$7 - SQRT($M$7^2 - ($M$9*SIN(RADIANS(C316)))^2)</f>
        <v>1.8327499451128881E-2</v>
      </c>
      <c r="E316" s="18">
        <f>$M$11 * ( $M$9*SIN(RADIANS(C316)) + ($M$9^2*SIN(RADIANS(C316))*COS(RADIANS(C316))) / SQRT($M$7^2 - ($M$9*SIN(RADIANS(C316)))^2) )</f>
        <v>-25.492651442196074</v>
      </c>
    </row>
    <row r="317" spans="3:5" x14ac:dyDescent="0.3">
      <c r="C317" s="21">
        <v>311</v>
      </c>
      <c r="D317" s="23">
        <f>$M$9*(1 - COS(RADIANS(C317))) + $M$7 - SQRT($M$7^2 - ($M$9*SIN(RADIANS(C317)))^2)</f>
        <v>1.7672605126689112E-2</v>
      </c>
      <c r="E317" s="18">
        <f>$M$11 * ( $M$9*SIN(RADIANS(C317)) + ($M$9^2*SIN(RADIANS(C317))*COS(RADIANS(C317))) / SQRT($M$7^2 - ($M$9*SIN(RADIANS(C317)))^2) )</f>
        <v>-25.194261679214339</v>
      </c>
    </row>
    <row r="318" spans="3:5" x14ac:dyDescent="0.3">
      <c r="C318" s="21">
        <v>312</v>
      </c>
      <c r="D318" s="23">
        <f>$M$9*(1 - COS(RADIANS(C318))) + $M$7 - SQRT($M$7^2 - ($M$9*SIN(RADIANS(C318)))^2)</f>
        <v>1.7025568635353011E-2</v>
      </c>
      <c r="E318" s="18">
        <f>$M$11 * ( $M$9*SIN(RADIANS(C318)) + ($M$9^2*SIN(RADIANS(C318))*COS(RADIANS(C318))) / SQRT($M$7^2 - ($M$9*SIN(RADIANS(C318)))^2) )</f>
        <v>-24.884469824082579</v>
      </c>
    </row>
    <row r="319" spans="3:5" x14ac:dyDescent="0.3">
      <c r="C319" s="21">
        <v>313</v>
      </c>
      <c r="D319" s="23">
        <f>$M$9*(1 - COS(RADIANS(C319))) + $M$7 - SQRT($M$7^2 - ($M$9*SIN(RADIANS(C319)))^2)</f>
        <v>1.6386683433083221E-2</v>
      </c>
      <c r="E319" s="18">
        <f>$M$11 * ( $M$9*SIN(RADIANS(C319)) + ($M$9^2*SIN(RADIANS(C319))*COS(RADIANS(C319))) / SQRT($M$7^2 - ($M$9*SIN(RADIANS(C319)))^2) )</f>
        <v>-24.563367921126567</v>
      </c>
    </row>
    <row r="320" spans="3:5" x14ac:dyDescent="0.3">
      <c r="C320" s="3">
        <v>314</v>
      </c>
      <c r="D320" s="23">
        <f>$M$9*(1 - COS(RADIANS(C320))) + $M$7 - SQRT($M$7^2 - ($M$9*SIN(RADIANS(C320)))^2)</f>
        <v>1.5756240493002061E-2</v>
      </c>
      <c r="E320" s="18">
        <f>$M$11 * ( $M$9*SIN(RADIANS(C320)) + ($M$9^2*SIN(RADIANS(C320))*COS(RADIANS(C320))) / SQRT($M$7^2 - ($M$9*SIN(RADIANS(C320)))^2) )</f>
        <v>-24.231056084589273</v>
      </c>
    </row>
    <row r="321" spans="3:5" x14ac:dyDescent="0.3">
      <c r="C321" s="21">
        <v>315</v>
      </c>
      <c r="D321" s="23">
        <f>$M$9*(1 - COS(RADIANS(C321))) + $M$7 - SQRT($M$7^2 - ($M$9*SIN(RADIANS(C321)))^2)</f>
        <v>1.5134528097931144E-2</v>
      </c>
      <c r="E321" s="18">
        <f>$M$11 * ( $M$9*SIN(RADIANS(C321)) + ($M$9^2*SIN(RADIANS(C321))*COS(RADIANS(C321))) / SQRT($M$7^2 - ($M$9*SIN(RADIANS(C321)))^2) )</f>
        <v>-23.887642414862047</v>
      </c>
    </row>
    <row r="322" spans="3:5" x14ac:dyDescent="0.3">
      <c r="C322" s="21">
        <v>316</v>
      </c>
      <c r="D322" s="23">
        <f>$M$9*(1 - COS(RADIANS(C322))) + $M$7 - SQRT($M$7^2 - ($M$9*SIN(RADIANS(C322)))^2)</f>
        <v>1.4521831635197185E-2</v>
      </c>
      <c r="E322" s="18">
        <f>$M$11 * ( $M$9*SIN(RADIANS(C322)) + ($M$9^2*SIN(RADIANS(C322))*COS(RADIANS(C322))) / SQRT($M$7^2 - ($M$9*SIN(RADIANS(C322)))^2) )</f>
        <v>-23.533242906997678</v>
      </c>
    </row>
    <row r="323" spans="3:5" x14ac:dyDescent="0.3">
      <c r="C323" s="21">
        <v>317</v>
      </c>
      <c r="D323" s="23">
        <f>$M$9*(1 - COS(RADIANS(C323))) + $M$7 - SQRT($M$7^2 - ($M$9*SIN(RADIANS(C323)))^2)</f>
        <v>1.3918433393897173E-2</v>
      </c>
      <c r="E323" s="18">
        <f>$M$11 * ( $M$9*SIN(RADIANS(C323)) + ($M$9^2*SIN(RADIANS(C323))*COS(RADIANS(C323))) / SQRT($M$7^2 - ($M$9*SIN(RADIANS(C323)))^2) )</f>
        <v>-23.167981351847175</v>
      </c>
    </row>
    <row r="324" spans="3:5" x14ac:dyDescent="0.3">
      <c r="C324" s="3">
        <v>318</v>
      </c>
      <c r="D324" s="23">
        <f>$M$9*(1 - COS(RADIANS(C324))) + $M$7 - SQRT($M$7^2 - ($M$9*SIN(RADIANS(C324)))^2)</f>
        <v>1.3324612364810001E-2</v>
      </c>
      <c r="E324" s="18">
        <f>$M$11 * ( $M$9*SIN(RADIANS(C324)) + ($M$9^2*SIN(RADIANS(C324))*COS(RADIANS(C324))) / SQRT($M$7^2 - ($M$9*SIN(RADIANS(C324)))^2) )</f>
        <v>-22.791989230163971</v>
      </c>
    </row>
    <row r="325" spans="3:5" x14ac:dyDescent="0.3">
      <c r="C325" s="21">
        <v>319</v>
      </c>
      <c r="D325" s="23">
        <f>$M$9*(1 - COS(RADIANS(C325))) + $M$7 - SQRT($M$7^2 - ($M$9*SIN(RADIANS(C325)))^2)</f>
        <v>1.2740644043131577E-2</v>
      </c>
      <c r="E325" s="18">
        <f>$M$11 * ( $M$9*SIN(RADIANS(C325)) + ($M$9^2*SIN(RADIANS(C325))*COS(RADIANS(C325))) / SQRT($M$7^2 - ($M$9*SIN(RADIANS(C325)))^2) )</f>
        <v>-22.405405600018046</v>
      </c>
    </row>
    <row r="326" spans="3:5" x14ac:dyDescent="0.3">
      <c r="C326" s="21">
        <v>320</v>
      </c>
      <c r="D326" s="23">
        <f>$M$9*(1 - COS(RADIANS(C326))) + $M$7 - SQRT($M$7^2 - ($M$9*SIN(RADIANS(C326)))^2)</f>
        <v>1.2166800234201691E-2</v>
      </c>
      <c r="E326" s="18">
        <f>$M$11 * ( $M$9*SIN(RADIANS(C326)) + ($M$9^2*SIN(RADIANS(C326))*COS(RADIANS(C326))) / SQRT($M$7^2 - ($M$9*SIN(RADIANS(C326)))^2) )</f>
        <v>-22.00837697786147</v>
      </c>
    </row>
    <row r="327" spans="3:5" x14ac:dyDescent="0.3">
      <c r="C327" s="21">
        <v>321</v>
      </c>
      <c r="D327" s="23">
        <f>$M$9*(1 - COS(RADIANS(C327))) + $M$7 - SQRT($M$7^2 - ($M$9*SIN(RADIANS(C327)))^2)</f>
        <v>1.1603348862382817E-2</v>
      </c>
      <c r="E327" s="18">
        <f>$M$11 * ( $M$9*SIN(RADIANS(C327)) + ($M$9^2*SIN(RADIANS(C327))*COS(RADIANS(C327))) / SQRT($M$7^2 - ($M$9*SIN(RADIANS(C327)))^2) )</f>
        <v>-21.601057213582969</v>
      </c>
    </row>
    <row r="328" spans="3:5" x14ac:dyDescent="0.3">
      <c r="C328" s="3">
        <v>322</v>
      </c>
      <c r="D328" s="23">
        <f>$M$9*(1 - COS(RADIANS(C328))) + $M$7 - SQRT($M$7^2 - ($M$9*SIN(RADIANS(C328)))^2)</f>
        <v>1.1050553783241324E-2</v>
      </c>
      <c r="E328" s="18">
        <f>$M$11 * ( $M$9*SIN(RADIANS(C328)) + ($M$9^2*SIN(RADIANS(C328))*COS(RADIANS(C328))) / SQRT($M$7^2 - ($M$9*SIN(RADIANS(C328)))^2) )</f>
        <v>-21.183607359885215</v>
      </c>
    </row>
    <row r="329" spans="3:5" x14ac:dyDescent="0.3">
      <c r="C329" s="21">
        <v>323</v>
      </c>
      <c r="D329" s="23">
        <f>$M$9*(1 - COS(RADIANS(C329))) + $M$7 - SQRT($M$7^2 - ($M$9*SIN(RADIANS(C329)))^2)</f>
        <v>1.0508674599173873E-2</v>
      </c>
      <c r="E329" s="18">
        <f>$M$11 * ( $M$9*SIN(RADIANS(C329)) + ($M$9^2*SIN(RADIANS(C329))*COS(RADIANS(C329))) / SQRT($M$7^2 - ($M$9*SIN(RADIANS(C329)))^2) )</f>
        <v>-20.756195536312937</v>
      </c>
    </row>
    <row r="330" spans="3:5" x14ac:dyDescent="0.3">
      <c r="C330" s="21">
        <v>324</v>
      </c>
      <c r="D330" s="23">
        <f>$M$9*(1 - COS(RADIANS(C330))) + $M$7 - SQRT($M$7^2 - ($M$9*SIN(RADIANS(C330)))^2)</f>
        <v>9.9779664786128208E-3</v>
      </c>
      <c r="E330" s="18">
        <f>$M$11 * ( $M$9*SIN(RADIANS(C330)) + ($M$9^2*SIN(RADIANS(C330))*COS(RADIANS(C330))) / SQRT($M$7^2 - ($M$9*SIN(RADIANS(C330)))^2) )</f>
        <v>-20.318996788253195</v>
      </c>
    </row>
    <row r="331" spans="3:5" x14ac:dyDescent="0.3">
      <c r="C331" s="21">
        <v>325</v>
      </c>
      <c r="D331" s="23">
        <f>$M$9*(1 - COS(RADIANS(C331))) + $M$7 - SQRT($M$7^2 - ($M$9*SIN(RADIANS(C331)))^2)</f>
        <v>9.4586799789367348E-3</v>
      </c>
      <c r="E331" s="18">
        <f>$M$11 * ( $M$9*SIN(RADIANS(C331)) + ($M$9^2*SIN(RADIANS(C331))*COS(RADIANS(C331))) / SQRT($M$7^2 - ($M$9*SIN(RADIANS(C331)))^2) )</f>
        <v>-19.872192941222234</v>
      </c>
    </row>
    <row r="332" spans="3:5" x14ac:dyDescent="0.3">
      <c r="C332" s="3">
        <v>326</v>
      </c>
      <c r="D332" s="23">
        <f>$M$9*(1 - COS(RADIANS(C332))) + $M$7 - SQRT($M$7^2 - ($M$9*SIN(RADIANS(C332)))^2)</f>
        <v>8.9510608732036034E-3</v>
      </c>
      <c r="E332" s="18">
        <f>$M$11 * ( $M$9*SIN(RADIANS(C332)) + ($M$9^2*SIN(RADIANS(C332))*COS(RADIANS(C332))) / SQRT($M$7^2 - ($M$9*SIN(RADIANS(C332)))^2) )</f>
        <v>-19.415972450744615</v>
      </c>
    </row>
    <row r="333" spans="3:5" x14ac:dyDescent="0.3">
      <c r="C333" s="21">
        <v>327</v>
      </c>
      <c r="D333" s="23">
        <f>$M$9*(1 - COS(RADIANS(C333))) + $M$7 - SQRT($M$7^2 - ($M$9*SIN(RADIANS(C333)))^2)</f>
        <v>8.4553499808168731E-3</v>
      </c>
      <c r="E333" s="18">
        <f>$M$11 * ( $M$9*SIN(RADIANS(C333)) + ($M$9^2*SIN(RADIANS(C333))*COS(RADIANS(C333))) / SQRT($M$7^2 - ($M$9*SIN(RADIANS(C333)))^2) )</f>
        <v>-18.950530248121535</v>
      </c>
    </row>
    <row r="334" spans="3:5" x14ac:dyDescent="0.3">
      <c r="C334" s="21">
        <v>328</v>
      </c>
      <c r="D334" s="23">
        <f>$M$9*(1 - COS(RADIANS(C334))) + $M$7 - SQRT($M$7^2 - ($M$9*SIN(RADIANS(C334)))^2)</f>
        <v>7.9717830022269232E-3</v>
      </c>
      <c r="E334" s="18">
        <f>$M$11 * ( $M$9*SIN(RADIANS(C334)) + ($M$9^2*SIN(RADIANS(C334))*COS(RADIANS(C334))) / SQRT($M$7^2 - ($M$9*SIN(RADIANS(C334)))^2) )</f>
        <v>-18.476067582375403</v>
      </c>
    </row>
    <row r="335" spans="3:5" x14ac:dyDescent="0.3">
      <c r="C335" s="21">
        <v>329</v>
      </c>
      <c r="D335" s="23">
        <f>$M$9*(1 - COS(RADIANS(C335))) + $M$7 - SQRT($M$7^2 - ($M$9*SIN(RADIANS(C335)))^2)</f>
        <v>7.5005903577630151E-3</v>
      </c>
      <c r="E335" s="18">
        <f>$M$11 * ( $M$9*SIN(RADIANS(C335)) + ($M$9^2*SIN(RADIANS(C335))*COS(RADIANS(C335))) / SQRT($M$7^2 - ($M$9*SIN(RADIANS(C335)))^2) )</f>
        <v>-17.992791858648022</v>
      </c>
    </row>
    <row r="336" spans="3:5" x14ac:dyDescent="0.3">
      <c r="C336" s="3">
        <v>330</v>
      </c>
      <c r="D336" s="23">
        <f>$M$9*(1 - COS(RADIANS(C336))) + $M$7 - SQRT($M$7^2 - ($M$9*SIN(RADIANS(C336)))^2)</f>
        <v>7.0419970306837554E-3</v>
      </c>
      <c r="E336" s="18">
        <f>$M$11 * ( $M$9*SIN(RADIANS(C336)) + ($M$9^2*SIN(RADIANS(C336))*COS(RADIANS(C336))) / SQRT($M$7^2 - ($M$9*SIN(RADIANS(C336)))^2) )</f>
        <v>-17.500916473318462</v>
      </c>
    </row>
    <row r="337" spans="3:5" x14ac:dyDescent="0.3">
      <c r="C337" s="21">
        <v>331</v>
      </c>
      <c r="D337" s="23">
        <f>$M$9*(1 - COS(RADIANS(C337))) + $M$7 - SQRT($M$7^2 - ($M$9*SIN(RADIANS(C337)))^2)</f>
        <v>6.5962224145280079E-3</v>
      </c>
      <c r="E337" s="18">
        <f>$M$11 * ( $M$9*SIN(RADIANS(C337)) + ($M$9^2*SIN(RADIANS(C337))*COS(RADIANS(C337))) / SQRT($M$7^2 - ($M$9*SIN(RADIANS(C337)))^2) )</f>
        <v>-17.00066064609614</v>
      </c>
    </row>
    <row r="338" spans="3:5" x14ac:dyDescent="0.3">
      <c r="C338" s="21">
        <v>332</v>
      </c>
      <c r="D338" s="23">
        <f>$M$9*(1 - COS(RADIANS(C338))) + $M$7 - SQRT($M$7^2 - ($M$9*SIN(RADIANS(C338)))^2)</f>
        <v>6.1634801648406956E-3</v>
      </c>
      <c r="E338" s="18">
        <f>$M$11 * ( $M$9*SIN(RADIANS(C338)) + ($M$9^2*SIN(RADIANS(C338))*COS(RADIANS(C338))) / SQRT($M$7^2 - ($M$9*SIN(RADIANS(C338)))^2) )</f>
        <v>-16.492249249333174</v>
      </c>
    </row>
    <row r="339" spans="3:5" x14ac:dyDescent="0.3">
      <c r="C339" s="21">
        <v>333</v>
      </c>
      <c r="D339" s="23">
        <f>$M$9*(1 - COS(RADIANS(C339))) + $M$7 - SQRT($M$7^2 - ($M$9*SIN(RADIANS(C339)))^2)</f>
        <v>5.7439780553426856E-3</v>
      </c>
      <c r="E339" s="18">
        <f>$M$11 * ( $M$9*SIN(RADIANS(C339)) + ($M$9^2*SIN(RADIANS(C339))*COS(RADIANS(C339))) / SQRT($M$7^2 - ($M$9*SIN(RADIANS(C339)))^2) )</f>
        <v>-15.97591263478818</v>
      </c>
    </row>
    <row r="340" spans="3:5" x14ac:dyDescent="0.3">
      <c r="C340" s="3">
        <v>334</v>
      </c>
      <c r="D340" s="23">
        <f>$M$9*(1 - COS(RADIANS(C340))) + $M$7 - SQRT($M$7^2 - ($M$9*SIN(RADIANS(C340)))^2)</f>
        <v>5.3379178386075421E-3</v>
      </c>
      <c r="E340" s="18">
        <f>$M$11 * ( $M$9*SIN(RADIANS(C340)) + ($M$9^2*SIN(RADIANS(C340))*COS(RADIANS(C340))) / SQRT($M$7^2 - ($M$9*SIN(RADIANS(C340)))^2) )</f>
        <v>-15.451886458062789</v>
      </c>
    </row>
    <row r="341" spans="3:5" x14ac:dyDescent="0.3">
      <c r="C341" s="21">
        <v>335</v>
      </c>
      <c r="D341" s="23">
        <f>$M$9*(1 - COS(RADIANS(C341))) + $M$7 - SQRT($M$7^2 - ($M$9*SIN(RADIANS(C341)))^2)</f>
        <v>4.9454951113024892E-3</v>
      </c>
      <c r="E341" s="18">
        <f>$M$11 * ( $M$9*SIN(RADIANS(C341)) + ($M$9^2*SIN(RADIANS(C341))*COS(RADIANS(C341))) / SQRT($M$7^2 - ($M$9*SIN(RADIANS(C341)))^2) )</f>
        <v>-14.920411500919425</v>
      </c>
    </row>
    <row r="342" spans="3:5" x14ac:dyDescent="0.3">
      <c r="C342" s="21">
        <v>336</v>
      </c>
      <c r="D342" s="23">
        <f>$M$9*(1 - COS(RADIANS(C342))) + $M$7 - SQRT($M$7^2 - ($M$9*SIN(RADIANS(C342)))^2)</f>
        <v>4.5668991840461803E-3</v>
      </c>
      <c r="E342" s="18">
        <f>$M$11 * ( $M$9*SIN(RADIANS(C342)) + ($M$9^2*SIN(RADIANS(C342))*COS(RADIANS(C342))) / SQRT($M$7^2 - ($M$9*SIN(RADIANS(C342)))^2) )</f>
        <v>-14.381733491677945</v>
      </c>
    </row>
    <row r="343" spans="3:5" x14ac:dyDescent="0.3">
      <c r="C343" s="21">
        <v>337</v>
      </c>
      <c r="D343" s="23">
        <f>$M$9*(1 - COS(RADIANS(C343))) + $M$7 - SQRT($M$7^2 - ($M$9*SIN(RADIANS(C343)))^2)</f>
        <v>4.2023129559299044E-3</v>
      </c>
      <c r="E343" s="18">
        <f>$M$11 * ( $M$9*SIN(RADIANS(C343)) + ($M$9^2*SIN(RADIANS(C343))*COS(RADIANS(C343))) / SQRT($M$7^2 - ($M$9*SIN(RADIANS(C343)))^2) )</f>
        <v>-13.836102923876128</v>
      </c>
    </row>
    <row r="344" spans="3:5" x14ac:dyDescent="0.3">
      <c r="C344" s="3">
        <v>338</v>
      </c>
      <c r="D344" s="23">
        <f>$M$9*(1 - COS(RADIANS(C344))) + $M$7 - SQRT($M$7^2 - ($M$9*SIN(RADIANS(C344)))^2)</f>
        <v>3.8519127937452213E-3</v>
      </c>
      <c r="E344" s="18">
        <f>$M$11 * ( $M$9*SIN(RADIANS(C344)) + ($M$9^2*SIN(RADIANS(C344))*COS(RADIANS(C344))) / SQRT($M$7^2 - ($M$9*SIN(RADIANS(C344)))^2) )</f>
        <v>-13.283774873368353</v>
      </c>
    </row>
    <row r="345" spans="3:5" x14ac:dyDescent="0.3">
      <c r="C345" s="21">
        <v>339</v>
      </c>
      <c r="D345" s="23">
        <f>$M$9*(1 - COS(RADIANS(C345))) + $M$7 - SQRT($M$7^2 - ($M$9*SIN(RADIANS(C345)))^2)</f>
        <v>3.5158684159561637E-3</v>
      </c>
      <c r="E345" s="18">
        <f>$M$11 * ( $M$9*SIN(RADIANS(C345)) + ($M$9^2*SIN(RADIANS(C345))*COS(RADIANS(C345))) / SQRT($M$7^2 - ($M$9*SIN(RADIANS(C345)))^2) )</f>
        <v>-12.725008814024399</v>
      </c>
    </row>
    <row r="346" spans="3:5" x14ac:dyDescent="0.3">
      <c r="C346" s="21">
        <v>340</v>
      </c>
      <c r="D346" s="23">
        <f>$M$9*(1 - COS(RADIANS(C346))) + $M$7 - SQRT($M$7^2 - ($M$9*SIN(RADIANS(C346)))^2)</f>
        <v>3.1943427814502268E-3</v>
      </c>
      <c r="E346" s="18">
        <f>$M$11 * ( $M$9*SIN(RADIANS(C346)) + ($M$9^2*SIN(RADIANS(C346))*COS(RADIANS(C346))) / SQRT($M$7^2 - ($M$9*SIN(RADIANS(C346)))^2) )</f>
        <v>-12.160068432179486</v>
      </c>
    </row>
    <row r="347" spans="3:5" x14ac:dyDescent="0.3">
      <c r="C347" s="21">
        <v>341</v>
      </c>
      <c r="D347" s="23">
        <f>$M$9*(1 - COS(RADIANS(C347))) + $M$7 - SQRT($M$7^2 - ($M$9*SIN(RADIANS(C347)))^2)</f>
        <v>2.8874919830984835E-3</v>
      </c>
      <c r="E347" s="18">
        <f>$M$11 * ( $M$9*SIN(RADIANS(C347)) + ($M$9^2*SIN(RADIANS(C347))*COS(RADIANS(C347))) / SQRT($M$7^2 - ($M$9*SIN(RADIANS(C347)))^2) )</f>
        <v>-11.589221439975653</v>
      </c>
    </row>
    <row r="348" spans="3:5" x14ac:dyDescent="0.3">
      <c r="C348" s="3">
        <v>342</v>
      </c>
      <c r="D348" s="23">
        <f>$M$9*(1 - COS(RADIANS(C348))) + $M$7 - SQRT($M$7^2 - ($M$9*SIN(RADIANS(C348)))^2)</f>
        <v>2.5954651461518041E-3</v>
      </c>
      <c r="E348" s="18">
        <f>$M$11 * ( $M$9*SIN(RADIANS(C348)) + ($M$9^2*SIN(RADIANS(C348))*COS(RADIANS(C348))) / SQRT($M$7^2 - ($M$9*SIN(RADIANS(C348)))^2) )</f>
        <v>-11.012739387723233</v>
      </c>
    </row>
    <row r="349" spans="3:5" x14ac:dyDescent="0.3">
      <c r="C349" s="21">
        <v>343</v>
      </c>
      <c r="D349" s="23">
        <f>$M$9*(1 - COS(RADIANS(C349))) + $M$7 - SQRT($M$7^2 - ($M$9*SIN(RADIANS(C349)))^2)</f>
        <v>2.3184043314971037E-3</v>
      </c>
      <c r="E349" s="18">
        <f>$M$11 * ( $M$9*SIN(RADIANS(C349)) + ($M$9^2*SIN(RADIANS(C349))*COS(RADIANS(C349))) / SQRT($M$7^2 - ($M$9*SIN(RADIANS(C349)))^2) )</f>
        <v>-10.430897475401688</v>
      </c>
    </row>
    <row r="350" spans="3:5" x14ac:dyDescent="0.3">
      <c r="C350" s="21">
        <v>344</v>
      </c>
      <c r="D350" s="23">
        <f>$M$9*(1 - COS(RADIANS(C350))) + $M$7 - SQRT($M$7^2 - ($M$9*SIN(RADIANS(C350)))^2)</f>
        <v>2.0564444437941864E-3</v>
      </c>
      <c r="E350" s="18">
        <f>$M$11 * ( $M$9*SIN(RADIANS(C350)) + ($M$9^2*SIN(RADIANS(C350))*COS(RADIANS(C350))) / SQRT($M$7^2 - ($M$9*SIN(RADIANS(C350)))^2) )</f>
        <v>-9.8439743634079306</v>
      </c>
    </row>
    <row r="351" spans="3:5" x14ac:dyDescent="0.3">
      <c r="C351" s="21">
        <v>345</v>
      </c>
      <c r="D351" s="23">
        <f>$M$9*(1 - COS(RADIANS(C351))) + $M$7 - SQRT($M$7^2 - ($M$9*SIN(RADIANS(C351)))^2)</f>
        <v>1.8097131445116155E-3</v>
      </c>
      <c r="E351" s="18">
        <f>$M$11 * ( $M$9*SIN(RADIANS(C351)) + ($M$9^2*SIN(RADIANS(C351))*COS(RADIANS(C351))) / SQRT($M$7^2 - ($M$9*SIN(RADIANS(C351)))^2) )</f>
        <v>-9.2522519826514085</v>
      </c>
    </row>
    <row r="352" spans="3:5" x14ac:dyDescent="0.3">
      <c r="C352" s="3">
        <v>346</v>
      </c>
      <c r="D352" s="23">
        <f>$M$9*(1 - COS(RADIANS(C352))) + $M$7 - SQRT($M$7^2 - ($M$9*SIN(RADIANS(C352)))^2)</f>
        <v>1.5783307698769289E-3</v>
      </c>
      <c r="E352" s="18">
        <f>$M$11 * ( $M$9*SIN(RADIANS(C352)) + ($M$9^2*SIN(RADIANS(C352))*COS(RADIANS(C352))) / SQRT($M$7^2 - ($M$9*SIN(RADIANS(C352)))^2) )</f>
        <v>-8.6560153440849561</v>
      </c>
    </row>
    <row r="353" spans="3:5" x14ac:dyDescent="0.3">
      <c r="C353" s="21">
        <v>347</v>
      </c>
      <c r="D353" s="23">
        <f>$M$9*(1 - COS(RADIANS(C353))) + $M$7 - SQRT($M$7^2 - ($M$9*SIN(RADIANS(C353)))^2)</f>
        <v>1.3624102537551919E-3</v>
      </c>
      <c r="E353" s="18">
        <f>$M$11 * ( $M$9*SIN(RADIANS(C353)) + ($M$9^2*SIN(RADIANS(C353))*COS(RADIANS(C353))) / SQRT($M$7^2 - ($M$9*SIN(RADIANS(C353)))^2) )</f>
        <v>-8.0555523477526592</v>
      </c>
    </row>
    <row r="354" spans="3:5" x14ac:dyDescent="0.3">
      <c r="C354" s="21">
        <v>348</v>
      </c>
      <c r="D354" s="23">
        <f>$M$9*(1 - COS(RADIANS(C354))) + $M$7 - SQRT($M$7^2 - ($M$9*SIN(RADIANS(C354)))^2)</f>
        <v>1.1620570554670695E-3</v>
      </c>
      <c r="E354" s="18">
        <f>$M$11 * ( $M$9*SIN(RADIANS(C354)) + ($M$9^2*SIN(RADIANS(C354))*COS(RADIANS(C354))) / SQRT($M$7^2 - ($M$9*SIN(RADIANS(C354)))^2) )</f>
        <v>-7.451153591426503</v>
      </c>
    </row>
    <row r="355" spans="3:5" x14ac:dyDescent="0.3">
      <c r="C355" s="21">
        <v>349</v>
      </c>
      <c r="D355" s="23">
        <f>$M$9*(1 - COS(RADIANS(C355))) + $M$7 - SQRT($M$7^2 - ($M$9*SIN(RADIANS(C355)))^2)</f>
        <v>9.7736909255605187E-4</v>
      </c>
      <c r="E355" s="18">
        <f>$M$11 * ( $M$9*SIN(RADIANS(C355)) + ($M$9^2*SIN(RADIANS(C355))*COS(RADIANS(C355))) / SQRT($M$7^2 - ($M$9*SIN(RADIANS(C355)))^2) )</f>
        <v>-6.8431121788961207</v>
      </c>
    </row>
    <row r="356" spans="3:5" x14ac:dyDescent="0.3">
      <c r="C356" s="3">
        <v>350</v>
      </c>
      <c r="D356" s="23">
        <f>$M$9*(1 - COS(RADIANS(C356))) + $M$7 - SQRT($M$7^2 - ($M$9*SIN(RADIANS(C356)))^2)</f>
        <v>8.0843667851396295E-4</v>
      </c>
      <c r="E356" s="18">
        <f>$M$11 * ( $M$9*SIN(RADIANS(C356)) + ($M$9^2*SIN(RADIANS(C356))*COS(RADIANS(C356))) / SQRT($M$7^2 - ($M$9*SIN(RADIANS(C356)))^2) )</f>
        <v>-6.231723527968505</v>
      </c>
    </row>
    <row r="357" spans="3:5" x14ac:dyDescent="0.3">
      <c r="C357" s="21">
        <v>351</v>
      </c>
      <c r="D357" s="23">
        <f>$M$9*(1 - COS(RADIANS(C357))) + $M$7 - SQRT($M$7^2 - ($M$9*SIN(RADIANS(C357)))^2)</f>
        <v>6.5534246547008235E-4</v>
      </c>
      <c r="E357" s="18">
        <f>$M$11 * ( $M$9*SIN(RADIANS(C357)) + ($M$9^2*SIN(RADIANS(C357))*COS(RADIANS(C357))) / SQRT($M$7^2 - ($M$9*SIN(RADIANS(C357)))^2) )</f>
        <v>-5.6172851782268811</v>
      </c>
    </row>
    <row r="358" spans="3:5" x14ac:dyDescent="0.3">
      <c r="C358" s="21">
        <v>352</v>
      </c>
      <c r="D358" s="23">
        <f>$M$9*(1 - COS(RADIANS(C358))) + $M$7 - SQRT($M$7^2 - ($M$9*SIN(RADIANS(C358)))^2)</f>
        <v>5.1816139185095755E-4</v>
      </c>
      <c r="E358" s="18">
        <f>$M$11 * ( $M$9*SIN(RADIANS(C358)) + ($M$9^2*SIN(RADIANS(C358))*COS(RADIANS(C358))) / SQRT($M$7^2 - ($M$9*SIN(RADIANS(C358)))^2) )</f>
        <v>-5.0000965985925623</v>
      </c>
    </row>
    <row r="359" spans="3:5" x14ac:dyDescent="0.3">
      <c r="C359" s="21">
        <v>353</v>
      </c>
      <c r="D359" s="23">
        <f>$M$9*(1 - COS(RADIANS(C359))) + $M$7 - SQRT($M$7^2 - ($M$9*SIN(RADIANS(C359)))^2)</f>
        <v>3.9696063501479251E-4</v>
      </c>
      <c r="E359" s="18">
        <f>$M$11 * ( $M$9*SIN(RADIANS(C359)) + ($M$9^2*SIN(RADIANS(C359))*COS(RADIANS(C359))) / SQRT($M$7^2 - ($M$9*SIN(RADIANS(C359)))^2) )</f>
        <v>-4.3804589947264487</v>
      </c>
    </row>
    <row r="360" spans="3:5" x14ac:dyDescent="0.3">
      <c r="C360" s="3">
        <v>354</v>
      </c>
      <c r="D360" s="23">
        <f>$M$9*(1 - COS(RADIANS(C360))) + $M$7 - SQRT($M$7^2 - ($M$9*SIN(RADIANS(C360)))^2)</f>
        <v>2.9179956886421499E-4</v>
      </c>
      <c r="E360" s="18">
        <f>$M$11 * ( $M$9*SIN(RADIANS(C360)) + ($M$9^2*SIN(RADIANS(C360))*COS(RADIANS(C360))) / SQRT($M$7^2 - ($M$9*SIN(RADIANS(C360)))^2) )</f>
        <v>-3.7586751163022707</v>
      </c>
    </row>
    <row r="361" spans="3:5" x14ac:dyDescent="0.3">
      <c r="C361" s="21">
        <v>355</v>
      </c>
      <c r="D361" s="23">
        <f>$M$9*(1 - COS(RADIANS(C361))) + $M$7 - SQRT($M$7^2 - ($M$9*SIN(RADIANS(C361)))^2)</f>
        <v>2.0272972644028164E-4</v>
      </c>
      <c r="E361" s="18">
        <f>$M$11 * ( $M$9*SIN(RADIANS(C361)) + ($M$9^2*SIN(RADIANS(C361))*COS(RADIANS(C361))) / SQRT($M$7^2 - ($M$9*SIN(RADIANS(C361)))^2) )</f>
        <v>-3.1350490641778497</v>
      </c>
    </row>
    <row r="362" spans="3:5" x14ac:dyDescent="0.3">
      <c r="C362" s="21">
        <v>356</v>
      </c>
      <c r="D362" s="23">
        <f>$M$9*(1 - COS(RADIANS(C362))) + $M$7 - SQRT($M$7^2 - ($M$9*SIN(RADIANS(C362)))^2)</f>
        <v>1.2979476750049623E-4</v>
      </c>
      <c r="E362" s="18">
        <f>$M$11 * ( $M$9*SIN(RADIANS(C362)) + ($M$9^2*SIN(RADIANS(C362))*COS(RADIANS(C362))) / SQRT($M$7^2 - ($M$9*SIN(RADIANS(C362)))^2) )</f>
        <v>-2.5098860974873816</v>
      </c>
    </row>
    <row r="363" spans="3:5" x14ac:dyDescent="0.3">
      <c r="C363" s="21">
        <v>357</v>
      </c>
      <c r="D363" s="23">
        <f>$M$9*(1 - COS(RADIANS(C363))) + $M$7 - SQRT($M$7^2 - ($M$9*SIN(RADIANS(C363)))^2)</f>
        <v>7.3030451082339853E-5</v>
      </c>
      <c r="E363" s="18">
        <f>$M$11 * ( $M$9*SIN(RADIANS(C363)) + ($M$9^2*SIN(RADIANS(C363))*COS(RADIANS(C363))) / SQRT($M$7^2 - ($M$9*SIN(RADIANS(C363)))^2) )</f>
        <v>-1.8834924406727938</v>
      </c>
    </row>
    <row r="364" spans="3:5" x14ac:dyDescent="0.3">
      <c r="C364" s="3">
        <v>358</v>
      </c>
      <c r="D364" s="23">
        <f>$M$9*(1 - COS(RADIANS(C364))) + $M$7 - SQRT($M$7^2 - ($M$9*SIN(RADIANS(C364)))^2)</f>
        <v>3.2464613053145852E-5</v>
      </c>
      <c r="E364" s="18">
        <f>$M$11 * ( $M$9*SIN(RADIANS(C364)) + ($M$9^2*SIN(RADIANS(C364))*COS(RADIANS(C364))) / SQRT($M$7^2 - ($M$9*SIN(RADIANS(C364)))^2) )</f>
        <v>-1.2561750904695292</v>
      </c>
    </row>
    <row r="365" spans="3:5" x14ac:dyDescent="0.3">
      <c r="C365" s="21">
        <v>359</v>
      </c>
      <c r="D365" s="23">
        <f>$M$9*(1 - COS(RADIANS(C365))) + $M$7 - SQRT($M$7^2 - ($M$9*SIN(RADIANS(C365)))^2)</f>
        <v>8.1171486487341404E-6</v>
      </c>
      <c r="E365" s="18">
        <f>$M$11 * ( $M$9*SIN(RADIANS(C365)) + ($M$9^2*SIN(RADIANS(C365))*COS(RADIANS(C365))) / SQRT($M$7^2 - ($M$9*SIN(RADIANS(C365)))^2) )</f>
        <v>-0.62824162285936624</v>
      </c>
    </row>
    <row r="366" spans="3:5" x14ac:dyDescent="0.3">
      <c r="C366" s="21">
        <v>360</v>
      </c>
      <c r="D366" s="23">
        <f>$M$9*(1 - COS(RADIANS(C366))) + $M$7 - SQRT($M$7^2 - ($M$9*SIN(RADIANS(C366)))^2)</f>
        <v>0</v>
      </c>
      <c r="E366" s="18">
        <f>$M$11 * ( $M$9*SIN(RADIANS(C366)) + ($M$9^2*SIN(RADIANS(C366))*COS(RADIANS(C366))) / SQRT($M$7^2 - ($M$9*SIN(RADIANS(C366)))^2) )</f>
        <v>-8.8207102839308691E-15</v>
      </c>
    </row>
    <row r="371" spans="2:15" ht="21" x14ac:dyDescent="0.4">
      <c r="B371" s="17"/>
    </row>
    <row r="375" spans="2:15" x14ac:dyDescent="0.3">
      <c r="M375" s="57"/>
      <c r="N375" s="57"/>
      <c r="O375" s="57"/>
    </row>
    <row r="376" spans="2:15" x14ac:dyDescent="0.3">
      <c r="M376" s="57"/>
      <c r="N376" s="57"/>
      <c r="O376" s="57"/>
    </row>
    <row r="377" spans="2:15" x14ac:dyDescent="0.3">
      <c r="M377" s="43"/>
      <c r="N377" s="41"/>
      <c r="O377" s="43"/>
    </row>
    <row r="378" spans="2:15" x14ac:dyDescent="0.3">
      <c r="M378" s="43"/>
      <c r="N378" s="43"/>
      <c r="O378" s="43"/>
    </row>
    <row r="379" spans="2:15" x14ac:dyDescent="0.3">
      <c r="M379" s="43"/>
      <c r="N379" s="43"/>
      <c r="O379" s="43"/>
    </row>
    <row r="380" spans="2:15" x14ac:dyDescent="0.3">
      <c r="M380" s="54"/>
      <c r="N380" s="43"/>
      <c r="O380" s="55"/>
    </row>
    <row r="381" spans="2:15" x14ac:dyDescent="0.3">
      <c r="M381" s="54"/>
      <c r="N381" s="42"/>
      <c r="O381" s="55"/>
    </row>
    <row r="382" spans="2:15" x14ac:dyDescent="0.3">
      <c r="M382" s="42"/>
      <c r="N382" s="42"/>
      <c r="O382" s="56"/>
    </row>
    <row r="383" spans="2:15" x14ac:dyDescent="0.3">
      <c r="M383" s="42"/>
      <c r="N383" s="42"/>
      <c r="O383" s="56"/>
    </row>
    <row r="384" spans="2:15" x14ac:dyDescent="0.3">
      <c r="M384" s="42"/>
      <c r="N384" s="42"/>
      <c r="O384" s="56"/>
    </row>
    <row r="385" spans="13:15" x14ac:dyDescent="0.3">
      <c r="M385" s="42"/>
      <c r="N385" s="42"/>
      <c r="O385" s="56"/>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FF9CE-2744-43D0-B56A-F384E1A02DD0}">
  <dimension ref="B3:U368"/>
  <sheetViews>
    <sheetView topLeftCell="B180" zoomScale="68" zoomScaleNormal="68" workbookViewId="0">
      <selection activeCell="E180" sqref="E1:E1048576"/>
    </sheetView>
  </sheetViews>
  <sheetFormatPr defaultRowHeight="14.4" x14ac:dyDescent="0.3"/>
  <cols>
    <col min="4" max="4" width="11.77734375" bestFit="1" customWidth="1"/>
    <col min="5" max="5" width="11.77734375" style="22" customWidth="1"/>
    <col min="6" max="6" width="14.6640625" bestFit="1" customWidth="1"/>
    <col min="7" max="7" width="15.109375" style="22" bestFit="1" customWidth="1"/>
    <col min="8" max="8" width="24.5546875" bestFit="1" customWidth="1"/>
    <col min="9" max="9" width="23.88671875" bestFit="1" customWidth="1"/>
    <col min="10" max="10" width="23.88671875" customWidth="1"/>
    <col min="11" max="11" width="16.109375" customWidth="1"/>
    <col min="12" max="12" width="19.5546875" bestFit="1" customWidth="1"/>
    <col min="13" max="13" width="17.88671875" bestFit="1" customWidth="1"/>
    <col min="14" max="14" width="18.6640625" bestFit="1" customWidth="1"/>
    <col min="15" max="15" width="23.109375" bestFit="1" customWidth="1"/>
    <col min="16" max="16" width="15.5546875" bestFit="1" customWidth="1"/>
    <col min="19" max="19" width="21.5546875" bestFit="1" customWidth="1"/>
    <col min="20" max="20" width="12" bestFit="1" customWidth="1"/>
    <col min="21" max="21" width="7.6640625" bestFit="1" customWidth="1"/>
  </cols>
  <sheetData>
    <row r="3" spans="2:21" ht="21" x14ac:dyDescent="0.4">
      <c r="B3" s="17" t="s">
        <v>42</v>
      </c>
    </row>
    <row r="7" spans="2:21" x14ac:dyDescent="0.3">
      <c r="C7" s="44" t="s">
        <v>43</v>
      </c>
      <c r="D7" s="45" t="s">
        <v>152</v>
      </c>
      <c r="E7" s="45" t="s">
        <v>59</v>
      </c>
      <c r="F7" s="44" t="s">
        <v>158</v>
      </c>
      <c r="G7" s="45" t="s">
        <v>159</v>
      </c>
      <c r="H7" s="44" t="s">
        <v>56</v>
      </c>
      <c r="I7" s="46" t="s">
        <v>57</v>
      </c>
      <c r="J7" s="51" t="s">
        <v>36</v>
      </c>
      <c r="K7" s="44" t="s">
        <v>58</v>
      </c>
      <c r="L7" s="44" t="s">
        <v>60</v>
      </c>
      <c r="M7" s="44" t="s">
        <v>61</v>
      </c>
      <c r="N7" s="46" t="s">
        <v>64</v>
      </c>
      <c r="O7" s="44" t="s">
        <v>65</v>
      </c>
      <c r="P7" s="44" t="s">
        <v>67</v>
      </c>
      <c r="S7" s="20" t="s">
        <v>27</v>
      </c>
      <c r="T7" s="20" t="s">
        <v>26</v>
      </c>
      <c r="U7" s="20" t="s">
        <v>25</v>
      </c>
    </row>
    <row r="8" spans="2:21" x14ac:dyDescent="0.3">
      <c r="C8" s="36" t="s">
        <v>44</v>
      </c>
      <c r="D8" s="38" t="s">
        <v>5</v>
      </c>
      <c r="E8" s="38" t="s">
        <v>5</v>
      </c>
      <c r="F8" s="36" t="s">
        <v>5</v>
      </c>
      <c r="G8" s="38" t="s">
        <v>5</v>
      </c>
      <c r="H8" s="36" t="s">
        <v>44</v>
      </c>
      <c r="I8" s="34" t="s">
        <v>44</v>
      </c>
      <c r="J8" s="52" t="s">
        <v>44</v>
      </c>
      <c r="K8" s="36" t="s">
        <v>51</v>
      </c>
      <c r="L8" s="36" t="s">
        <v>62</v>
      </c>
      <c r="M8" s="36" t="s">
        <v>63</v>
      </c>
      <c r="N8" s="34" t="s">
        <v>51</v>
      </c>
      <c r="O8" s="36" t="s">
        <v>66</v>
      </c>
      <c r="P8" s="36" t="s">
        <v>68</v>
      </c>
      <c r="S8" s="3" t="s">
        <v>29</v>
      </c>
      <c r="T8" s="3">
        <v>6450</v>
      </c>
      <c r="U8" s="3" t="s">
        <v>34</v>
      </c>
    </row>
    <row r="9" spans="2:21" x14ac:dyDescent="0.3">
      <c r="C9" s="3">
        <v>1</v>
      </c>
      <c r="D9" s="23">
        <v>0</v>
      </c>
      <c r="E9" s="23">
        <v>0</v>
      </c>
      <c r="F9" s="3">
        <v>0.01</v>
      </c>
      <c r="G9" s="23">
        <v>0</v>
      </c>
      <c r="H9" s="3">
        <f>2*C9+$T$14</f>
        <v>112</v>
      </c>
      <c r="I9" s="3">
        <f>2*C9+$T$15</f>
        <v>-108</v>
      </c>
      <c r="J9" s="3">
        <v>1</v>
      </c>
      <c r="K9" s="3">
        <v>0</v>
      </c>
      <c r="L9" s="3">
        <v>0</v>
      </c>
      <c r="M9" s="3">
        <v>0</v>
      </c>
      <c r="N9" s="3">
        <v>0</v>
      </c>
      <c r="O9" s="3">
        <v>0</v>
      </c>
      <c r="P9" s="3">
        <v>0</v>
      </c>
      <c r="S9" s="3" t="s">
        <v>32</v>
      </c>
      <c r="T9" s="23">
        <f>2*PI()*T8/60</f>
        <v>675.4424205218055</v>
      </c>
      <c r="U9" s="3" t="s">
        <v>35</v>
      </c>
    </row>
    <row r="10" spans="2:21" x14ac:dyDescent="0.3">
      <c r="C10" s="3">
        <v>2</v>
      </c>
      <c r="D10" s="23">
        <v>0</v>
      </c>
      <c r="E10" s="23">
        <v>0</v>
      </c>
      <c r="F10" s="3">
        <v>0.01</v>
      </c>
      <c r="G10" s="23">
        <v>0</v>
      </c>
      <c r="H10" s="3">
        <f>2*C10+$T$14</f>
        <v>114</v>
      </c>
      <c r="I10" s="3">
        <f t="shared" ref="I10:I73" si="0">2*C10+$T$15</f>
        <v>-106</v>
      </c>
      <c r="J10" s="3">
        <v>2</v>
      </c>
      <c r="K10" s="3">
        <v>0</v>
      </c>
      <c r="L10" s="3">
        <v>0</v>
      </c>
      <c r="M10" s="3">
        <v>0</v>
      </c>
      <c r="N10" s="3">
        <v>0</v>
      </c>
      <c r="O10" s="3">
        <v>0</v>
      </c>
      <c r="P10" s="3">
        <v>0</v>
      </c>
      <c r="S10" s="3" t="s">
        <v>48</v>
      </c>
      <c r="T10" s="3">
        <v>1</v>
      </c>
      <c r="U10" s="3" t="s">
        <v>38</v>
      </c>
    </row>
    <row r="11" spans="2:21" x14ac:dyDescent="0.3">
      <c r="C11" s="3">
        <v>3</v>
      </c>
      <c r="D11" s="23">
        <v>0</v>
      </c>
      <c r="E11" s="23">
        <v>0</v>
      </c>
      <c r="F11" s="3">
        <v>0.01</v>
      </c>
      <c r="G11" s="23">
        <v>0</v>
      </c>
      <c r="H11" s="3">
        <f>2*C11+$T$14</f>
        <v>116</v>
      </c>
      <c r="I11" s="3">
        <f t="shared" si="0"/>
        <v>-104</v>
      </c>
      <c r="J11" s="3">
        <v>3</v>
      </c>
      <c r="K11" s="3">
        <f>$T$9 * ( -E13 + 8*E12- 8*E10 + E9 ) / (12*$T$13) * 0.001</f>
        <v>0</v>
      </c>
      <c r="L11" s="3">
        <f>$T$9^2 * ( -E13 + 16*E12 - 30*E11 + 16*E10 - E9 ) / (12*$T$13^2) * 0.001</f>
        <v>0</v>
      </c>
      <c r="M11" s="3">
        <f>$T$9^3 * ( E9 - 2*E10 + 2*E12 - E13 ) / (2*$T$13^3) * 0.001</f>
        <v>0</v>
      </c>
      <c r="N11" s="3">
        <f>$T$9 * ( -G13 + 8*G12 - 8*G10 + G9 ) / (12*$T$13) * 0.001</f>
        <v>0</v>
      </c>
      <c r="O11" s="3">
        <f>$T$9^2 * ( -G13 + 16*G12 - 30*G11 + 16*G10 - G9 ) / (12*$T$13^2) * 0.001</f>
        <v>0</v>
      </c>
      <c r="P11" s="3">
        <f>$T$9^3 * ( G9 - 2*G10 + 2*G12 - G13 ) / (2*$T$13^3) * 0.001</f>
        <v>0</v>
      </c>
      <c r="S11" s="3" t="s">
        <v>49</v>
      </c>
      <c r="T11" s="3">
        <f>RADIANS(T10)</f>
        <v>1.7453292519943295E-2</v>
      </c>
      <c r="U11" s="3" t="s">
        <v>47</v>
      </c>
    </row>
    <row r="12" spans="2:21" x14ac:dyDescent="0.3">
      <c r="C12" s="3">
        <v>4</v>
      </c>
      <c r="D12" s="23">
        <v>0</v>
      </c>
      <c r="E12" s="23">
        <v>0</v>
      </c>
      <c r="F12" s="3">
        <v>0.01</v>
      </c>
      <c r="G12" s="23">
        <v>0</v>
      </c>
      <c r="H12" s="3">
        <f>2*C12+$T$14</f>
        <v>118</v>
      </c>
      <c r="I12" s="3">
        <f t="shared" si="0"/>
        <v>-102</v>
      </c>
      <c r="J12" s="3">
        <v>4</v>
      </c>
      <c r="K12" s="3">
        <f>$T$9 * ( -E14 + 8*E13- 8*E11 + E10 ) / (12*$T$13) * 0.001</f>
        <v>0</v>
      </c>
      <c r="L12" s="3">
        <f t="shared" ref="L12:L75" si="1">$T$9^2 * ( -E14 + 16*E13 - 30*E12 + 16*E11 - E10 ) / (12*$T$13^2) * 0.001</f>
        <v>0</v>
      </c>
      <c r="M12" s="3">
        <f t="shared" ref="M12:M75" si="2">$T$9^3 * ( E10 - 2*E11 + 2*E13 - E14 ) / (2*$T$13^3) * 0.001</f>
        <v>0</v>
      </c>
      <c r="N12" s="3">
        <f t="shared" ref="N12:N75" si="3">$T$9 * ( -G14 + 8*G13 - 8*G11 + G10 ) / (12*$T$13) * 0.001</f>
        <v>0</v>
      </c>
      <c r="O12" s="3">
        <f t="shared" ref="O12:O75" si="4">$T$9^2 * ( -G14 + 16*G13 - 30*G12 + 16*G11 - G10 ) / (12*$T$13^2) * 0.001</f>
        <v>0</v>
      </c>
      <c r="P12" s="3">
        <f t="shared" ref="P12:P75" si="5">$T$9^3 * ( G10 - 2*G11 + 2*G13 - G14 ) / (2*$T$13^3) * 0.001</f>
        <v>0</v>
      </c>
      <c r="S12" s="48" t="s">
        <v>46</v>
      </c>
      <c r="T12" s="3">
        <v>2</v>
      </c>
      <c r="U12" s="49" t="s">
        <v>38</v>
      </c>
    </row>
    <row r="13" spans="2:21" x14ac:dyDescent="0.3">
      <c r="C13" s="3">
        <v>5</v>
      </c>
      <c r="D13" s="23">
        <v>0</v>
      </c>
      <c r="E13" s="23">
        <v>0</v>
      </c>
      <c r="F13" s="3">
        <v>0.02</v>
      </c>
      <c r="G13" s="23">
        <v>0</v>
      </c>
      <c r="H13" s="3">
        <f>2*C13+$T$14</f>
        <v>120</v>
      </c>
      <c r="I13" s="3">
        <f t="shared" si="0"/>
        <v>-100</v>
      </c>
      <c r="J13" s="3">
        <v>5</v>
      </c>
      <c r="K13" s="3">
        <f>$T$9 * ( -E15 + 8*E14- 8*E12 + E11 ) / (12*$T$13) * 0.001</f>
        <v>0</v>
      </c>
      <c r="L13" s="3">
        <f t="shared" si="1"/>
        <v>0</v>
      </c>
      <c r="M13" s="3">
        <f t="shared" si="2"/>
        <v>0</v>
      </c>
      <c r="N13" s="3">
        <f t="shared" si="3"/>
        <v>0</v>
      </c>
      <c r="O13" s="3">
        <f t="shared" si="4"/>
        <v>0</v>
      </c>
      <c r="P13" s="3">
        <f t="shared" si="5"/>
        <v>0</v>
      </c>
      <c r="S13" s="48" t="s">
        <v>46</v>
      </c>
      <c r="T13" s="3">
        <f>RADIANS(T12)</f>
        <v>3.4906585039886591E-2</v>
      </c>
      <c r="U13" s="49" t="s">
        <v>47</v>
      </c>
    </row>
    <row r="14" spans="2:21" x14ac:dyDescent="0.3">
      <c r="C14" s="3">
        <v>6</v>
      </c>
      <c r="D14" s="23">
        <v>0</v>
      </c>
      <c r="E14" s="23">
        <v>0</v>
      </c>
      <c r="F14" s="3">
        <v>0.02</v>
      </c>
      <c r="G14" s="23">
        <v>0</v>
      </c>
      <c r="H14" s="3">
        <f>2*C14+$T$14</f>
        <v>122</v>
      </c>
      <c r="I14" s="3">
        <f t="shared" si="0"/>
        <v>-98</v>
      </c>
      <c r="J14" s="3">
        <v>6</v>
      </c>
      <c r="K14" s="3">
        <f t="shared" ref="K14:K77" si="6">$T$9 * ( -E16 + 8*E15- 8*E13 + E12 ) / (12*$T$13) * 0.001</f>
        <v>0</v>
      </c>
      <c r="L14" s="3">
        <f t="shared" si="1"/>
        <v>0</v>
      </c>
      <c r="M14" s="3">
        <f t="shared" si="2"/>
        <v>0</v>
      </c>
      <c r="N14" s="3">
        <f t="shared" si="3"/>
        <v>0</v>
      </c>
      <c r="O14" s="3">
        <f t="shared" si="4"/>
        <v>0</v>
      </c>
      <c r="P14" s="3">
        <f t="shared" si="5"/>
        <v>0</v>
      </c>
      <c r="S14" s="48" t="s">
        <v>54</v>
      </c>
      <c r="T14" s="3">
        <v>110</v>
      </c>
      <c r="U14" s="49" t="s">
        <v>38</v>
      </c>
    </row>
    <row r="15" spans="2:21" x14ac:dyDescent="0.3">
      <c r="C15" s="3">
        <v>7</v>
      </c>
      <c r="D15" s="23">
        <v>0</v>
      </c>
      <c r="E15" s="23">
        <v>0</v>
      </c>
      <c r="F15" s="3">
        <v>0.02</v>
      </c>
      <c r="G15" s="23">
        <v>0</v>
      </c>
      <c r="H15" s="3">
        <f>2*C15+$T$14</f>
        <v>124</v>
      </c>
      <c r="I15" s="3">
        <f t="shared" si="0"/>
        <v>-96</v>
      </c>
      <c r="J15" s="3">
        <v>7</v>
      </c>
      <c r="K15" s="3">
        <f t="shared" si="6"/>
        <v>0</v>
      </c>
      <c r="L15" s="3">
        <f t="shared" si="1"/>
        <v>0</v>
      </c>
      <c r="M15" s="3">
        <f t="shared" si="2"/>
        <v>0</v>
      </c>
      <c r="N15" s="3">
        <f t="shared" si="3"/>
        <v>0</v>
      </c>
      <c r="O15" s="3">
        <f t="shared" si="4"/>
        <v>0</v>
      </c>
      <c r="P15" s="3">
        <f t="shared" si="5"/>
        <v>0</v>
      </c>
      <c r="S15" s="48" t="s">
        <v>55</v>
      </c>
      <c r="T15" s="48">
        <v>-110</v>
      </c>
      <c r="U15" s="49" t="s">
        <v>38</v>
      </c>
    </row>
    <row r="16" spans="2:21" x14ac:dyDescent="0.3">
      <c r="C16" s="3">
        <v>8</v>
      </c>
      <c r="D16" s="23">
        <v>0</v>
      </c>
      <c r="E16" s="23">
        <v>0</v>
      </c>
      <c r="F16" s="3">
        <v>0.02</v>
      </c>
      <c r="G16" s="23">
        <v>0</v>
      </c>
      <c r="H16" s="3">
        <f>2*C16+$T$14</f>
        <v>126</v>
      </c>
      <c r="I16" s="3">
        <f t="shared" si="0"/>
        <v>-94</v>
      </c>
      <c r="J16" s="3">
        <v>8</v>
      </c>
      <c r="K16" s="3">
        <f t="shared" si="6"/>
        <v>0</v>
      </c>
      <c r="L16" s="3">
        <f t="shared" si="1"/>
        <v>0</v>
      </c>
      <c r="M16" s="3">
        <f t="shared" si="2"/>
        <v>0</v>
      </c>
      <c r="N16" s="3">
        <f t="shared" si="3"/>
        <v>0</v>
      </c>
      <c r="O16" s="3">
        <f t="shared" si="4"/>
        <v>0</v>
      </c>
      <c r="P16" s="3">
        <f t="shared" si="5"/>
        <v>0</v>
      </c>
      <c r="U16" s="12"/>
    </row>
    <row r="17" spans="3:21" x14ac:dyDescent="0.3">
      <c r="C17" s="3">
        <v>9</v>
      </c>
      <c r="D17" s="23">
        <v>0</v>
      </c>
      <c r="E17" s="23">
        <v>0</v>
      </c>
      <c r="F17" s="3">
        <v>0.02</v>
      </c>
      <c r="G17" s="23">
        <v>0</v>
      </c>
      <c r="H17" s="3">
        <f>2*C17+$T$14</f>
        <v>128</v>
      </c>
      <c r="I17" s="3">
        <f t="shared" si="0"/>
        <v>-92</v>
      </c>
      <c r="J17" s="3">
        <v>9</v>
      </c>
      <c r="K17" s="3">
        <f t="shared" si="6"/>
        <v>0</v>
      </c>
      <c r="L17" s="3">
        <f t="shared" si="1"/>
        <v>0</v>
      </c>
      <c r="M17" s="3">
        <f t="shared" si="2"/>
        <v>0</v>
      </c>
      <c r="N17" s="3">
        <f t="shared" si="3"/>
        <v>0</v>
      </c>
      <c r="O17" s="3">
        <f t="shared" si="4"/>
        <v>0</v>
      </c>
      <c r="P17" s="3">
        <f t="shared" si="5"/>
        <v>0</v>
      </c>
      <c r="S17" t="s">
        <v>50</v>
      </c>
      <c r="U17" s="12"/>
    </row>
    <row r="18" spans="3:21" x14ac:dyDescent="0.3">
      <c r="C18" s="3">
        <v>10</v>
      </c>
      <c r="D18" s="23">
        <v>0.01</v>
      </c>
      <c r="E18" s="23">
        <v>0</v>
      </c>
      <c r="F18" s="3">
        <v>0.02</v>
      </c>
      <c r="G18" s="23">
        <v>0</v>
      </c>
      <c r="H18" s="3">
        <f>2*C18+$T$14</f>
        <v>130</v>
      </c>
      <c r="I18" s="3">
        <f t="shared" si="0"/>
        <v>-90</v>
      </c>
      <c r="J18" s="3">
        <v>10</v>
      </c>
      <c r="K18" s="3">
        <f t="shared" si="6"/>
        <v>0</v>
      </c>
      <c r="L18" s="3">
        <f t="shared" si="1"/>
        <v>0</v>
      </c>
      <c r="M18" s="3">
        <f t="shared" si="2"/>
        <v>0</v>
      </c>
      <c r="N18" s="3">
        <f t="shared" si="3"/>
        <v>0</v>
      </c>
      <c r="O18" s="3">
        <f t="shared" si="4"/>
        <v>0</v>
      </c>
      <c r="P18" s="3">
        <f t="shared" si="5"/>
        <v>0</v>
      </c>
    </row>
    <row r="19" spans="3:21" x14ac:dyDescent="0.3">
      <c r="C19" s="3">
        <v>11</v>
      </c>
      <c r="D19" s="23">
        <v>0.01</v>
      </c>
      <c r="E19" s="23">
        <v>0</v>
      </c>
      <c r="F19" s="3">
        <v>0.03</v>
      </c>
      <c r="G19" s="23">
        <v>0</v>
      </c>
      <c r="H19" s="3">
        <f>2*C19+$T$14</f>
        <v>132</v>
      </c>
      <c r="I19" s="3">
        <f t="shared" si="0"/>
        <v>-88</v>
      </c>
      <c r="J19" s="3">
        <v>11</v>
      </c>
      <c r="K19" s="3">
        <f t="shared" si="6"/>
        <v>0</v>
      </c>
      <c r="L19" s="3">
        <f t="shared" si="1"/>
        <v>0</v>
      </c>
      <c r="M19" s="3">
        <f t="shared" si="2"/>
        <v>0</v>
      </c>
      <c r="N19" s="3">
        <f t="shared" si="3"/>
        <v>0</v>
      </c>
      <c r="O19" s="3">
        <f t="shared" si="4"/>
        <v>0</v>
      </c>
      <c r="P19" s="3">
        <f t="shared" si="5"/>
        <v>0</v>
      </c>
    </row>
    <row r="20" spans="3:21" x14ac:dyDescent="0.3">
      <c r="C20" s="3">
        <v>12</v>
      </c>
      <c r="D20" s="23">
        <v>0.01</v>
      </c>
      <c r="E20" s="23">
        <v>0</v>
      </c>
      <c r="F20" s="3">
        <v>0.03</v>
      </c>
      <c r="G20" s="23">
        <v>0</v>
      </c>
      <c r="H20" s="3">
        <f>2*C20+$T$14</f>
        <v>134</v>
      </c>
      <c r="I20" s="3">
        <f t="shared" si="0"/>
        <v>-86</v>
      </c>
      <c r="J20" s="3">
        <v>12</v>
      </c>
      <c r="K20" s="3">
        <f t="shared" si="6"/>
        <v>0</v>
      </c>
      <c r="L20" s="3">
        <f t="shared" si="1"/>
        <v>0</v>
      </c>
      <c r="M20" s="3">
        <f t="shared" si="2"/>
        <v>0</v>
      </c>
      <c r="N20" s="3">
        <f t="shared" si="3"/>
        <v>0</v>
      </c>
      <c r="O20" s="3">
        <f t="shared" si="4"/>
        <v>0</v>
      </c>
      <c r="P20" s="3">
        <f t="shared" si="5"/>
        <v>0</v>
      </c>
    </row>
    <row r="21" spans="3:21" x14ac:dyDescent="0.3">
      <c r="C21" s="3">
        <v>13</v>
      </c>
      <c r="D21" s="23">
        <v>0.01</v>
      </c>
      <c r="E21" s="23">
        <v>0</v>
      </c>
      <c r="F21" s="3">
        <v>0.03</v>
      </c>
      <c r="G21" s="23">
        <v>0</v>
      </c>
      <c r="H21" s="3">
        <f>2*C21+$T$14</f>
        <v>136</v>
      </c>
      <c r="I21" s="3">
        <f t="shared" si="0"/>
        <v>-84</v>
      </c>
      <c r="J21" s="3">
        <v>13</v>
      </c>
      <c r="K21" s="3">
        <f t="shared" si="6"/>
        <v>0</v>
      </c>
      <c r="L21" s="3">
        <f t="shared" si="1"/>
        <v>0</v>
      </c>
      <c r="M21" s="3">
        <f t="shared" si="2"/>
        <v>0</v>
      </c>
      <c r="N21" s="3">
        <f t="shared" si="3"/>
        <v>0</v>
      </c>
      <c r="O21" s="3">
        <f t="shared" si="4"/>
        <v>0</v>
      </c>
      <c r="P21" s="3">
        <f t="shared" si="5"/>
        <v>0</v>
      </c>
    </row>
    <row r="22" spans="3:21" x14ac:dyDescent="0.3">
      <c r="C22" s="3">
        <v>14</v>
      </c>
      <c r="D22" s="23">
        <v>0.01</v>
      </c>
      <c r="E22" s="23">
        <v>0</v>
      </c>
      <c r="F22" s="3">
        <v>0.03</v>
      </c>
      <c r="G22" s="23">
        <v>0</v>
      </c>
      <c r="H22" s="3">
        <f>2*C22+$T$14</f>
        <v>138</v>
      </c>
      <c r="I22" s="3">
        <f t="shared" si="0"/>
        <v>-82</v>
      </c>
      <c r="J22" s="3">
        <v>14</v>
      </c>
      <c r="K22" s="3">
        <f t="shared" si="6"/>
        <v>0</v>
      </c>
      <c r="L22" s="3">
        <f t="shared" si="1"/>
        <v>0</v>
      </c>
      <c r="M22" s="3">
        <f t="shared" si="2"/>
        <v>0</v>
      </c>
      <c r="N22" s="3">
        <f t="shared" si="3"/>
        <v>0</v>
      </c>
      <c r="O22" s="3">
        <f t="shared" si="4"/>
        <v>0</v>
      </c>
      <c r="P22" s="3">
        <f t="shared" si="5"/>
        <v>0</v>
      </c>
    </row>
    <row r="23" spans="3:21" x14ac:dyDescent="0.3">
      <c r="C23" s="3">
        <v>15</v>
      </c>
      <c r="D23" s="23">
        <v>0.01</v>
      </c>
      <c r="E23" s="23">
        <v>0</v>
      </c>
      <c r="F23" s="3">
        <v>0.03</v>
      </c>
      <c r="G23" s="23">
        <v>0</v>
      </c>
      <c r="H23" s="3">
        <f>2*C23+$T$14</f>
        <v>140</v>
      </c>
      <c r="I23" s="3">
        <f t="shared" si="0"/>
        <v>-80</v>
      </c>
      <c r="J23" s="3">
        <v>15</v>
      </c>
      <c r="K23" s="3">
        <f t="shared" si="6"/>
        <v>0</v>
      </c>
      <c r="L23" s="3">
        <f t="shared" si="1"/>
        <v>0</v>
      </c>
      <c r="M23" s="3">
        <f t="shared" si="2"/>
        <v>0</v>
      </c>
      <c r="N23" s="3">
        <f t="shared" si="3"/>
        <v>0</v>
      </c>
      <c r="O23" s="3">
        <f t="shared" si="4"/>
        <v>0</v>
      </c>
      <c r="P23" s="3">
        <f t="shared" si="5"/>
        <v>0</v>
      </c>
    </row>
    <row r="24" spans="3:21" x14ac:dyDescent="0.3">
      <c r="C24" s="3">
        <v>16</v>
      </c>
      <c r="D24" s="23">
        <v>0.01</v>
      </c>
      <c r="E24" s="23">
        <v>0</v>
      </c>
      <c r="F24" s="3">
        <v>0.03</v>
      </c>
      <c r="G24" s="23">
        <v>0</v>
      </c>
      <c r="H24" s="3">
        <f>2*C24+$T$14</f>
        <v>142</v>
      </c>
      <c r="I24" s="3">
        <f t="shared" si="0"/>
        <v>-78</v>
      </c>
      <c r="J24" s="3">
        <v>16</v>
      </c>
      <c r="K24" s="3">
        <f t="shared" si="6"/>
        <v>0</v>
      </c>
      <c r="L24" s="3">
        <f t="shared" si="1"/>
        <v>0</v>
      </c>
      <c r="M24" s="3">
        <f t="shared" si="2"/>
        <v>0</v>
      </c>
      <c r="N24" s="3">
        <f t="shared" si="3"/>
        <v>0</v>
      </c>
      <c r="O24" s="3">
        <f t="shared" si="4"/>
        <v>0</v>
      </c>
      <c r="P24" s="3">
        <f t="shared" si="5"/>
        <v>0</v>
      </c>
    </row>
    <row r="25" spans="3:21" x14ac:dyDescent="0.3">
      <c r="C25" s="3">
        <v>17</v>
      </c>
      <c r="D25" s="23">
        <v>0.01</v>
      </c>
      <c r="E25" s="23">
        <v>0</v>
      </c>
      <c r="F25" s="3">
        <v>0.04</v>
      </c>
      <c r="G25" s="23">
        <v>0</v>
      </c>
      <c r="H25" s="3">
        <f>2*C25+$T$14</f>
        <v>144</v>
      </c>
      <c r="I25" s="3">
        <f t="shared" si="0"/>
        <v>-76</v>
      </c>
      <c r="J25" s="3">
        <v>17</v>
      </c>
      <c r="K25" s="3">
        <f t="shared" si="6"/>
        <v>0</v>
      </c>
      <c r="L25" s="3">
        <f t="shared" si="1"/>
        <v>0</v>
      </c>
      <c r="M25" s="3">
        <f t="shared" si="2"/>
        <v>0</v>
      </c>
      <c r="N25" s="3">
        <f t="shared" si="3"/>
        <v>0</v>
      </c>
      <c r="O25" s="3">
        <f t="shared" si="4"/>
        <v>0</v>
      </c>
      <c r="P25" s="3">
        <f t="shared" si="5"/>
        <v>0</v>
      </c>
    </row>
    <row r="26" spans="3:21" x14ac:dyDescent="0.3">
      <c r="C26" s="3">
        <v>18</v>
      </c>
      <c r="D26" s="23">
        <v>0.01</v>
      </c>
      <c r="E26" s="23">
        <v>0</v>
      </c>
      <c r="F26" s="3">
        <v>0.04</v>
      </c>
      <c r="G26" s="23">
        <v>0</v>
      </c>
      <c r="H26" s="3">
        <f>2*C26+$T$14</f>
        <v>146</v>
      </c>
      <c r="I26" s="3">
        <f t="shared" si="0"/>
        <v>-74</v>
      </c>
      <c r="J26" s="3">
        <v>18</v>
      </c>
      <c r="K26" s="3">
        <f t="shared" si="6"/>
        <v>0</v>
      </c>
      <c r="L26" s="3">
        <f t="shared" si="1"/>
        <v>0</v>
      </c>
      <c r="M26" s="3">
        <f t="shared" si="2"/>
        <v>0</v>
      </c>
      <c r="N26" s="3">
        <f t="shared" si="3"/>
        <v>0</v>
      </c>
      <c r="O26" s="3">
        <f t="shared" si="4"/>
        <v>0</v>
      </c>
      <c r="P26" s="3">
        <f t="shared" si="5"/>
        <v>0</v>
      </c>
    </row>
    <row r="27" spans="3:21" x14ac:dyDescent="0.3">
      <c r="C27" s="3">
        <v>19</v>
      </c>
      <c r="D27" s="23">
        <v>0.01</v>
      </c>
      <c r="E27" s="23">
        <v>0</v>
      </c>
      <c r="F27" s="3">
        <v>0.04</v>
      </c>
      <c r="G27" s="23">
        <v>0</v>
      </c>
      <c r="H27" s="3">
        <f>2*C27+$T$14</f>
        <v>148</v>
      </c>
      <c r="I27" s="3">
        <f t="shared" si="0"/>
        <v>-72</v>
      </c>
      <c r="J27" s="3">
        <v>19</v>
      </c>
      <c r="K27" s="3">
        <f t="shared" si="6"/>
        <v>0</v>
      </c>
      <c r="L27" s="3">
        <f t="shared" si="1"/>
        <v>0</v>
      </c>
      <c r="M27" s="3">
        <f t="shared" si="2"/>
        <v>0</v>
      </c>
      <c r="N27" s="3">
        <f t="shared" si="3"/>
        <v>0</v>
      </c>
      <c r="O27" s="3">
        <f t="shared" si="4"/>
        <v>0</v>
      </c>
      <c r="P27" s="3">
        <f t="shared" si="5"/>
        <v>0</v>
      </c>
    </row>
    <row r="28" spans="3:21" x14ac:dyDescent="0.3">
      <c r="C28" s="3">
        <v>20</v>
      </c>
      <c r="D28" s="23">
        <v>0</v>
      </c>
      <c r="E28" s="23">
        <v>0</v>
      </c>
      <c r="F28" s="3">
        <v>0.04</v>
      </c>
      <c r="G28" s="23">
        <v>0</v>
      </c>
      <c r="H28" s="3">
        <f>2*C28+$T$14</f>
        <v>150</v>
      </c>
      <c r="I28" s="3">
        <f t="shared" si="0"/>
        <v>-70</v>
      </c>
      <c r="J28" s="3">
        <v>20</v>
      </c>
      <c r="K28" s="3">
        <f t="shared" si="6"/>
        <v>0</v>
      </c>
      <c r="L28" s="3">
        <f t="shared" si="1"/>
        <v>0</v>
      </c>
      <c r="M28" s="3">
        <f t="shared" si="2"/>
        <v>0</v>
      </c>
      <c r="N28" s="3">
        <f t="shared" si="3"/>
        <v>0</v>
      </c>
      <c r="O28" s="3">
        <f t="shared" si="4"/>
        <v>0</v>
      </c>
      <c r="P28" s="3">
        <f t="shared" si="5"/>
        <v>0</v>
      </c>
    </row>
    <row r="29" spans="3:21" x14ac:dyDescent="0.3">
      <c r="C29" s="3">
        <v>21</v>
      </c>
      <c r="D29" s="23">
        <v>0</v>
      </c>
      <c r="E29" s="23">
        <v>0</v>
      </c>
      <c r="F29" s="3">
        <v>0.04</v>
      </c>
      <c r="G29" s="23">
        <v>0</v>
      </c>
      <c r="H29" s="3">
        <f>2*C29+$T$14</f>
        <v>152</v>
      </c>
      <c r="I29" s="3">
        <f t="shared" si="0"/>
        <v>-68</v>
      </c>
      <c r="J29" s="3">
        <v>21</v>
      </c>
      <c r="K29" s="3">
        <f t="shared" si="6"/>
        <v>0</v>
      </c>
      <c r="L29" s="3">
        <f t="shared" si="1"/>
        <v>0</v>
      </c>
      <c r="M29" s="3">
        <f t="shared" si="2"/>
        <v>0</v>
      </c>
      <c r="N29" s="3">
        <f t="shared" si="3"/>
        <v>0</v>
      </c>
      <c r="O29" s="3">
        <f t="shared" si="4"/>
        <v>0</v>
      </c>
      <c r="P29" s="3">
        <f t="shared" si="5"/>
        <v>0</v>
      </c>
    </row>
    <row r="30" spans="3:21" x14ac:dyDescent="0.3">
      <c r="C30" s="3">
        <v>22</v>
      </c>
      <c r="D30" s="23">
        <v>0</v>
      </c>
      <c r="E30" s="23">
        <v>0</v>
      </c>
      <c r="F30" s="3">
        <v>0.04</v>
      </c>
      <c r="G30" s="23">
        <v>0</v>
      </c>
      <c r="H30" s="3">
        <f>2*C30+$T$14</f>
        <v>154</v>
      </c>
      <c r="I30" s="3">
        <f t="shared" si="0"/>
        <v>-66</v>
      </c>
      <c r="J30" s="3">
        <v>22</v>
      </c>
      <c r="K30" s="3">
        <f t="shared" si="6"/>
        <v>0</v>
      </c>
      <c r="L30" s="3">
        <f t="shared" si="1"/>
        <v>0</v>
      </c>
      <c r="M30" s="3">
        <f t="shared" si="2"/>
        <v>0</v>
      </c>
      <c r="N30" s="3">
        <f t="shared" si="3"/>
        <v>0</v>
      </c>
      <c r="O30" s="3">
        <f t="shared" si="4"/>
        <v>0</v>
      </c>
      <c r="P30" s="3">
        <f t="shared" si="5"/>
        <v>0</v>
      </c>
    </row>
    <row r="31" spans="3:21" x14ac:dyDescent="0.3">
      <c r="C31" s="3">
        <v>23</v>
      </c>
      <c r="D31" s="23">
        <v>0</v>
      </c>
      <c r="E31" s="23">
        <v>0</v>
      </c>
      <c r="F31" s="3">
        <v>0.05</v>
      </c>
      <c r="G31" s="23">
        <v>0</v>
      </c>
      <c r="H31" s="3">
        <f>2*C31+$T$14</f>
        <v>156</v>
      </c>
      <c r="I31" s="3">
        <f t="shared" si="0"/>
        <v>-64</v>
      </c>
      <c r="J31" s="3">
        <v>23</v>
      </c>
      <c r="K31" s="3">
        <f t="shared" si="6"/>
        <v>0</v>
      </c>
      <c r="L31" s="3">
        <f t="shared" si="1"/>
        <v>0</v>
      </c>
      <c r="M31" s="3">
        <f t="shared" si="2"/>
        <v>0</v>
      </c>
      <c r="N31" s="3">
        <f t="shared" si="3"/>
        <v>0</v>
      </c>
      <c r="O31" s="3">
        <f t="shared" si="4"/>
        <v>0</v>
      </c>
      <c r="P31" s="3">
        <f t="shared" si="5"/>
        <v>0</v>
      </c>
    </row>
    <row r="32" spans="3:21" x14ac:dyDescent="0.3">
      <c r="C32" s="3">
        <v>24</v>
      </c>
      <c r="D32" s="23">
        <v>0</v>
      </c>
      <c r="E32" s="23">
        <v>0</v>
      </c>
      <c r="F32" s="3">
        <v>0.05</v>
      </c>
      <c r="G32" s="23">
        <v>0</v>
      </c>
      <c r="H32" s="3">
        <f>2*C32+$T$14</f>
        <v>158</v>
      </c>
      <c r="I32" s="3">
        <f t="shared" si="0"/>
        <v>-62</v>
      </c>
      <c r="J32" s="3">
        <v>24</v>
      </c>
      <c r="K32" s="3">
        <f t="shared" si="6"/>
        <v>0</v>
      </c>
      <c r="L32" s="3">
        <f t="shared" si="1"/>
        <v>0</v>
      </c>
      <c r="M32" s="3">
        <f t="shared" si="2"/>
        <v>0</v>
      </c>
      <c r="N32" s="3">
        <f t="shared" si="3"/>
        <v>0</v>
      </c>
      <c r="O32" s="3">
        <f t="shared" si="4"/>
        <v>0</v>
      </c>
      <c r="P32" s="3">
        <f t="shared" si="5"/>
        <v>0</v>
      </c>
    </row>
    <row r="33" spans="3:16" x14ac:dyDescent="0.3">
      <c r="C33" s="3">
        <v>25</v>
      </c>
      <c r="D33" s="23">
        <v>0</v>
      </c>
      <c r="E33" s="23">
        <v>0</v>
      </c>
      <c r="F33" s="3">
        <v>0.05</v>
      </c>
      <c r="G33" s="23">
        <v>0</v>
      </c>
      <c r="H33" s="3">
        <f>2*C33+$T$14</f>
        <v>160</v>
      </c>
      <c r="I33" s="3">
        <f t="shared" si="0"/>
        <v>-60</v>
      </c>
      <c r="J33" s="3">
        <v>25</v>
      </c>
      <c r="K33" s="3">
        <f t="shared" si="6"/>
        <v>0</v>
      </c>
      <c r="L33" s="3">
        <f t="shared" si="1"/>
        <v>0</v>
      </c>
      <c r="M33" s="3">
        <f t="shared" si="2"/>
        <v>0</v>
      </c>
      <c r="N33" s="3">
        <f t="shared" si="3"/>
        <v>0</v>
      </c>
      <c r="O33" s="3">
        <f t="shared" si="4"/>
        <v>0</v>
      </c>
      <c r="P33" s="3">
        <f t="shared" si="5"/>
        <v>0</v>
      </c>
    </row>
    <row r="34" spans="3:16" x14ac:dyDescent="0.3">
      <c r="C34" s="3">
        <v>26</v>
      </c>
      <c r="D34" s="23">
        <v>0</v>
      </c>
      <c r="E34" s="23">
        <v>0</v>
      </c>
      <c r="F34" s="3">
        <v>0.05</v>
      </c>
      <c r="G34" s="23">
        <v>0</v>
      </c>
      <c r="H34" s="3">
        <f>2*C34+$T$14</f>
        <v>162</v>
      </c>
      <c r="I34" s="3">
        <f t="shared" si="0"/>
        <v>-58</v>
      </c>
      <c r="J34" s="3">
        <v>26</v>
      </c>
      <c r="K34" s="3">
        <f t="shared" si="6"/>
        <v>0</v>
      </c>
      <c r="L34" s="3">
        <f t="shared" si="1"/>
        <v>0</v>
      </c>
      <c r="M34" s="3">
        <f t="shared" si="2"/>
        <v>0</v>
      </c>
      <c r="N34" s="3">
        <f t="shared" si="3"/>
        <v>0</v>
      </c>
      <c r="O34" s="3">
        <f t="shared" si="4"/>
        <v>0</v>
      </c>
      <c r="P34" s="3">
        <f t="shared" si="5"/>
        <v>0</v>
      </c>
    </row>
    <row r="35" spans="3:16" x14ac:dyDescent="0.3">
      <c r="C35" s="3">
        <v>27</v>
      </c>
      <c r="D35" s="23">
        <v>0</v>
      </c>
      <c r="E35" s="23">
        <v>0</v>
      </c>
      <c r="F35" s="3">
        <v>0.05</v>
      </c>
      <c r="G35" s="23">
        <v>0</v>
      </c>
      <c r="H35" s="3">
        <f>2*C35+$T$14</f>
        <v>164</v>
      </c>
      <c r="I35" s="3">
        <f t="shared" si="0"/>
        <v>-56</v>
      </c>
      <c r="J35" s="3">
        <v>27</v>
      </c>
      <c r="K35" s="3">
        <f t="shared" si="6"/>
        <v>0</v>
      </c>
      <c r="L35" s="3">
        <f t="shared" si="1"/>
        <v>0</v>
      </c>
      <c r="M35" s="3">
        <f t="shared" si="2"/>
        <v>0</v>
      </c>
      <c r="N35" s="3">
        <f t="shared" si="3"/>
        <v>0</v>
      </c>
      <c r="O35" s="3">
        <f t="shared" si="4"/>
        <v>0</v>
      </c>
      <c r="P35" s="3">
        <f t="shared" si="5"/>
        <v>0</v>
      </c>
    </row>
    <row r="36" spans="3:16" x14ac:dyDescent="0.3">
      <c r="C36" s="3">
        <v>28</v>
      </c>
      <c r="D36" s="23">
        <v>0</v>
      </c>
      <c r="E36" s="23">
        <v>0</v>
      </c>
      <c r="F36" s="3">
        <v>0.05</v>
      </c>
      <c r="G36" s="23">
        <v>0</v>
      </c>
      <c r="H36" s="3">
        <f>2*C36+$T$14</f>
        <v>166</v>
      </c>
      <c r="I36" s="3">
        <f t="shared" si="0"/>
        <v>-54</v>
      </c>
      <c r="J36" s="3">
        <v>28</v>
      </c>
      <c r="K36" s="3">
        <f t="shared" si="6"/>
        <v>0</v>
      </c>
      <c r="L36" s="3">
        <f t="shared" si="1"/>
        <v>0</v>
      </c>
      <c r="M36" s="3">
        <f t="shared" si="2"/>
        <v>0</v>
      </c>
      <c r="N36" s="3">
        <f t="shared" si="3"/>
        <v>0</v>
      </c>
      <c r="O36" s="3">
        <f t="shared" si="4"/>
        <v>0</v>
      </c>
      <c r="P36" s="3">
        <f t="shared" si="5"/>
        <v>0</v>
      </c>
    </row>
    <row r="37" spans="3:16" x14ac:dyDescent="0.3">
      <c r="C37" s="3">
        <v>29</v>
      </c>
      <c r="D37" s="23">
        <v>0</v>
      </c>
      <c r="E37" s="23">
        <v>0</v>
      </c>
      <c r="F37" s="3">
        <v>0.06</v>
      </c>
      <c r="G37" s="23">
        <v>0</v>
      </c>
      <c r="H37" s="3">
        <f>2*C37+$T$14</f>
        <v>168</v>
      </c>
      <c r="I37" s="3">
        <f t="shared" si="0"/>
        <v>-52</v>
      </c>
      <c r="J37" s="3">
        <v>29</v>
      </c>
      <c r="K37" s="3">
        <f t="shared" si="6"/>
        <v>0</v>
      </c>
      <c r="L37" s="3">
        <f t="shared" si="1"/>
        <v>0</v>
      </c>
      <c r="M37" s="3">
        <f t="shared" si="2"/>
        <v>0</v>
      </c>
      <c r="N37" s="3">
        <f t="shared" si="3"/>
        <v>0</v>
      </c>
      <c r="O37" s="3">
        <f t="shared" si="4"/>
        <v>0</v>
      </c>
      <c r="P37" s="3">
        <f t="shared" si="5"/>
        <v>0</v>
      </c>
    </row>
    <row r="38" spans="3:16" x14ac:dyDescent="0.3">
      <c r="C38" s="3">
        <v>30</v>
      </c>
      <c r="D38" s="23">
        <v>0</v>
      </c>
      <c r="E38" s="23">
        <v>0</v>
      </c>
      <c r="F38" s="3">
        <v>0.06</v>
      </c>
      <c r="G38" s="23">
        <v>0</v>
      </c>
      <c r="H38" s="3">
        <f>2*C38+$T$14</f>
        <v>170</v>
      </c>
      <c r="I38" s="3">
        <f t="shared" si="0"/>
        <v>-50</v>
      </c>
      <c r="J38" s="3">
        <v>30</v>
      </c>
      <c r="K38" s="3">
        <f t="shared" si="6"/>
        <v>0</v>
      </c>
      <c r="L38" s="3">
        <f t="shared" si="1"/>
        <v>0</v>
      </c>
      <c r="M38" s="3">
        <f t="shared" si="2"/>
        <v>0</v>
      </c>
      <c r="N38" s="3">
        <f t="shared" si="3"/>
        <v>0</v>
      </c>
      <c r="O38" s="3">
        <f t="shared" si="4"/>
        <v>0</v>
      </c>
      <c r="P38" s="3">
        <f t="shared" si="5"/>
        <v>0</v>
      </c>
    </row>
    <row r="39" spans="3:16" x14ac:dyDescent="0.3">
      <c r="C39" s="3">
        <v>31</v>
      </c>
      <c r="D39" s="23">
        <v>0</v>
      </c>
      <c r="E39" s="23">
        <v>0</v>
      </c>
      <c r="F39" s="3">
        <v>0.06</v>
      </c>
      <c r="G39" s="23">
        <v>0</v>
      </c>
      <c r="H39" s="3">
        <f>2*C39+$T$14</f>
        <v>172</v>
      </c>
      <c r="I39" s="3">
        <f t="shared" si="0"/>
        <v>-48</v>
      </c>
      <c r="J39" s="3">
        <v>31</v>
      </c>
      <c r="K39" s="3">
        <f t="shared" si="6"/>
        <v>0</v>
      </c>
      <c r="L39" s="3">
        <f t="shared" si="1"/>
        <v>0</v>
      </c>
      <c r="M39" s="3">
        <f t="shared" si="2"/>
        <v>0</v>
      </c>
      <c r="N39" s="3">
        <f t="shared" si="3"/>
        <v>0</v>
      </c>
      <c r="O39" s="3">
        <f t="shared" si="4"/>
        <v>0</v>
      </c>
      <c r="P39" s="3">
        <f t="shared" si="5"/>
        <v>0</v>
      </c>
    </row>
    <row r="40" spans="3:16" x14ac:dyDescent="0.3">
      <c r="C40" s="3">
        <v>32</v>
      </c>
      <c r="D40" s="23">
        <v>0</v>
      </c>
      <c r="E40" s="23">
        <v>0</v>
      </c>
      <c r="F40" s="3">
        <v>0.06</v>
      </c>
      <c r="G40" s="23">
        <v>0</v>
      </c>
      <c r="H40" s="3">
        <f>2*C40+$T$14</f>
        <v>174</v>
      </c>
      <c r="I40" s="3">
        <f t="shared" si="0"/>
        <v>-46</v>
      </c>
      <c r="J40" s="3">
        <v>32</v>
      </c>
      <c r="K40" s="3">
        <f t="shared" si="6"/>
        <v>0</v>
      </c>
      <c r="L40" s="3">
        <f t="shared" si="1"/>
        <v>0</v>
      </c>
      <c r="M40" s="3">
        <f t="shared" si="2"/>
        <v>0</v>
      </c>
      <c r="N40" s="3">
        <f t="shared" si="3"/>
        <v>0</v>
      </c>
      <c r="O40" s="3">
        <f t="shared" si="4"/>
        <v>0</v>
      </c>
      <c r="P40" s="3">
        <f t="shared" si="5"/>
        <v>0</v>
      </c>
    </row>
    <row r="41" spans="3:16" x14ac:dyDescent="0.3">
      <c r="C41" s="3">
        <v>33</v>
      </c>
      <c r="D41" s="23">
        <v>0</v>
      </c>
      <c r="E41" s="23">
        <v>0</v>
      </c>
      <c r="F41" s="3">
        <v>0.06</v>
      </c>
      <c r="G41" s="23">
        <v>0</v>
      </c>
      <c r="H41" s="3">
        <f>2*C41+$T$14</f>
        <v>176</v>
      </c>
      <c r="I41" s="3">
        <f t="shared" si="0"/>
        <v>-44</v>
      </c>
      <c r="J41" s="3">
        <v>33</v>
      </c>
      <c r="K41" s="3">
        <f t="shared" si="6"/>
        <v>0</v>
      </c>
      <c r="L41" s="3">
        <f t="shared" si="1"/>
        <v>0</v>
      </c>
      <c r="M41" s="3">
        <f t="shared" si="2"/>
        <v>0</v>
      </c>
      <c r="N41" s="3">
        <f t="shared" si="3"/>
        <v>0</v>
      </c>
      <c r="O41" s="3">
        <f t="shared" si="4"/>
        <v>0</v>
      </c>
      <c r="P41" s="3">
        <f t="shared" si="5"/>
        <v>0</v>
      </c>
    </row>
    <row r="42" spans="3:16" x14ac:dyDescent="0.3">
      <c r="C42" s="3">
        <v>34</v>
      </c>
      <c r="D42" s="23">
        <v>0</v>
      </c>
      <c r="E42" s="23">
        <v>0</v>
      </c>
      <c r="F42" s="3">
        <v>0.06</v>
      </c>
      <c r="G42" s="23">
        <v>0</v>
      </c>
      <c r="H42" s="3">
        <f>2*C42+$T$14</f>
        <v>178</v>
      </c>
      <c r="I42" s="3">
        <f t="shared" si="0"/>
        <v>-42</v>
      </c>
      <c r="J42" s="3">
        <v>34</v>
      </c>
      <c r="K42" s="3">
        <f t="shared" si="6"/>
        <v>0</v>
      </c>
      <c r="L42" s="3">
        <f t="shared" si="1"/>
        <v>0</v>
      </c>
      <c r="M42" s="3">
        <f t="shared" si="2"/>
        <v>0</v>
      </c>
      <c r="N42" s="3">
        <f t="shared" si="3"/>
        <v>0</v>
      </c>
      <c r="O42" s="3">
        <f t="shared" si="4"/>
        <v>0</v>
      </c>
      <c r="P42" s="3">
        <f t="shared" si="5"/>
        <v>0</v>
      </c>
    </row>
    <row r="43" spans="3:16" x14ac:dyDescent="0.3">
      <c r="C43" s="3">
        <v>35</v>
      </c>
      <c r="D43" s="23">
        <v>0</v>
      </c>
      <c r="E43" s="23">
        <v>0</v>
      </c>
      <c r="F43" s="3">
        <v>7.0000000000000007E-2</v>
      </c>
      <c r="G43" s="23">
        <v>0</v>
      </c>
      <c r="H43" s="3">
        <f>2*C43+$T$14</f>
        <v>180</v>
      </c>
      <c r="I43" s="3">
        <f t="shared" si="0"/>
        <v>-40</v>
      </c>
      <c r="J43" s="3">
        <v>35</v>
      </c>
      <c r="K43" s="3">
        <f t="shared" si="6"/>
        <v>0</v>
      </c>
      <c r="L43" s="3">
        <f t="shared" si="1"/>
        <v>0</v>
      </c>
      <c r="M43" s="3">
        <f t="shared" si="2"/>
        <v>0</v>
      </c>
      <c r="N43" s="3">
        <f t="shared" si="3"/>
        <v>0</v>
      </c>
      <c r="O43" s="3">
        <f t="shared" si="4"/>
        <v>0</v>
      </c>
      <c r="P43" s="3">
        <f t="shared" si="5"/>
        <v>0</v>
      </c>
    </row>
    <row r="44" spans="3:16" x14ac:dyDescent="0.3">
      <c r="C44" s="3">
        <v>36</v>
      </c>
      <c r="D44" s="23">
        <v>0</v>
      </c>
      <c r="E44" s="23">
        <v>0</v>
      </c>
      <c r="F44" s="3">
        <v>7.0000000000000007E-2</v>
      </c>
      <c r="G44" s="23">
        <v>0</v>
      </c>
      <c r="H44" s="3">
        <f>2*C44+$T$14</f>
        <v>182</v>
      </c>
      <c r="I44" s="3">
        <f t="shared" si="0"/>
        <v>-38</v>
      </c>
      <c r="J44" s="3">
        <v>36</v>
      </c>
      <c r="K44" s="3">
        <f t="shared" si="6"/>
        <v>0</v>
      </c>
      <c r="L44" s="3">
        <f t="shared" si="1"/>
        <v>0</v>
      </c>
      <c r="M44" s="3">
        <f t="shared" si="2"/>
        <v>0</v>
      </c>
      <c r="N44" s="3">
        <f t="shared" si="3"/>
        <v>0</v>
      </c>
      <c r="O44" s="3">
        <f t="shared" si="4"/>
        <v>0</v>
      </c>
      <c r="P44" s="3">
        <f t="shared" si="5"/>
        <v>0</v>
      </c>
    </row>
    <row r="45" spans="3:16" x14ac:dyDescent="0.3">
      <c r="C45" s="3">
        <v>37</v>
      </c>
      <c r="D45" s="23">
        <v>0</v>
      </c>
      <c r="E45" s="23">
        <v>0</v>
      </c>
      <c r="F45" s="3">
        <v>7.0000000000000007E-2</v>
      </c>
      <c r="G45" s="23">
        <v>0</v>
      </c>
      <c r="H45" s="3">
        <f>2*C45+$T$14</f>
        <v>184</v>
      </c>
      <c r="I45" s="3">
        <f t="shared" si="0"/>
        <v>-36</v>
      </c>
      <c r="J45" s="3">
        <v>37</v>
      </c>
      <c r="K45" s="3">
        <f t="shared" si="6"/>
        <v>0</v>
      </c>
      <c r="L45" s="3">
        <f t="shared" si="1"/>
        <v>0</v>
      </c>
      <c r="M45" s="3">
        <f t="shared" si="2"/>
        <v>0</v>
      </c>
      <c r="N45" s="3">
        <f t="shared" si="3"/>
        <v>0</v>
      </c>
      <c r="O45" s="3">
        <f t="shared" si="4"/>
        <v>0</v>
      </c>
      <c r="P45" s="3">
        <f t="shared" si="5"/>
        <v>0</v>
      </c>
    </row>
    <row r="46" spans="3:16" x14ac:dyDescent="0.3">
      <c r="C46" s="3">
        <v>38</v>
      </c>
      <c r="D46" s="23">
        <v>0</v>
      </c>
      <c r="E46" s="23">
        <v>0</v>
      </c>
      <c r="F46" s="3">
        <v>7.0000000000000007E-2</v>
      </c>
      <c r="G46" s="23">
        <v>0</v>
      </c>
      <c r="H46" s="3">
        <f>2*C46+$T$14</f>
        <v>186</v>
      </c>
      <c r="I46" s="3">
        <f t="shared" si="0"/>
        <v>-34</v>
      </c>
      <c r="J46" s="3">
        <v>38</v>
      </c>
      <c r="K46" s="3">
        <f t="shared" si="6"/>
        <v>0</v>
      </c>
      <c r="L46" s="3">
        <f t="shared" si="1"/>
        <v>0</v>
      </c>
      <c r="M46" s="3">
        <f t="shared" si="2"/>
        <v>0</v>
      </c>
      <c r="N46" s="3">
        <f t="shared" si="3"/>
        <v>0</v>
      </c>
      <c r="O46" s="3">
        <f t="shared" si="4"/>
        <v>0</v>
      </c>
      <c r="P46" s="3">
        <f t="shared" si="5"/>
        <v>0</v>
      </c>
    </row>
    <row r="47" spans="3:16" x14ac:dyDescent="0.3">
      <c r="C47" s="3">
        <v>39</v>
      </c>
      <c r="D47" s="23">
        <v>0</v>
      </c>
      <c r="E47" s="23">
        <v>0</v>
      </c>
      <c r="F47" s="3">
        <v>7.0000000000000007E-2</v>
      </c>
      <c r="G47" s="23">
        <v>0</v>
      </c>
      <c r="H47" s="3">
        <f>2*C47+$T$14</f>
        <v>188</v>
      </c>
      <c r="I47" s="3">
        <f t="shared" si="0"/>
        <v>-32</v>
      </c>
      <c r="J47" s="3">
        <v>39</v>
      </c>
      <c r="K47" s="3">
        <f t="shared" si="6"/>
        <v>0</v>
      </c>
      <c r="L47" s="3">
        <f t="shared" si="1"/>
        <v>0</v>
      </c>
      <c r="M47" s="3">
        <f t="shared" si="2"/>
        <v>0</v>
      </c>
      <c r="N47" s="3">
        <f t="shared" si="3"/>
        <v>0</v>
      </c>
      <c r="O47" s="3">
        <f t="shared" si="4"/>
        <v>0</v>
      </c>
      <c r="P47" s="3">
        <f t="shared" si="5"/>
        <v>0</v>
      </c>
    </row>
    <row r="48" spans="3:16" x14ac:dyDescent="0.3">
      <c r="C48" s="3">
        <v>40</v>
      </c>
      <c r="D48" s="23">
        <v>0</v>
      </c>
      <c r="E48" s="23">
        <v>0</v>
      </c>
      <c r="F48" s="3">
        <v>7.0000000000000007E-2</v>
      </c>
      <c r="G48" s="23">
        <v>0</v>
      </c>
      <c r="H48" s="3">
        <f>2*C48+$T$14</f>
        <v>190</v>
      </c>
      <c r="I48" s="3">
        <f t="shared" si="0"/>
        <v>-30</v>
      </c>
      <c r="J48" s="3">
        <v>40</v>
      </c>
      <c r="K48" s="3">
        <f t="shared" si="6"/>
        <v>0</v>
      </c>
      <c r="L48" s="3">
        <f t="shared" si="1"/>
        <v>0</v>
      </c>
      <c r="M48" s="3">
        <f t="shared" si="2"/>
        <v>0</v>
      </c>
      <c r="N48" s="3">
        <f t="shared" si="3"/>
        <v>0</v>
      </c>
      <c r="O48" s="3">
        <f t="shared" si="4"/>
        <v>0</v>
      </c>
      <c r="P48" s="3">
        <f t="shared" si="5"/>
        <v>0</v>
      </c>
    </row>
    <row r="49" spans="3:16" x14ac:dyDescent="0.3">
      <c r="C49" s="3">
        <v>41</v>
      </c>
      <c r="D49" s="23">
        <v>0</v>
      </c>
      <c r="E49" s="23">
        <v>0</v>
      </c>
      <c r="F49" s="3">
        <v>0.08</v>
      </c>
      <c r="G49" s="23">
        <v>0</v>
      </c>
      <c r="H49" s="3">
        <f>2*C49+$T$14</f>
        <v>192</v>
      </c>
      <c r="I49" s="3">
        <f t="shared" si="0"/>
        <v>-28</v>
      </c>
      <c r="J49" s="3">
        <v>41</v>
      </c>
      <c r="K49" s="3">
        <f t="shared" si="6"/>
        <v>0</v>
      </c>
      <c r="L49" s="3">
        <f t="shared" si="1"/>
        <v>0</v>
      </c>
      <c r="M49" s="3">
        <f t="shared" si="2"/>
        <v>0</v>
      </c>
      <c r="N49" s="3">
        <f t="shared" si="3"/>
        <v>0</v>
      </c>
      <c r="O49" s="3">
        <f t="shared" si="4"/>
        <v>0</v>
      </c>
      <c r="P49" s="3">
        <f t="shared" si="5"/>
        <v>0</v>
      </c>
    </row>
    <row r="50" spans="3:16" x14ac:dyDescent="0.3">
      <c r="C50" s="3">
        <v>42</v>
      </c>
      <c r="D50" s="23">
        <v>0</v>
      </c>
      <c r="E50" s="23">
        <v>0</v>
      </c>
      <c r="F50" s="3">
        <v>0.08</v>
      </c>
      <c r="G50" s="23">
        <v>0</v>
      </c>
      <c r="H50" s="3">
        <f>2*C50+$T$14</f>
        <v>194</v>
      </c>
      <c r="I50" s="3">
        <f t="shared" si="0"/>
        <v>-26</v>
      </c>
      <c r="J50" s="3">
        <v>42</v>
      </c>
      <c r="K50" s="3">
        <f t="shared" si="6"/>
        <v>0</v>
      </c>
      <c r="L50" s="3">
        <f t="shared" si="1"/>
        <v>0</v>
      </c>
      <c r="M50" s="3">
        <f t="shared" si="2"/>
        <v>0</v>
      </c>
      <c r="N50" s="3">
        <f t="shared" si="3"/>
        <v>0</v>
      </c>
      <c r="O50" s="3">
        <f t="shared" si="4"/>
        <v>0</v>
      </c>
      <c r="P50" s="3">
        <f t="shared" si="5"/>
        <v>0</v>
      </c>
    </row>
    <row r="51" spans="3:16" x14ac:dyDescent="0.3">
      <c r="C51" s="3">
        <v>43</v>
      </c>
      <c r="D51" s="23">
        <v>0</v>
      </c>
      <c r="E51" s="23">
        <v>0</v>
      </c>
      <c r="F51" s="3">
        <v>0.08</v>
      </c>
      <c r="G51" s="23">
        <v>0</v>
      </c>
      <c r="H51" s="3">
        <f>2*C51+$T$14</f>
        <v>196</v>
      </c>
      <c r="I51" s="3">
        <f t="shared" si="0"/>
        <v>-24</v>
      </c>
      <c r="J51" s="3">
        <v>43</v>
      </c>
      <c r="K51" s="3">
        <f t="shared" si="6"/>
        <v>0</v>
      </c>
      <c r="L51" s="3">
        <f t="shared" si="1"/>
        <v>0</v>
      </c>
      <c r="M51" s="3">
        <f t="shared" si="2"/>
        <v>0</v>
      </c>
      <c r="N51" s="3">
        <f t="shared" si="3"/>
        <v>0</v>
      </c>
      <c r="O51" s="3">
        <f t="shared" si="4"/>
        <v>0</v>
      </c>
      <c r="P51" s="3">
        <f t="shared" si="5"/>
        <v>0</v>
      </c>
    </row>
    <row r="52" spans="3:16" x14ac:dyDescent="0.3">
      <c r="C52" s="3">
        <v>44</v>
      </c>
      <c r="D52" s="23">
        <v>0</v>
      </c>
      <c r="E52" s="23">
        <v>0</v>
      </c>
      <c r="F52" s="3">
        <v>0.08</v>
      </c>
      <c r="G52" s="23">
        <v>0</v>
      </c>
      <c r="H52" s="3">
        <f>2*C52+$T$14</f>
        <v>198</v>
      </c>
      <c r="I52" s="3">
        <f t="shared" si="0"/>
        <v>-22</v>
      </c>
      <c r="J52" s="3">
        <v>44</v>
      </c>
      <c r="K52" s="3">
        <f t="shared" si="6"/>
        <v>0</v>
      </c>
      <c r="L52" s="3">
        <f t="shared" si="1"/>
        <v>0</v>
      </c>
      <c r="M52" s="3">
        <f t="shared" si="2"/>
        <v>0</v>
      </c>
      <c r="N52" s="3">
        <f t="shared" si="3"/>
        <v>0</v>
      </c>
      <c r="O52" s="3">
        <f t="shared" si="4"/>
        <v>0</v>
      </c>
      <c r="P52" s="3">
        <f t="shared" si="5"/>
        <v>0</v>
      </c>
    </row>
    <row r="53" spans="3:16" x14ac:dyDescent="0.3">
      <c r="C53" s="3">
        <v>45</v>
      </c>
      <c r="D53" s="23">
        <v>0</v>
      </c>
      <c r="E53" s="23">
        <v>0</v>
      </c>
      <c r="F53" s="3">
        <v>0.08</v>
      </c>
      <c r="G53" s="23">
        <v>0</v>
      </c>
      <c r="H53" s="3">
        <f>2*C53+$T$14</f>
        <v>200</v>
      </c>
      <c r="I53" s="3">
        <f t="shared" si="0"/>
        <v>-20</v>
      </c>
      <c r="J53" s="3">
        <v>45</v>
      </c>
      <c r="K53" s="3">
        <f t="shared" si="6"/>
        <v>0</v>
      </c>
      <c r="L53" s="3">
        <f t="shared" si="1"/>
        <v>0</v>
      </c>
      <c r="M53" s="3">
        <f t="shared" si="2"/>
        <v>0</v>
      </c>
      <c r="N53" s="3">
        <f t="shared" si="3"/>
        <v>0</v>
      </c>
      <c r="O53" s="3">
        <f t="shared" si="4"/>
        <v>0</v>
      </c>
      <c r="P53" s="3">
        <f t="shared" si="5"/>
        <v>0</v>
      </c>
    </row>
    <row r="54" spans="3:16" x14ac:dyDescent="0.3">
      <c r="C54" s="3">
        <v>46</v>
      </c>
      <c r="D54" s="23">
        <v>0</v>
      </c>
      <c r="E54" s="23">
        <v>0</v>
      </c>
      <c r="F54" s="3">
        <v>0.08</v>
      </c>
      <c r="G54" s="23">
        <v>0</v>
      </c>
      <c r="H54" s="3">
        <f>2*C54+$T$14</f>
        <v>202</v>
      </c>
      <c r="I54" s="3">
        <f t="shared" si="0"/>
        <v>-18</v>
      </c>
      <c r="J54" s="3">
        <v>46</v>
      </c>
      <c r="K54" s="3">
        <f t="shared" si="6"/>
        <v>0</v>
      </c>
      <c r="L54" s="3">
        <f t="shared" si="1"/>
        <v>0</v>
      </c>
      <c r="M54" s="3">
        <f t="shared" si="2"/>
        <v>0</v>
      </c>
      <c r="N54" s="3">
        <f t="shared" si="3"/>
        <v>0</v>
      </c>
      <c r="O54" s="3">
        <f t="shared" si="4"/>
        <v>0</v>
      </c>
      <c r="P54" s="3">
        <f t="shared" si="5"/>
        <v>0</v>
      </c>
    </row>
    <row r="55" spans="3:16" x14ac:dyDescent="0.3">
      <c r="C55" s="3">
        <v>47</v>
      </c>
      <c r="D55" s="23">
        <v>0</v>
      </c>
      <c r="E55" s="23">
        <v>0</v>
      </c>
      <c r="F55" s="3">
        <v>0.08</v>
      </c>
      <c r="G55" s="23">
        <v>0</v>
      </c>
      <c r="H55" s="3">
        <f>2*C55+$T$14</f>
        <v>204</v>
      </c>
      <c r="I55" s="3">
        <f t="shared" si="0"/>
        <v>-16</v>
      </c>
      <c r="J55" s="3">
        <v>47</v>
      </c>
      <c r="K55" s="3">
        <f t="shared" si="6"/>
        <v>0</v>
      </c>
      <c r="L55" s="3">
        <f t="shared" si="1"/>
        <v>0</v>
      </c>
      <c r="M55" s="3">
        <f t="shared" si="2"/>
        <v>0</v>
      </c>
      <c r="N55" s="3">
        <f t="shared" si="3"/>
        <v>0</v>
      </c>
      <c r="O55" s="3">
        <f t="shared" si="4"/>
        <v>0</v>
      </c>
      <c r="P55" s="3">
        <f t="shared" si="5"/>
        <v>0</v>
      </c>
    </row>
    <row r="56" spans="3:16" x14ac:dyDescent="0.3">
      <c r="C56" s="3">
        <v>48</v>
      </c>
      <c r="D56" s="23">
        <v>0</v>
      </c>
      <c r="E56" s="23">
        <v>0</v>
      </c>
      <c r="F56" s="3">
        <v>0.08</v>
      </c>
      <c r="G56" s="23">
        <v>0</v>
      </c>
      <c r="H56" s="3">
        <f>2*C56+$T$14</f>
        <v>206</v>
      </c>
      <c r="I56" s="3">
        <f t="shared" si="0"/>
        <v>-14</v>
      </c>
      <c r="J56" s="3">
        <v>48</v>
      </c>
      <c r="K56" s="3">
        <f t="shared" si="6"/>
        <v>0</v>
      </c>
      <c r="L56" s="3">
        <f t="shared" si="1"/>
        <v>0</v>
      </c>
      <c r="M56" s="3">
        <f t="shared" si="2"/>
        <v>0</v>
      </c>
      <c r="N56" s="3">
        <f t="shared" si="3"/>
        <v>0</v>
      </c>
      <c r="O56" s="3">
        <f t="shared" si="4"/>
        <v>0</v>
      </c>
      <c r="P56" s="3">
        <f t="shared" si="5"/>
        <v>0</v>
      </c>
    </row>
    <row r="57" spans="3:16" x14ac:dyDescent="0.3">
      <c r="C57" s="3">
        <v>49</v>
      </c>
      <c r="D57" s="23">
        <v>0</v>
      </c>
      <c r="E57" s="23">
        <v>0</v>
      </c>
      <c r="F57" s="3">
        <v>0.08</v>
      </c>
      <c r="G57" s="23">
        <v>0</v>
      </c>
      <c r="H57" s="3">
        <f>2*C57+$T$14</f>
        <v>208</v>
      </c>
      <c r="I57" s="3">
        <f t="shared" si="0"/>
        <v>-12</v>
      </c>
      <c r="J57" s="3">
        <v>49</v>
      </c>
      <c r="K57" s="3">
        <f t="shared" si="6"/>
        <v>0</v>
      </c>
      <c r="L57" s="3">
        <f t="shared" si="1"/>
        <v>0</v>
      </c>
      <c r="M57" s="3">
        <f t="shared" si="2"/>
        <v>0</v>
      </c>
      <c r="N57" s="3">
        <f t="shared" si="3"/>
        <v>0</v>
      </c>
      <c r="O57" s="3">
        <f t="shared" si="4"/>
        <v>0</v>
      </c>
      <c r="P57" s="3">
        <f t="shared" si="5"/>
        <v>0</v>
      </c>
    </row>
    <row r="58" spans="3:16" x14ac:dyDescent="0.3">
      <c r="C58" s="3">
        <v>50</v>
      </c>
      <c r="D58" s="23">
        <v>0</v>
      </c>
      <c r="E58" s="23">
        <v>0</v>
      </c>
      <c r="F58" s="3">
        <v>0.09</v>
      </c>
      <c r="G58" s="23">
        <v>0</v>
      </c>
      <c r="H58" s="3">
        <f>2*C58+$T$14</f>
        <v>210</v>
      </c>
      <c r="I58" s="3">
        <f t="shared" si="0"/>
        <v>-10</v>
      </c>
      <c r="J58" s="3">
        <v>50</v>
      </c>
      <c r="K58" s="3">
        <f t="shared" si="6"/>
        <v>0</v>
      </c>
      <c r="L58" s="3">
        <f t="shared" si="1"/>
        <v>0</v>
      </c>
      <c r="M58" s="3">
        <f t="shared" si="2"/>
        <v>0</v>
      </c>
      <c r="N58" s="3">
        <f t="shared" si="3"/>
        <v>0</v>
      </c>
      <c r="O58" s="3">
        <f t="shared" si="4"/>
        <v>0</v>
      </c>
      <c r="P58" s="3">
        <f t="shared" si="5"/>
        <v>0</v>
      </c>
    </row>
    <row r="59" spans="3:16" x14ac:dyDescent="0.3">
      <c r="C59" s="3">
        <v>51</v>
      </c>
      <c r="D59" s="23">
        <v>0</v>
      </c>
      <c r="E59" s="23">
        <v>0</v>
      </c>
      <c r="F59" s="3">
        <v>0.09</v>
      </c>
      <c r="G59" s="23">
        <v>0</v>
      </c>
      <c r="H59" s="3">
        <f>2*C59+$T$14</f>
        <v>212</v>
      </c>
      <c r="I59" s="3">
        <f t="shared" si="0"/>
        <v>-8</v>
      </c>
      <c r="J59" s="3">
        <v>51</v>
      </c>
      <c r="K59" s="3">
        <f t="shared" si="6"/>
        <v>0</v>
      </c>
      <c r="L59" s="3">
        <f t="shared" si="1"/>
        <v>0</v>
      </c>
      <c r="M59" s="3">
        <f t="shared" si="2"/>
        <v>0</v>
      </c>
      <c r="N59" s="3">
        <f t="shared" si="3"/>
        <v>0</v>
      </c>
      <c r="O59" s="3">
        <f t="shared" si="4"/>
        <v>0</v>
      </c>
      <c r="P59" s="3">
        <f t="shared" si="5"/>
        <v>0</v>
      </c>
    </row>
    <row r="60" spans="3:16" x14ac:dyDescent="0.3">
      <c r="C60" s="3">
        <v>52</v>
      </c>
      <c r="D60" s="23">
        <v>0</v>
      </c>
      <c r="E60" s="23">
        <v>0</v>
      </c>
      <c r="F60" s="3">
        <v>0.09</v>
      </c>
      <c r="G60" s="23">
        <v>0</v>
      </c>
      <c r="H60" s="3">
        <f>2*C60+$T$14</f>
        <v>214</v>
      </c>
      <c r="I60" s="3">
        <f t="shared" si="0"/>
        <v>-6</v>
      </c>
      <c r="J60" s="3">
        <v>52</v>
      </c>
      <c r="K60" s="3">
        <f t="shared" si="6"/>
        <v>0</v>
      </c>
      <c r="L60" s="3">
        <f t="shared" si="1"/>
        <v>0</v>
      </c>
      <c r="M60" s="3">
        <f t="shared" si="2"/>
        <v>0</v>
      </c>
      <c r="N60" s="3">
        <f t="shared" si="3"/>
        <v>0</v>
      </c>
      <c r="O60" s="3">
        <f t="shared" si="4"/>
        <v>0</v>
      </c>
      <c r="P60" s="3">
        <f t="shared" si="5"/>
        <v>0</v>
      </c>
    </row>
    <row r="61" spans="3:16" x14ac:dyDescent="0.3">
      <c r="C61" s="3">
        <v>53</v>
      </c>
      <c r="D61" s="23">
        <v>0</v>
      </c>
      <c r="E61" s="23">
        <v>0</v>
      </c>
      <c r="F61" s="3">
        <v>0.09</v>
      </c>
      <c r="G61" s="23">
        <v>0</v>
      </c>
      <c r="H61" s="3">
        <f>2*C61+$T$14</f>
        <v>216</v>
      </c>
      <c r="I61" s="3">
        <f t="shared" si="0"/>
        <v>-4</v>
      </c>
      <c r="J61" s="3">
        <v>53</v>
      </c>
      <c r="K61" s="3">
        <f t="shared" si="6"/>
        <v>0</v>
      </c>
      <c r="L61" s="3">
        <f t="shared" si="1"/>
        <v>0</v>
      </c>
      <c r="M61" s="3">
        <f t="shared" si="2"/>
        <v>0</v>
      </c>
      <c r="N61" s="3">
        <f t="shared" si="3"/>
        <v>0</v>
      </c>
      <c r="O61" s="3">
        <f t="shared" si="4"/>
        <v>0</v>
      </c>
      <c r="P61" s="3">
        <f t="shared" si="5"/>
        <v>0</v>
      </c>
    </row>
    <row r="62" spans="3:16" x14ac:dyDescent="0.3">
      <c r="C62" s="3">
        <v>54</v>
      </c>
      <c r="D62" s="23">
        <v>0</v>
      </c>
      <c r="E62" s="23">
        <v>0</v>
      </c>
      <c r="F62" s="3">
        <v>0.09</v>
      </c>
      <c r="G62" s="23">
        <v>0</v>
      </c>
      <c r="H62" s="3">
        <f>2*C62+$T$14</f>
        <v>218</v>
      </c>
      <c r="I62" s="3">
        <f t="shared" si="0"/>
        <v>-2</v>
      </c>
      <c r="J62" s="3">
        <v>54</v>
      </c>
      <c r="K62" s="3">
        <f t="shared" si="6"/>
        <v>0</v>
      </c>
      <c r="L62" s="3">
        <f t="shared" si="1"/>
        <v>0</v>
      </c>
      <c r="M62" s="3">
        <f t="shared" si="2"/>
        <v>0</v>
      </c>
      <c r="N62" s="3">
        <f t="shared" si="3"/>
        <v>0</v>
      </c>
      <c r="O62" s="3">
        <f t="shared" si="4"/>
        <v>0</v>
      </c>
      <c r="P62" s="3">
        <f t="shared" si="5"/>
        <v>0</v>
      </c>
    </row>
    <row r="63" spans="3:16" x14ac:dyDescent="0.3">
      <c r="C63" s="3">
        <v>55</v>
      </c>
      <c r="D63" s="23">
        <v>0</v>
      </c>
      <c r="E63" s="23">
        <v>0</v>
      </c>
      <c r="F63" s="3">
        <v>0.09</v>
      </c>
      <c r="G63" s="23">
        <v>0</v>
      </c>
      <c r="H63" s="3">
        <f>2*C63+$T$14</f>
        <v>220</v>
      </c>
      <c r="I63" s="3">
        <f t="shared" si="0"/>
        <v>0</v>
      </c>
      <c r="J63" s="3">
        <v>55</v>
      </c>
      <c r="K63" s="3">
        <f t="shared" si="6"/>
        <v>0</v>
      </c>
      <c r="L63" s="3">
        <f t="shared" si="1"/>
        <v>0</v>
      </c>
      <c r="M63" s="3">
        <f t="shared" si="2"/>
        <v>0</v>
      </c>
      <c r="N63" s="3">
        <f t="shared" si="3"/>
        <v>0</v>
      </c>
      <c r="O63" s="3">
        <f t="shared" si="4"/>
        <v>0</v>
      </c>
      <c r="P63" s="3">
        <f t="shared" si="5"/>
        <v>0</v>
      </c>
    </row>
    <row r="64" spans="3:16" x14ac:dyDescent="0.3">
      <c r="C64" s="3">
        <v>56</v>
      </c>
      <c r="D64" s="23">
        <v>0</v>
      </c>
      <c r="E64" s="23">
        <v>0</v>
      </c>
      <c r="F64" s="3">
        <v>0.1</v>
      </c>
      <c r="G64" s="23">
        <v>0</v>
      </c>
      <c r="H64" s="3">
        <f>2*C64+$T$14</f>
        <v>222</v>
      </c>
      <c r="I64" s="3">
        <f t="shared" si="0"/>
        <v>2</v>
      </c>
      <c r="J64" s="3">
        <v>56</v>
      </c>
      <c r="K64" s="3">
        <f t="shared" si="6"/>
        <v>0</v>
      </c>
      <c r="L64" s="3">
        <f t="shared" si="1"/>
        <v>0</v>
      </c>
      <c r="M64" s="3">
        <f t="shared" si="2"/>
        <v>0</v>
      </c>
      <c r="N64" s="3">
        <f t="shared" si="3"/>
        <v>0</v>
      </c>
      <c r="O64" s="3">
        <f t="shared" si="4"/>
        <v>0</v>
      </c>
      <c r="P64" s="3">
        <f t="shared" si="5"/>
        <v>0</v>
      </c>
    </row>
    <row r="65" spans="3:16" x14ac:dyDescent="0.3">
      <c r="C65" s="3">
        <v>57</v>
      </c>
      <c r="D65" s="23">
        <v>0</v>
      </c>
      <c r="E65" s="23">
        <v>0</v>
      </c>
      <c r="F65" s="3">
        <v>0.1</v>
      </c>
      <c r="G65" s="23">
        <v>0</v>
      </c>
      <c r="H65" s="3">
        <f>2*C65+$T$14</f>
        <v>224</v>
      </c>
      <c r="I65" s="3">
        <f t="shared" si="0"/>
        <v>4</v>
      </c>
      <c r="J65" s="3">
        <v>57</v>
      </c>
      <c r="K65" s="3">
        <f t="shared" si="6"/>
        <v>0</v>
      </c>
      <c r="L65" s="3">
        <f t="shared" si="1"/>
        <v>0</v>
      </c>
      <c r="M65" s="3">
        <f t="shared" si="2"/>
        <v>0</v>
      </c>
      <c r="N65" s="3">
        <f t="shared" si="3"/>
        <v>0</v>
      </c>
      <c r="O65" s="3">
        <f t="shared" si="4"/>
        <v>0</v>
      </c>
      <c r="P65" s="3">
        <f t="shared" si="5"/>
        <v>0</v>
      </c>
    </row>
    <row r="66" spans="3:16" x14ac:dyDescent="0.3">
      <c r="C66" s="3">
        <v>58</v>
      </c>
      <c r="D66" s="23">
        <v>0</v>
      </c>
      <c r="E66" s="23">
        <v>0</v>
      </c>
      <c r="F66" s="3">
        <v>0.1</v>
      </c>
      <c r="G66" s="23">
        <v>0</v>
      </c>
      <c r="H66" s="3">
        <f>2*C66+$T$14</f>
        <v>226</v>
      </c>
      <c r="I66" s="3">
        <f t="shared" si="0"/>
        <v>6</v>
      </c>
      <c r="J66" s="3">
        <v>58</v>
      </c>
      <c r="K66" s="3">
        <f t="shared" si="6"/>
        <v>0</v>
      </c>
      <c r="L66" s="3">
        <f t="shared" si="1"/>
        <v>0</v>
      </c>
      <c r="M66" s="3">
        <f t="shared" si="2"/>
        <v>0</v>
      </c>
      <c r="N66" s="3">
        <f t="shared" si="3"/>
        <v>0</v>
      </c>
      <c r="O66" s="3">
        <f t="shared" si="4"/>
        <v>0</v>
      </c>
      <c r="P66" s="3">
        <f t="shared" si="5"/>
        <v>0</v>
      </c>
    </row>
    <row r="67" spans="3:16" x14ac:dyDescent="0.3">
      <c r="C67" s="3">
        <v>59</v>
      </c>
      <c r="D67" s="23">
        <v>0</v>
      </c>
      <c r="E67" s="23">
        <v>0</v>
      </c>
      <c r="F67" s="3">
        <v>0.1</v>
      </c>
      <c r="G67" s="23">
        <v>0</v>
      </c>
      <c r="H67" s="3">
        <f>2*C67+$T$14</f>
        <v>228</v>
      </c>
      <c r="I67" s="3">
        <f t="shared" si="0"/>
        <v>8</v>
      </c>
      <c r="J67" s="3">
        <v>59</v>
      </c>
      <c r="K67" s="3">
        <f t="shared" si="6"/>
        <v>0</v>
      </c>
      <c r="L67" s="3">
        <f t="shared" si="1"/>
        <v>0</v>
      </c>
      <c r="M67" s="3">
        <f t="shared" si="2"/>
        <v>0</v>
      </c>
      <c r="N67" s="3">
        <f t="shared" si="3"/>
        <v>0</v>
      </c>
      <c r="O67" s="3">
        <f t="shared" si="4"/>
        <v>0</v>
      </c>
      <c r="P67" s="3">
        <f t="shared" si="5"/>
        <v>0</v>
      </c>
    </row>
    <row r="68" spans="3:16" x14ac:dyDescent="0.3">
      <c r="C68" s="3">
        <v>60</v>
      </c>
      <c r="D68" s="23">
        <v>0</v>
      </c>
      <c r="E68" s="23">
        <v>0</v>
      </c>
      <c r="F68" s="3">
        <v>0.1</v>
      </c>
      <c r="G68" s="23">
        <v>0</v>
      </c>
      <c r="H68" s="3">
        <f>2*C68+$T$14</f>
        <v>230</v>
      </c>
      <c r="I68" s="3">
        <f t="shared" si="0"/>
        <v>10</v>
      </c>
      <c r="J68" s="3">
        <v>60</v>
      </c>
      <c r="K68" s="3">
        <f t="shared" si="6"/>
        <v>0</v>
      </c>
      <c r="L68" s="3">
        <f t="shared" si="1"/>
        <v>0</v>
      </c>
      <c r="M68" s="3">
        <f t="shared" si="2"/>
        <v>0</v>
      </c>
      <c r="N68" s="3">
        <f t="shared" si="3"/>
        <v>0</v>
      </c>
      <c r="O68" s="3">
        <f t="shared" si="4"/>
        <v>0</v>
      </c>
      <c r="P68" s="3">
        <f t="shared" si="5"/>
        <v>0</v>
      </c>
    </row>
    <row r="69" spans="3:16" x14ac:dyDescent="0.3">
      <c r="C69" s="3">
        <v>61</v>
      </c>
      <c r="D69" s="23">
        <v>0</v>
      </c>
      <c r="E69" s="23">
        <v>0</v>
      </c>
      <c r="F69" s="3">
        <v>0.1</v>
      </c>
      <c r="G69" s="23">
        <v>0</v>
      </c>
      <c r="H69" s="3">
        <f>2*C69+$T$14</f>
        <v>232</v>
      </c>
      <c r="I69" s="3">
        <f t="shared" si="0"/>
        <v>12</v>
      </c>
      <c r="J69" s="3">
        <v>61</v>
      </c>
      <c r="K69" s="3">
        <f t="shared" si="6"/>
        <v>0</v>
      </c>
      <c r="L69" s="3">
        <f t="shared" si="1"/>
        <v>0</v>
      </c>
      <c r="M69" s="3">
        <f t="shared" si="2"/>
        <v>0</v>
      </c>
      <c r="N69" s="3">
        <f t="shared" si="3"/>
        <v>0</v>
      </c>
      <c r="O69" s="3">
        <f t="shared" si="4"/>
        <v>0</v>
      </c>
      <c r="P69" s="3">
        <f t="shared" si="5"/>
        <v>0</v>
      </c>
    </row>
    <row r="70" spans="3:16" x14ac:dyDescent="0.3">
      <c r="C70" s="3">
        <v>62</v>
      </c>
      <c r="D70" s="23">
        <v>0</v>
      </c>
      <c r="E70" s="23">
        <v>0</v>
      </c>
      <c r="F70" s="3">
        <v>0.1</v>
      </c>
      <c r="G70" s="23">
        <v>0</v>
      </c>
      <c r="H70" s="3">
        <f>2*C70+$T$14</f>
        <v>234</v>
      </c>
      <c r="I70" s="3">
        <f t="shared" si="0"/>
        <v>14</v>
      </c>
      <c r="J70" s="3">
        <v>62</v>
      </c>
      <c r="K70" s="3">
        <f t="shared" si="6"/>
        <v>0</v>
      </c>
      <c r="L70" s="3">
        <f t="shared" si="1"/>
        <v>0</v>
      </c>
      <c r="M70" s="3">
        <f t="shared" si="2"/>
        <v>0</v>
      </c>
      <c r="N70" s="3">
        <f t="shared" si="3"/>
        <v>0</v>
      </c>
      <c r="O70" s="3">
        <f t="shared" si="4"/>
        <v>0</v>
      </c>
      <c r="P70" s="3">
        <f t="shared" si="5"/>
        <v>0</v>
      </c>
    </row>
    <row r="71" spans="3:16" x14ac:dyDescent="0.3">
      <c r="C71" s="3">
        <v>63</v>
      </c>
      <c r="D71" s="23">
        <v>0</v>
      </c>
      <c r="E71" s="23">
        <v>0</v>
      </c>
      <c r="F71" s="3">
        <v>0.1</v>
      </c>
      <c r="G71" s="23">
        <v>0</v>
      </c>
      <c r="H71" s="3">
        <f>2*C71+$T$14</f>
        <v>236</v>
      </c>
      <c r="I71" s="3">
        <f t="shared" si="0"/>
        <v>16</v>
      </c>
      <c r="J71" s="3">
        <v>63</v>
      </c>
      <c r="K71" s="3">
        <f t="shared" si="6"/>
        <v>0</v>
      </c>
      <c r="L71" s="3">
        <f t="shared" si="1"/>
        <v>0</v>
      </c>
      <c r="M71" s="3">
        <f t="shared" si="2"/>
        <v>0</v>
      </c>
      <c r="N71" s="3">
        <f t="shared" si="3"/>
        <v>0</v>
      </c>
      <c r="O71" s="3">
        <f t="shared" si="4"/>
        <v>0</v>
      </c>
      <c r="P71" s="3">
        <f t="shared" si="5"/>
        <v>0</v>
      </c>
    </row>
    <row r="72" spans="3:16" x14ac:dyDescent="0.3">
      <c r="C72" s="3">
        <v>64</v>
      </c>
      <c r="D72" s="23">
        <v>0</v>
      </c>
      <c r="E72" s="23">
        <v>0</v>
      </c>
      <c r="F72" s="3">
        <v>0.1</v>
      </c>
      <c r="G72" s="23">
        <v>0</v>
      </c>
      <c r="H72" s="3">
        <f>2*C72+$T$14</f>
        <v>238</v>
      </c>
      <c r="I72" s="3">
        <f t="shared" si="0"/>
        <v>18</v>
      </c>
      <c r="J72" s="3">
        <v>64</v>
      </c>
      <c r="K72" s="3">
        <f t="shared" si="6"/>
        <v>0</v>
      </c>
      <c r="L72" s="3">
        <f t="shared" si="1"/>
        <v>0</v>
      </c>
      <c r="M72" s="3">
        <f t="shared" si="2"/>
        <v>0</v>
      </c>
      <c r="N72" s="3">
        <f t="shared" si="3"/>
        <v>0</v>
      </c>
      <c r="O72" s="3">
        <f t="shared" si="4"/>
        <v>0</v>
      </c>
      <c r="P72" s="3">
        <f t="shared" si="5"/>
        <v>0</v>
      </c>
    </row>
    <row r="73" spans="3:16" x14ac:dyDescent="0.3">
      <c r="C73" s="3">
        <v>65</v>
      </c>
      <c r="D73" s="23">
        <v>0</v>
      </c>
      <c r="E73" s="23">
        <v>0</v>
      </c>
      <c r="F73" s="3">
        <v>0.1</v>
      </c>
      <c r="G73" s="23">
        <v>0</v>
      </c>
      <c r="H73" s="3">
        <f>2*C73+$T$14</f>
        <v>240</v>
      </c>
      <c r="I73" s="3">
        <f t="shared" si="0"/>
        <v>20</v>
      </c>
      <c r="J73" s="3">
        <v>65</v>
      </c>
      <c r="K73" s="3">
        <f t="shared" si="6"/>
        <v>0</v>
      </c>
      <c r="L73" s="3">
        <f t="shared" si="1"/>
        <v>0</v>
      </c>
      <c r="M73" s="3">
        <f t="shared" si="2"/>
        <v>0</v>
      </c>
      <c r="N73" s="3">
        <f t="shared" si="3"/>
        <v>0</v>
      </c>
      <c r="O73" s="3">
        <f t="shared" si="4"/>
        <v>0</v>
      </c>
      <c r="P73" s="3">
        <f t="shared" si="5"/>
        <v>0</v>
      </c>
    </row>
    <row r="74" spans="3:16" x14ac:dyDescent="0.3">
      <c r="C74" s="3">
        <v>66</v>
      </c>
      <c r="D74" s="23">
        <v>0</v>
      </c>
      <c r="E74" s="23">
        <v>0</v>
      </c>
      <c r="F74" s="3">
        <v>0.1</v>
      </c>
      <c r="G74" s="23">
        <v>0</v>
      </c>
      <c r="H74" s="3">
        <f t="shared" ref="H74:H137" si="7">2*C74+$T$14</f>
        <v>242</v>
      </c>
      <c r="I74" s="3">
        <f t="shared" ref="I74:I137" si="8">2*C74+$T$15</f>
        <v>22</v>
      </c>
      <c r="J74" s="3">
        <v>66</v>
      </c>
      <c r="K74" s="3">
        <f t="shared" si="6"/>
        <v>0</v>
      </c>
      <c r="L74" s="3">
        <f t="shared" si="1"/>
        <v>0</v>
      </c>
      <c r="M74" s="3">
        <f t="shared" si="2"/>
        <v>0</v>
      </c>
      <c r="N74" s="3">
        <f t="shared" si="3"/>
        <v>0</v>
      </c>
      <c r="O74" s="3">
        <f t="shared" si="4"/>
        <v>0</v>
      </c>
      <c r="P74" s="3">
        <f t="shared" si="5"/>
        <v>0</v>
      </c>
    </row>
    <row r="75" spans="3:16" x14ac:dyDescent="0.3">
      <c r="C75" s="3">
        <v>67</v>
      </c>
      <c r="D75" s="23">
        <v>0</v>
      </c>
      <c r="E75" s="23">
        <v>0</v>
      </c>
      <c r="F75" s="3">
        <v>0.1</v>
      </c>
      <c r="G75" s="23">
        <v>0</v>
      </c>
      <c r="H75" s="3">
        <f t="shared" si="7"/>
        <v>244</v>
      </c>
      <c r="I75" s="3">
        <f t="shared" si="8"/>
        <v>24</v>
      </c>
      <c r="J75" s="3">
        <v>67</v>
      </c>
      <c r="K75" s="3">
        <f t="shared" si="6"/>
        <v>0</v>
      </c>
      <c r="L75" s="3">
        <f t="shared" si="1"/>
        <v>0</v>
      </c>
      <c r="M75" s="3">
        <f t="shared" si="2"/>
        <v>0</v>
      </c>
      <c r="N75" s="3">
        <f t="shared" si="3"/>
        <v>0</v>
      </c>
      <c r="O75" s="3">
        <f t="shared" si="4"/>
        <v>0</v>
      </c>
      <c r="P75" s="3">
        <f t="shared" si="5"/>
        <v>0</v>
      </c>
    </row>
    <row r="76" spans="3:16" x14ac:dyDescent="0.3">
      <c r="C76" s="3">
        <v>68</v>
      </c>
      <c r="D76" s="23">
        <v>0</v>
      </c>
      <c r="E76" s="23">
        <v>0</v>
      </c>
      <c r="F76" s="3">
        <v>0.1</v>
      </c>
      <c r="G76" s="23">
        <v>0</v>
      </c>
      <c r="H76" s="3">
        <f t="shared" si="7"/>
        <v>246</v>
      </c>
      <c r="I76" s="3">
        <f t="shared" si="8"/>
        <v>26</v>
      </c>
      <c r="J76" s="3">
        <v>68</v>
      </c>
      <c r="K76" s="3">
        <f t="shared" si="6"/>
        <v>0</v>
      </c>
      <c r="L76" s="3">
        <f t="shared" ref="L76:L139" si="9">$T$9^2 * ( -E78 + 16*E77 - 30*E76 + 16*E75 - E74 ) / (12*$T$13^2) * 0.001</f>
        <v>0</v>
      </c>
      <c r="M76" s="3">
        <f t="shared" ref="M76:M139" si="10">$T$9^3 * ( E74 - 2*E75 + 2*E77 - E78 ) / (2*$T$13^3) * 0.001</f>
        <v>0</v>
      </c>
      <c r="N76" s="3">
        <f t="shared" ref="N76:N139" si="11">$T$9 * ( -G78 + 8*G77 - 8*G75 + G74 ) / (12*$T$13) * 0.001</f>
        <v>0</v>
      </c>
      <c r="O76" s="3">
        <f t="shared" ref="O76:O139" si="12">$T$9^2 * ( -G78 + 16*G77 - 30*G76 + 16*G75 - G74 ) / (12*$T$13^2) * 0.001</f>
        <v>0</v>
      </c>
      <c r="P76" s="3">
        <f t="shared" ref="P76:P139" si="13">$T$9^3 * ( G74 - 2*G75 + 2*G77 - G78 ) / (2*$T$13^3) * 0.001</f>
        <v>0</v>
      </c>
    </row>
    <row r="77" spans="3:16" x14ac:dyDescent="0.3">
      <c r="C77" s="3">
        <v>69</v>
      </c>
      <c r="D77" s="23">
        <v>0</v>
      </c>
      <c r="E77" s="23">
        <v>0</v>
      </c>
      <c r="F77" s="3">
        <v>0.1</v>
      </c>
      <c r="G77" s="23">
        <v>0</v>
      </c>
      <c r="H77" s="3">
        <f t="shared" si="7"/>
        <v>248</v>
      </c>
      <c r="I77" s="3">
        <f t="shared" si="8"/>
        <v>28</v>
      </c>
      <c r="J77" s="3">
        <v>69</v>
      </c>
      <c r="K77" s="3">
        <f t="shared" si="6"/>
        <v>0</v>
      </c>
      <c r="L77" s="3">
        <f t="shared" si="9"/>
        <v>0</v>
      </c>
      <c r="M77" s="3">
        <f t="shared" si="10"/>
        <v>0</v>
      </c>
      <c r="N77" s="3">
        <f t="shared" si="11"/>
        <v>0</v>
      </c>
      <c r="O77" s="3">
        <f t="shared" si="12"/>
        <v>0</v>
      </c>
      <c r="P77" s="3">
        <f t="shared" si="13"/>
        <v>0</v>
      </c>
    </row>
    <row r="78" spans="3:16" x14ac:dyDescent="0.3">
      <c r="C78" s="3">
        <v>70</v>
      </c>
      <c r="D78" s="23">
        <v>0.01</v>
      </c>
      <c r="E78" s="23">
        <v>0</v>
      </c>
      <c r="F78" s="3">
        <v>0.1</v>
      </c>
      <c r="G78" s="23">
        <v>0</v>
      </c>
      <c r="H78" s="3">
        <f t="shared" si="7"/>
        <v>250</v>
      </c>
      <c r="I78" s="3">
        <f t="shared" si="8"/>
        <v>30</v>
      </c>
      <c r="J78" s="3">
        <v>70</v>
      </c>
      <c r="K78" s="3">
        <f t="shared" ref="K78:K141" si="14">$T$9 * ( -E80 + 8*E79- 8*E77 + E76 ) / (12*$T$13) * 0.001</f>
        <v>0</v>
      </c>
      <c r="L78" s="3">
        <f t="shared" si="9"/>
        <v>0</v>
      </c>
      <c r="M78" s="3">
        <f t="shared" si="10"/>
        <v>0</v>
      </c>
      <c r="N78" s="3">
        <f t="shared" si="11"/>
        <v>0</v>
      </c>
      <c r="O78" s="3">
        <f t="shared" si="12"/>
        <v>0</v>
      </c>
      <c r="P78" s="3">
        <f t="shared" si="13"/>
        <v>0</v>
      </c>
    </row>
    <row r="79" spans="3:16" x14ac:dyDescent="0.3">
      <c r="C79" s="3">
        <v>71</v>
      </c>
      <c r="D79" s="23">
        <v>0.01</v>
      </c>
      <c r="E79" s="23">
        <v>0</v>
      </c>
      <c r="F79" s="3">
        <v>0.1</v>
      </c>
      <c r="G79" s="23">
        <v>0</v>
      </c>
      <c r="H79" s="3">
        <f t="shared" si="7"/>
        <v>252</v>
      </c>
      <c r="I79" s="3">
        <f t="shared" si="8"/>
        <v>32</v>
      </c>
      <c r="J79" s="3">
        <v>71</v>
      </c>
      <c r="K79" s="3">
        <f t="shared" si="14"/>
        <v>0</v>
      </c>
      <c r="L79" s="3">
        <f t="shared" si="9"/>
        <v>0</v>
      </c>
      <c r="M79" s="3">
        <f t="shared" si="10"/>
        <v>0</v>
      </c>
      <c r="N79" s="3">
        <f t="shared" si="11"/>
        <v>0</v>
      </c>
      <c r="O79" s="3">
        <f t="shared" si="12"/>
        <v>0</v>
      </c>
      <c r="P79" s="3">
        <f t="shared" si="13"/>
        <v>0</v>
      </c>
    </row>
    <row r="80" spans="3:16" x14ac:dyDescent="0.3">
      <c r="C80" s="3">
        <v>72</v>
      </c>
      <c r="D80" s="23">
        <v>0.01</v>
      </c>
      <c r="E80" s="23">
        <v>0</v>
      </c>
      <c r="F80" s="3">
        <v>0.1</v>
      </c>
      <c r="G80" s="23">
        <v>0</v>
      </c>
      <c r="H80" s="3">
        <f t="shared" si="7"/>
        <v>254</v>
      </c>
      <c r="I80" s="3">
        <f t="shared" si="8"/>
        <v>34</v>
      </c>
      <c r="J80" s="3">
        <v>72</v>
      </c>
      <c r="K80" s="3">
        <f t="shared" si="14"/>
        <v>0</v>
      </c>
      <c r="L80" s="3">
        <f t="shared" si="9"/>
        <v>0</v>
      </c>
      <c r="M80" s="3">
        <f t="shared" si="10"/>
        <v>0</v>
      </c>
      <c r="N80" s="3">
        <f t="shared" si="11"/>
        <v>0</v>
      </c>
      <c r="O80" s="3">
        <f t="shared" si="12"/>
        <v>0</v>
      </c>
      <c r="P80" s="3">
        <f t="shared" si="13"/>
        <v>0</v>
      </c>
    </row>
    <row r="81" spans="3:16" x14ac:dyDescent="0.3">
      <c r="C81" s="3">
        <v>73</v>
      </c>
      <c r="D81" s="23">
        <v>0.01</v>
      </c>
      <c r="E81" s="23">
        <v>0</v>
      </c>
      <c r="F81" s="3">
        <v>0.11</v>
      </c>
      <c r="G81" s="23">
        <v>0</v>
      </c>
      <c r="H81" s="3">
        <f t="shared" si="7"/>
        <v>256</v>
      </c>
      <c r="I81" s="3">
        <f t="shared" si="8"/>
        <v>36</v>
      </c>
      <c r="J81" s="3">
        <v>73</v>
      </c>
      <c r="K81" s="3">
        <f t="shared" si="14"/>
        <v>0</v>
      </c>
      <c r="L81" s="3">
        <f t="shared" si="9"/>
        <v>0</v>
      </c>
      <c r="M81" s="3">
        <f t="shared" si="10"/>
        <v>0</v>
      </c>
      <c r="N81" s="3">
        <f t="shared" si="11"/>
        <v>0</v>
      </c>
      <c r="O81" s="3">
        <f t="shared" si="12"/>
        <v>0</v>
      </c>
      <c r="P81" s="3">
        <f t="shared" si="13"/>
        <v>0</v>
      </c>
    </row>
    <row r="82" spans="3:16" x14ac:dyDescent="0.3">
      <c r="C82" s="3">
        <v>74</v>
      </c>
      <c r="D82" s="23">
        <v>0.01</v>
      </c>
      <c r="E82" s="23">
        <v>0</v>
      </c>
      <c r="F82" s="3">
        <v>0.11</v>
      </c>
      <c r="G82" s="23">
        <v>0</v>
      </c>
      <c r="H82" s="3">
        <f t="shared" si="7"/>
        <v>258</v>
      </c>
      <c r="I82" s="3">
        <f t="shared" si="8"/>
        <v>38</v>
      </c>
      <c r="J82" s="3">
        <v>74</v>
      </c>
      <c r="K82" s="3">
        <f t="shared" si="14"/>
        <v>0</v>
      </c>
      <c r="L82" s="3">
        <f t="shared" si="9"/>
        <v>0</v>
      </c>
      <c r="M82" s="3">
        <f t="shared" si="10"/>
        <v>0</v>
      </c>
      <c r="N82" s="3">
        <f t="shared" si="11"/>
        <v>-1.3611597814270125E-3</v>
      </c>
      <c r="O82" s="3">
        <f t="shared" si="12"/>
        <v>-26.338441770612693</v>
      </c>
      <c r="P82" s="3">
        <f t="shared" si="13"/>
        <v>-3057893.0895681335</v>
      </c>
    </row>
    <row r="83" spans="3:16" x14ac:dyDescent="0.3">
      <c r="C83" s="3">
        <v>75</v>
      </c>
      <c r="D83" s="23">
        <v>0.01</v>
      </c>
      <c r="E83" s="23">
        <v>0</v>
      </c>
      <c r="F83" s="3">
        <v>0.11</v>
      </c>
      <c r="G83" s="23">
        <v>0</v>
      </c>
      <c r="H83" s="3">
        <f t="shared" si="7"/>
        <v>260</v>
      </c>
      <c r="I83" s="3">
        <f t="shared" si="8"/>
        <v>40</v>
      </c>
      <c r="J83" s="3">
        <v>75</v>
      </c>
      <c r="K83" s="3">
        <f t="shared" si="14"/>
        <v>0</v>
      </c>
      <c r="L83" s="3">
        <f t="shared" si="9"/>
        <v>0</v>
      </c>
      <c r="M83" s="3">
        <f t="shared" si="10"/>
        <v>0</v>
      </c>
      <c r="N83" s="3">
        <f t="shared" si="11"/>
        <v>-1.5444805969869E-3</v>
      </c>
      <c r="O83" s="3">
        <f t="shared" si="12"/>
        <v>180.82183461320503</v>
      </c>
      <c r="P83" s="3">
        <f t="shared" si="13"/>
        <v>-21817088.255360764</v>
      </c>
    </row>
    <row r="84" spans="3:16" x14ac:dyDescent="0.3">
      <c r="C84" s="3">
        <v>76</v>
      </c>
      <c r="D84" s="23">
        <v>0.01</v>
      </c>
      <c r="E84" s="23">
        <v>0</v>
      </c>
      <c r="F84" s="3">
        <v>0.11</v>
      </c>
      <c r="G84" s="23">
        <v>8.4413009700900002E-4</v>
      </c>
      <c r="H84" s="3">
        <f t="shared" si="7"/>
        <v>262</v>
      </c>
      <c r="I84" s="3">
        <f t="shared" si="8"/>
        <v>42</v>
      </c>
      <c r="J84" s="3">
        <v>76</v>
      </c>
      <c r="K84" s="3">
        <f t="shared" si="14"/>
        <v>0</v>
      </c>
      <c r="L84" s="3">
        <f t="shared" si="9"/>
        <v>0</v>
      </c>
      <c r="M84" s="3">
        <f t="shared" si="10"/>
        <v>0</v>
      </c>
      <c r="N84" s="3">
        <f t="shared" si="11"/>
        <v>8.3345070787225625E-2</v>
      </c>
      <c r="O84" s="3">
        <f t="shared" si="12"/>
        <v>2747.3197363472195</v>
      </c>
      <c r="P84" s="3">
        <f t="shared" si="13"/>
        <v>19640371.993997693</v>
      </c>
    </row>
    <row r="85" spans="3:16" x14ac:dyDescent="0.3">
      <c r="C85" s="3">
        <v>77</v>
      </c>
      <c r="D85" s="23">
        <v>0.01</v>
      </c>
      <c r="E85" s="23">
        <v>0</v>
      </c>
      <c r="F85" s="3">
        <v>0.11</v>
      </c>
      <c r="G85" s="23">
        <v>7.7108582005600002E-3</v>
      </c>
      <c r="H85" s="3">
        <f t="shared" si="7"/>
        <v>264</v>
      </c>
      <c r="I85" s="3">
        <f t="shared" si="8"/>
        <v>44</v>
      </c>
      <c r="J85" s="3">
        <v>77</v>
      </c>
      <c r="K85" s="3">
        <f t="shared" si="14"/>
        <v>0</v>
      </c>
      <c r="L85" s="3">
        <f t="shared" si="9"/>
        <v>0</v>
      </c>
      <c r="M85" s="3">
        <f t="shared" si="10"/>
        <v>0</v>
      </c>
      <c r="N85" s="3">
        <f t="shared" si="11"/>
        <v>0.10198572174857261</v>
      </c>
      <c r="O85" s="3">
        <f t="shared" si="12"/>
        <v>-2116.100693168607</v>
      </c>
      <c r="P85" s="3">
        <f t="shared" si="13"/>
        <v>30109590.695860103</v>
      </c>
    </row>
    <row r="86" spans="3:16" x14ac:dyDescent="0.3">
      <c r="C86" s="3">
        <v>78</v>
      </c>
      <c r="D86" s="23">
        <v>0.01</v>
      </c>
      <c r="E86" s="23">
        <v>0</v>
      </c>
      <c r="F86" s="3">
        <v>0.11</v>
      </c>
      <c r="G86" s="23">
        <v>9.9999999999989993E-3</v>
      </c>
      <c r="H86" s="3">
        <f t="shared" si="7"/>
        <v>266</v>
      </c>
      <c r="I86" s="3">
        <f t="shared" si="8"/>
        <v>46</v>
      </c>
      <c r="J86" s="3">
        <v>78</v>
      </c>
      <c r="K86" s="3">
        <f t="shared" si="14"/>
        <v>0</v>
      </c>
      <c r="L86" s="3">
        <f t="shared" si="9"/>
        <v>0</v>
      </c>
      <c r="M86" s="3">
        <f t="shared" si="10"/>
        <v>0</v>
      </c>
      <c r="N86" s="3">
        <f t="shared" si="11"/>
        <v>1.4766088994191717E-2</v>
      </c>
      <c r="O86" s="3">
        <f t="shared" si="12"/>
        <v>-857.12795230457505</v>
      </c>
      <c r="P86" s="3">
        <f t="shared" si="13"/>
        <v>-16582478.904429559</v>
      </c>
    </row>
    <row r="87" spans="3:16" x14ac:dyDescent="0.3">
      <c r="C87" s="3">
        <v>79</v>
      </c>
      <c r="D87" s="23">
        <v>0.01</v>
      </c>
      <c r="E87" s="23">
        <v>0</v>
      </c>
      <c r="F87" s="3">
        <v>0.11</v>
      </c>
      <c r="G87" s="23">
        <v>9.9999999999989993E-3</v>
      </c>
      <c r="H87" s="3">
        <f t="shared" si="7"/>
        <v>268</v>
      </c>
      <c r="I87" s="3">
        <f t="shared" si="8"/>
        <v>48</v>
      </c>
      <c r="J87" s="3">
        <v>79</v>
      </c>
      <c r="K87" s="3">
        <f t="shared" si="14"/>
        <v>0</v>
      </c>
      <c r="L87" s="3">
        <f t="shared" si="9"/>
        <v>0</v>
      </c>
      <c r="M87" s="3">
        <f t="shared" si="10"/>
        <v>0</v>
      </c>
      <c r="N87" s="3">
        <f t="shared" si="11"/>
        <v>-3.69124115159538E-3</v>
      </c>
      <c r="O87" s="3">
        <f t="shared" si="12"/>
        <v>71.425516283371053</v>
      </c>
      <c r="P87" s="3">
        <f t="shared" si="13"/>
        <v>-8292502.4404993402</v>
      </c>
    </row>
    <row r="88" spans="3:16" x14ac:dyDescent="0.3">
      <c r="C88" s="3">
        <v>80</v>
      </c>
      <c r="D88" s="23">
        <v>0.01</v>
      </c>
      <c r="E88" s="23">
        <v>0</v>
      </c>
      <c r="F88" s="3">
        <v>0.11</v>
      </c>
      <c r="G88" s="23">
        <v>9.9999999999989993E-3</v>
      </c>
      <c r="H88" s="3">
        <f t="shared" si="7"/>
        <v>270</v>
      </c>
      <c r="I88" s="3">
        <f t="shared" si="8"/>
        <v>50</v>
      </c>
      <c r="J88" s="3">
        <v>80</v>
      </c>
      <c r="K88" s="3">
        <f t="shared" si="14"/>
        <v>0</v>
      </c>
      <c r="L88" s="3">
        <f t="shared" si="9"/>
        <v>0</v>
      </c>
      <c r="M88" s="3">
        <f t="shared" si="10"/>
        <v>0</v>
      </c>
      <c r="N88" s="3">
        <f t="shared" si="11"/>
        <v>-1.3513368671116148E-3</v>
      </c>
      <c r="O88" s="3">
        <f t="shared" si="12"/>
        <v>-26.148368378608666</v>
      </c>
      <c r="P88" s="3">
        <f t="shared" si="13"/>
        <v>-3035825.568756592</v>
      </c>
    </row>
    <row r="89" spans="3:16" x14ac:dyDescent="0.3">
      <c r="C89" s="3">
        <v>81</v>
      </c>
      <c r="D89" s="23">
        <v>0.01</v>
      </c>
      <c r="E89" s="23">
        <v>0</v>
      </c>
      <c r="F89" s="3">
        <v>0.11</v>
      </c>
      <c r="G89" s="23">
        <v>9.9999999999989993E-3</v>
      </c>
      <c r="H89" s="3">
        <f t="shared" si="7"/>
        <v>272</v>
      </c>
      <c r="I89" s="3">
        <f t="shared" si="8"/>
        <v>52</v>
      </c>
      <c r="J89" s="3">
        <v>81</v>
      </c>
      <c r="K89" s="3">
        <f t="shared" si="14"/>
        <v>0</v>
      </c>
      <c r="L89" s="3">
        <f t="shared" si="9"/>
        <v>0</v>
      </c>
      <c r="M89" s="3">
        <f t="shared" si="10"/>
        <v>0</v>
      </c>
      <c r="N89" s="3">
        <f t="shared" si="11"/>
        <v>-1.6206079959086447E-3</v>
      </c>
      <c r="O89" s="3">
        <f t="shared" si="12"/>
        <v>177.82818230804637</v>
      </c>
      <c r="P89" s="3">
        <f t="shared" si="13"/>
        <v>-21855705.996628176</v>
      </c>
    </row>
    <row r="90" spans="3:16" x14ac:dyDescent="0.3">
      <c r="C90" s="3">
        <v>82</v>
      </c>
      <c r="D90" s="23">
        <v>0.01</v>
      </c>
      <c r="E90" s="23">
        <v>0</v>
      </c>
      <c r="F90" s="3">
        <v>0.11</v>
      </c>
      <c r="G90" s="23">
        <v>1.0838038367200001E-2</v>
      </c>
      <c r="H90" s="3">
        <f t="shared" si="7"/>
        <v>274</v>
      </c>
      <c r="I90" s="3">
        <f t="shared" si="8"/>
        <v>54</v>
      </c>
      <c r="J90" s="3">
        <v>82</v>
      </c>
      <c r="K90" s="3">
        <f t="shared" si="14"/>
        <v>0</v>
      </c>
      <c r="L90" s="3">
        <f t="shared" si="9"/>
        <v>0</v>
      </c>
      <c r="M90" s="3">
        <f t="shared" si="10"/>
        <v>0</v>
      </c>
      <c r="N90" s="3">
        <f t="shared" si="11"/>
        <v>8.3325423462412493E-2</v>
      </c>
      <c r="O90" s="3">
        <f t="shared" si="12"/>
        <v>2752.2615866370706</v>
      </c>
      <c r="P90" s="3">
        <f t="shared" si="13"/>
        <v>19629337.393282715</v>
      </c>
    </row>
    <row r="91" spans="3:16" x14ac:dyDescent="0.3">
      <c r="C91" s="3">
        <v>83</v>
      </c>
      <c r="D91" s="23">
        <v>0.01</v>
      </c>
      <c r="E91" s="23">
        <v>0</v>
      </c>
      <c r="F91" s="3">
        <v>0.11</v>
      </c>
      <c r="G91" s="23">
        <v>1.7709335152124001E-2</v>
      </c>
      <c r="H91" s="3">
        <f t="shared" si="7"/>
        <v>276</v>
      </c>
      <c r="I91" s="3">
        <f t="shared" si="8"/>
        <v>56</v>
      </c>
      <c r="J91" s="3">
        <v>83</v>
      </c>
      <c r="K91" s="3">
        <f t="shared" si="14"/>
        <v>0</v>
      </c>
      <c r="L91" s="3">
        <f t="shared" si="9"/>
        <v>0</v>
      </c>
      <c r="M91" s="3">
        <f t="shared" si="10"/>
        <v>0</v>
      </c>
      <c r="N91" s="3">
        <f t="shared" si="11"/>
        <v>0.1020643050631071</v>
      </c>
      <c r="O91" s="3">
        <f t="shared" si="12"/>
        <v>-2117.71620843355</v>
      </c>
      <c r="P91" s="3">
        <f t="shared" si="13"/>
        <v>30153725.737486821</v>
      </c>
    </row>
    <row r="92" spans="3:16" x14ac:dyDescent="0.3">
      <c r="C92" s="3">
        <v>84</v>
      </c>
      <c r="D92" s="23">
        <v>0.01</v>
      </c>
      <c r="E92" s="23">
        <v>0</v>
      </c>
      <c r="F92" s="3">
        <v>0.11</v>
      </c>
      <c r="G92" s="23">
        <v>1.9999999999999001E-2</v>
      </c>
      <c r="H92" s="3">
        <f t="shared" si="7"/>
        <v>278</v>
      </c>
      <c r="I92" s="3">
        <f t="shared" si="8"/>
        <v>58</v>
      </c>
      <c r="J92" s="3">
        <v>84</v>
      </c>
      <c r="K92" s="3">
        <f t="shared" si="14"/>
        <v>0</v>
      </c>
      <c r="L92" s="3">
        <f t="shared" si="9"/>
        <v>0</v>
      </c>
      <c r="M92" s="3">
        <f t="shared" si="10"/>
        <v>0</v>
      </c>
      <c r="N92" s="3">
        <f t="shared" si="11"/>
        <v>1.4775913404699135E-2</v>
      </c>
      <c r="O92" s="3">
        <f t="shared" si="12"/>
        <v>-857.69823038324569</v>
      </c>
      <c r="P92" s="3">
        <f t="shared" si="13"/>
        <v>-16593511.824526127</v>
      </c>
    </row>
    <row r="93" spans="3:16" x14ac:dyDescent="0.3">
      <c r="C93" s="3">
        <v>85</v>
      </c>
      <c r="D93" s="23">
        <v>0.01</v>
      </c>
      <c r="E93" s="23">
        <v>0</v>
      </c>
      <c r="F93" s="3">
        <v>0.11</v>
      </c>
      <c r="G93" s="23">
        <v>1.9999999999999001E-2</v>
      </c>
      <c r="H93" s="3">
        <f t="shared" si="7"/>
        <v>280</v>
      </c>
      <c r="I93" s="3">
        <f t="shared" si="8"/>
        <v>60</v>
      </c>
      <c r="J93" s="3">
        <v>85</v>
      </c>
      <c r="K93" s="3">
        <f t="shared" si="14"/>
        <v>0</v>
      </c>
      <c r="L93" s="3">
        <f t="shared" si="9"/>
        <v>0</v>
      </c>
      <c r="M93" s="3">
        <f t="shared" si="10"/>
        <v>0</v>
      </c>
      <c r="N93" s="3">
        <f t="shared" si="11"/>
        <v>-3.6936970671984214E-3</v>
      </c>
      <c r="O93" s="3">
        <f t="shared" si="12"/>
        <v>71.47303825029033</v>
      </c>
      <c r="P93" s="3">
        <f t="shared" si="13"/>
        <v>-8298019.7408586433</v>
      </c>
    </row>
    <row r="94" spans="3:16" x14ac:dyDescent="0.3">
      <c r="C94" s="3">
        <v>86</v>
      </c>
      <c r="D94" s="23">
        <v>0.01</v>
      </c>
      <c r="E94" s="23">
        <v>0</v>
      </c>
      <c r="F94" s="3">
        <v>0.11</v>
      </c>
      <c r="G94" s="23">
        <v>1.9999999999999001E-2</v>
      </c>
      <c r="H94" s="3">
        <f t="shared" si="7"/>
        <v>282</v>
      </c>
      <c r="I94" s="3">
        <f t="shared" si="8"/>
        <v>62</v>
      </c>
      <c r="J94" s="3">
        <v>86</v>
      </c>
      <c r="K94" s="3">
        <f t="shared" si="14"/>
        <v>0</v>
      </c>
      <c r="L94" s="3">
        <f t="shared" si="9"/>
        <v>0</v>
      </c>
      <c r="M94" s="3">
        <f t="shared" si="10"/>
        <v>0</v>
      </c>
      <c r="N94" s="3">
        <f t="shared" si="11"/>
        <v>-1.3415139527945836E-3</v>
      </c>
      <c r="O94" s="3">
        <f t="shared" si="12"/>
        <v>-25.958294986574977</v>
      </c>
      <c r="P94" s="3">
        <f t="shared" si="13"/>
        <v>-3013758.0479414179</v>
      </c>
    </row>
    <row r="95" spans="3:16" x14ac:dyDescent="0.3">
      <c r="C95" s="3">
        <v>87</v>
      </c>
      <c r="D95" s="23">
        <v>0.01</v>
      </c>
      <c r="E95" s="23">
        <v>0</v>
      </c>
      <c r="F95" s="3">
        <v>0.11</v>
      </c>
      <c r="G95" s="23">
        <v>1.9999999999999001E-2</v>
      </c>
      <c r="H95" s="3">
        <f t="shared" si="7"/>
        <v>284</v>
      </c>
      <c r="I95" s="3">
        <f t="shared" si="8"/>
        <v>64</v>
      </c>
      <c r="J95" s="3">
        <v>87</v>
      </c>
      <c r="K95" s="3">
        <f t="shared" si="14"/>
        <v>0</v>
      </c>
      <c r="L95" s="3">
        <f t="shared" si="9"/>
        <v>0</v>
      </c>
      <c r="M95" s="3">
        <f t="shared" si="10"/>
        <v>0</v>
      </c>
      <c r="N95" s="3">
        <f t="shared" si="11"/>
        <v>-1.6967353948449295E-3</v>
      </c>
      <c r="O95" s="3">
        <f t="shared" si="12"/>
        <v>174.83453000235588</v>
      </c>
      <c r="P95" s="3">
        <f t="shared" si="13"/>
        <v>-21894323.73790646</v>
      </c>
    </row>
    <row r="96" spans="3:16" x14ac:dyDescent="0.3">
      <c r="C96" s="3">
        <v>88</v>
      </c>
      <c r="D96" s="23">
        <v>0.01</v>
      </c>
      <c r="E96" s="23">
        <v>0</v>
      </c>
      <c r="F96" s="3">
        <v>0.11</v>
      </c>
      <c r="G96" s="23">
        <v>2.0831946637391002E-2</v>
      </c>
      <c r="H96" s="3">
        <f t="shared" si="7"/>
        <v>286</v>
      </c>
      <c r="I96" s="3">
        <f t="shared" si="8"/>
        <v>66</v>
      </c>
      <c r="J96" s="3">
        <v>88</v>
      </c>
      <c r="K96" s="3">
        <f t="shared" si="14"/>
        <v>0</v>
      </c>
      <c r="L96" s="3">
        <f t="shared" si="9"/>
        <v>0</v>
      </c>
      <c r="M96" s="3">
        <f t="shared" si="10"/>
        <v>0</v>
      </c>
      <c r="N96" s="3">
        <f t="shared" si="11"/>
        <v>8.3305776137610657E-2</v>
      </c>
      <c r="O96" s="3">
        <f t="shared" si="12"/>
        <v>2757.2034369283292</v>
      </c>
      <c r="P96" s="3">
        <f t="shared" si="13"/>
        <v>19618302.79257134</v>
      </c>
    </row>
    <row r="97" spans="3:16" x14ac:dyDescent="0.3">
      <c r="C97" s="3">
        <v>89</v>
      </c>
      <c r="D97" s="23">
        <v>0.01</v>
      </c>
      <c r="E97" s="23">
        <v>0</v>
      </c>
      <c r="F97" s="3">
        <v>0.11</v>
      </c>
      <c r="G97" s="23">
        <v>2.7707812103689999E-2</v>
      </c>
      <c r="H97" s="3">
        <f t="shared" si="7"/>
        <v>288</v>
      </c>
      <c r="I97" s="3">
        <f t="shared" si="8"/>
        <v>68</v>
      </c>
      <c r="J97" s="3">
        <v>89</v>
      </c>
      <c r="K97" s="3">
        <f t="shared" si="14"/>
        <v>0</v>
      </c>
      <c r="L97" s="3">
        <f t="shared" si="9"/>
        <v>0</v>
      </c>
      <c r="M97" s="3">
        <f t="shared" si="10"/>
        <v>0</v>
      </c>
      <c r="N97" s="3">
        <f t="shared" si="11"/>
        <v>0.10214288837766577</v>
      </c>
      <c r="O97" s="3">
        <f t="shared" si="12"/>
        <v>-2119.3317236994631</v>
      </c>
      <c r="P97" s="3">
        <f t="shared" si="13"/>
        <v>30197860.77912442</v>
      </c>
    </row>
    <row r="98" spans="3:16" x14ac:dyDescent="0.3">
      <c r="C98" s="3">
        <v>90</v>
      </c>
      <c r="D98" s="23">
        <v>0.01</v>
      </c>
      <c r="E98" s="23">
        <v>0</v>
      </c>
      <c r="F98" s="3">
        <v>0.11</v>
      </c>
      <c r="G98" s="23">
        <v>3.0000000000001002E-2</v>
      </c>
      <c r="H98" s="3">
        <f t="shared" si="7"/>
        <v>290</v>
      </c>
      <c r="I98" s="3">
        <f t="shared" si="8"/>
        <v>70</v>
      </c>
      <c r="J98" s="3">
        <v>90</v>
      </c>
      <c r="K98" s="3">
        <f t="shared" si="14"/>
        <v>0</v>
      </c>
      <c r="L98" s="3">
        <f t="shared" si="9"/>
        <v>0</v>
      </c>
      <c r="M98" s="3">
        <f t="shared" si="10"/>
        <v>0</v>
      </c>
      <c r="N98" s="3">
        <f t="shared" si="11"/>
        <v>1.478573781520331E-2</v>
      </c>
      <c r="O98" s="3">
        <f t="shared" si="12"/>
        <v>-858.26850846185391</v>
      </c>
      <c r="P98" s="3">
        <f t="shared" si="13"/>
        <v>-16604544.74462992</v>
      </c>
    </row>
    <row r="99" spans="3:16" x14ac:dyDescent="0.3">
      <c r="C99" s="3">
        <v>91</v>
      </c>
      <c r="D99" s="23">
        <v>0.01</v>
      </c>
      <c r="E99" s="23">
        <v>0</v>
      </c>
      <c r="F99" s="3">
        <v>0.11</v>
      </c>
      <c r="G99" s="23">
        <v>3.0000000000001002E-2</v>
      </c>
      <c r="H99" s="3">
        <f t="shared" si="7"/>
        <v>292</v>
      </c>
      <c r="I99" s="3">
        <f t="shared" si="8"/>
        <v>72</v>
      </c>
      <c r="J99" s="3">
        <v>91</v>
      </c>
      <c r="K99" s="3">
        <f t="shared" si="14"/>
        <v>0</v>
      </c>
      <c r="L99" s="3">
        <f t="shared" si="9"/>
        <v>0</v>
      </c>
      <c r="M99" s="3">
        <f t="shared" si="10"/>
        <v>0</v>
      </c>
      <c r="N99" s="3">
        <f t="shared" si="11"/>
        <v>-5.0278440212774547E-3</v>
      </c>
      <c r="O99" s="3">
        <f t="shared" si="12"/>
        <v>45.752338622700471</v>
      </c>
      <c r="P99" s="3">
        <f t="shared" si="13"/>
        <v>-11295227.568340572</v>
      </c>
    </row>
    <row r="100" spans="3:16" x14ac:dyDescent="0.3">
      <c r="C100" s="3">
        <v>92</v>
      </c>
      <c r="D100" s="23">
        <v>0.01</v>
      </c>
      <c r="E100" s="23">
        <v>0</v>
      </c>
      <c r="F100" s="3">
        <v>0.11</v>
      </c>
      <c r="G100" s="23">
        <v>3.0000000000001002E-2</v>
      </c>
      <c r="H100" s="3">
        <f t="shared" si="7"/>
        <v>294</v>
      </c>
      <c r="I100" s="3">
        <f t="shared" si="8"/>
        <v>74</v>
      </c>
      <c r="J100" s="3">
        <v>92</v>
      </c>
      <c r="K100" s="3">
        <f t="shared" si="14"/>
        <v>0</v>
      </c>
      <c r="L100" s="3">
        <f t="shared" si="9"/>
        <v>0</v>
      </c>
      <c r="M100" s="3">
        <f t="shared" si="10"/>
        <v>0</v>
      </c>
      <c r="N100" s="3">
        <f t="shared" si="11"/>
        <v>-1.7728627937844371E-3</v>
      </c>
      <c r="O100" s="3">
        <f t="shared" si="12"/>
        <v>171.84087769635445</v>
      </c>
      <c r="P100" s="3">
        <f t="shared" si="13"/>
        <v>-21932941.479170255</v>
      </c>
    </row>
    <row r="101" spans="3:16" x14ac:dyDescent="0.3">
      <c r="C101" s="3">
        <v>93</v>
      </c>
      <c r="D101" s="23">
        <v>0.01</v>
      </c>
      <c r="E101" s="23">
        <v>0</v>
      </c>
      <c r="F101" s="3">
        <v>0.11</v>
      </c>
      <c r="G101" s="23">
        <v>3.0825854907583002E-2</v>
      </c>
      <c r="H101" s="3">
        <f t="shared" si="7"/>
        <v>296</v>
      </c>
      <c r="I101" s="3">
        <f t="shared" si="8"/>
        <v>76</v>
      </c>
      <c r="J101" s="3">
        <v>93</v>
      </c>
      <c r="K101" s="3">
        <f t="shared" si="14"/>
        <v>0</v>
      </c>
      <c r="L101" s="3">
        <f t="shared" si="9"/>
        <v>0</v>
      </c>
      <c r="M101" s="3">
        <f t="shared" si="10"/>
        <v>0</v>
      </c>
      <c r="N101" s="3">
        <f t="shared" si="11"/>
        <v>8.3286128812739529E-2</v>
      </c>
      <c r="O101" s="3">
        <f t="shared" si="12"/>
        <v>2762.1452872176833</v>
      </c>
      <c r="P101" s="3">
        <f t="shared" si="13"/>
        <v>19607268.191834666</v>
      </c>
    </row>
    <row r="102" spans="3:16" x14ac:dyDescent="0.3">
      <c r="C102" s="3">
        <v>94</v>
      </c>
      <c r="D102" s="23">
        <v>0.01</v>
      </c>
      <c r="E102" s="23">
        <v>0</v>
      </c>
      <c r="F102" s="3">
        <v>0.11</v>
      </c>
      <c r="G102" s="23">
        <v>3.7706289055252001E-2</v>
      </c>
      <c r="H102" s="3">
        <f t="shared" si="7"/>
        <v>298</v>
      </c>
      <c r="I102" s="3">
        <f t="shared" si="8"/>
        <v>78</v>
      </c>
      <c r="J102" s="3">
        <v>94</v>
      </c>
      <c r="K102" s="3">
        <f t="shared" si="14"/>
        <v>0</v>
      </c>
      <c r="L102" s="3">
        <f t="shared" si="9"/>
        <v>0</v>
      </c>
      <c r="M102" s="3">
        <f t="shared" si="10"/>
        <v>0</v>
      </c>
      <c r="N102" s="3">
        <f t="shared" si="11"/>
        <v>0.10222147169218093</v>
      </c>
      <c r="O102" s="3">
        <f t="shared" si="12"/>
        <v>-2120.947238962603</v>
      </c>
      <c r="P102" s="3">
        <f t="shared" si="13"/>
        <v>30241995.820751116</v>
      </c>
    </row>
    <row r="103" spans="3:16" x14ac:dyDescent="0.3">
      <c r="C103" s="3">
        <v>95</v>
      </c>
      <c r="D103" s="23">
        <v>0.01</v>
      </c>
      <c r="E103" s="23">
        <v>0</v>
      </c>
      <c r="F103" s="3">
        <v>0.11</v>
      </c>
      <c r="G103" s="23">
        <v>0.04</v>
      </c>
      <c r="H103" s="3">
        <f t="shared" si="7"/>
        <v>300</v>
      </c>
      <c r="I103" s="3">
        <f t="shared" si="8"/>
        <v>80</v>
      </c>
      <c r="J103" s="3">
        <v>95</v>
      </c>
      <c r="K103" s="3">
        <f t="shared" si="14"/>
        <v>0</v>
      </c>
      <c r="L103" s="3">
        <f t="shared" si="9"/>
        <v>0</v>
      </c>
      <c r="M103" s="3">
        <f t="shared" si="10"/>
        <v>0</v>
      </c>
      <c r="N103" s="3">
        <f t="shared" si="11"/>
        <v>1.4795562225726814E-2</v>
      </c>
      <c r="O103" s="3">
        <f t="shared" si="12"/>
        <v>-858.838786541084</v>
      </c>
      <c r="P103" s="3">
        <f t="shared" si="13"/>
        <v>-16615577.664712032</v>
      </c>
    </row>
    <row r="104" spans="3:16" x14ac:dyDescent="0.3">
      <c r="C104" s="3">
        <v>96</v>
      </c>
      <c r="D104" s="23">
        <v>0.01</v>
      </c>
      <c r="E104" s="23">
        <v>0</v>
      </c>
      <c r="F104" s="3">
        <v>0.11</v>
      </c>
      <c r="G104" s="23">
        <v>0.04</v>
      </c>
      <c r="H104" s="3">
        <f t="shared" si="7"/>
        <v>302</v>
      </c>
      <c r="I104" s="3">
        <f t="shared" si="8"/>
        <v>82</v>
      </c>
      <c r="J104" s="3">
        <v>96</v>
      </c>
      <c r="K104" s="3">
        <f t="shared" si="14"/>
        <v>0</v>
      </c>
      <c r="L104" s="3">
        <f t="shared" si="9"/>
        <v>0</v>
      </c>
      <c r="M104" s="3">
        <f t="shared" si="10"/>
        <v>0</v>
      </c>
      <c r="N104" s="3">
        <f t="shared" si="11"/>
        <v>-5.0204770225666766E-3</v>
      </c>
      <c r="O104" s="3">
        <f t="shared" si="12"/>
        <v>45.989933981653216</v>
      </c>
      <c r="P104" s="3">
        <f t="shared" si="13"/>
        <v>-11278677.347891929</v>
      </c>
    </row>
    <row r="105" spans="3:16" x14ac:dyDescent="0.3">
      <c r="C105" s="3">
        <v>97</v>
      </c>
      <c r="D105" s="23">
        <v>0.01</v>
      </c>
      <c r="E105" s="23">
        <v>0</v>
      </c>
      <c r="F105" s="3">
        <v>0.11</v>
      </c>
      <c r="G105" s="23">
        <v>0.04</v>
      </c>
      <c r="H105" s="3">
        <f t="shared" si="7"/>
        <v>304</v>
      </c>
      <c r="I105" s="3">
        <f t="shared" si="8"/>
        <v>84</v>
      </c>
      <c r="J105" s="3">
        <v>97</v>
      </c>
      <c r="K105" s="3">
        <f t="shared" si="14"/>
        <v>0</v>
      </c>
      <c r="L105" s="3">
        <f t="shared" si="9"/>
        <v>0</v>
      </c>
      <c r="M105" s="3">
        <f t="shared" si="10"/>
        <v>0</v>
      </c>
      <c r="N105" s="3">
        <f t="shared" si="11"/>
        <v>-1.8489901927062266E-3</v>
      </c>
      <c r="O105" s="3">
        <f t="shared" si="12"/>
        <v>168.84722539119494</v>
      </c>
      <c r="P105" s="3">
        <f t="shared" si="13"/>
        <v>-21971559.220437702</v>
      </c>
    </row>
    <row r="106" spans="3:16" x14ac:dyDescent="0.3">
      <c r="C106" s="3">
        <v>98</v>
      </c>
      <c r="D106" s="23">
        <v>0.01</v>
      </c>
      <c r="E106" s="23">
        <v>0</v>
      </c>
      <c r="F106" s="3">
        <v>0.11</v>
      </c>
      <c r="G106" s="23">
        <v>4.0819763177773999E-2</v>
      </c>
      <c r="H106" s="3">
        <f t="shared" si="7"/>
        <v>306</v>
      </c>
      <c r="I106" s="3">
        <f t="shared" si="8"/>
        <v>86</v>
      </c>
      <c r="J106" s="3">
        <v>98</v>
      </c>
      <c r="K106" s="3">
        <f t="shared" si="14"/>
        <v>0</v>
      </c>
      <c r="L106" s="3">
        <f t="shared" si="9"/>
        <v>0</v>
      </c>
      <c r="M106" s="3">
        <f t="shared" si="10"/>
        <v>0</v>
      </c>
      <c r="N106" s="3">
        <f t="shared" si="11"/>
        <v>8.3266481487926425E-2</v>
      </c>
      <c r="O106" s="3">
        <f t="shared" si="12"/>
        <v>2767.0871375075403</v>
      </c>
      <c r="P106" s="3">
        <f t="shared" si="13"/>
        <v>19596233.591119684</v>
      </c>
    </row>
    <row r="107" spans="3:16" x14ac:dyDescent="0.3">
      <c r="C107" s="3">
        <v>99</v>
      </c>
      <c r="D107" s="23">
        <v>0.01</v>
      </c>
      <c r="E107" s="23">
        <v>0</v>
      </c>
      <c r="F107" s="3">
        <v>0.11</v>
      </c>
      <c r="G107" s="23">
        <v>4.7704766006816002E-2</v>
      </c>
      <c r="H107" s="3">
        <f t="shared" si="7"/>
        <v>308</v>
      </c>
      <c r="I107" s="3">
        <f t="shared" si="8"/>
        <v>88</v>
      </c>
      <c r="J107" s="3">
        <v>99</v>
      </c>
      <c r="K107" s="3">
        <f t="shared" si="14"/>
        <v>0</v>
      </c>
      <c r="L107" s="3">
        <f t="shared" si="9"/>
        <v>0</v>
      </c>
      <c r="M107" s="3">
        <f t="shared" si="10"/>
        <v>0</v>
      </c>
      <c r="N107" s="3">
        <f t="shared" si="11"/>
        <v>0.10098800979687189</v>
      </c>
      <c r="O107" s="3">
        <f t="shared" si="12"/>
        <v>-2147.9508290380227</v>
      </c>
      <c r="P107" s="3">
        <f t="shared" si="13"/>
        <v>27338575.376881957</v>
      </c>
    </row>
    <row r="108" spans="3:16" x14ac:dyDescent="0.3">
      <c r="C108" s="3">
        <v>100</v>
      </c>
      <c r="D108" s="23">
        <v>0.01</v>
      </c>
      <c r="E108" s="23">
        <v>0</v>
      </c>
      <c r="F108" s="3">
        <v>0.11</v>
      </c>
      <c r="G108" s="23">
        <v>0.05</v>
      </c>
      <c r="H108" s="3">
        <f t="shared" si="7"/>
        <v>310</v>
      </c>
      <c r="I108" s="3">
        <f t="shared" si="8"/>
        <v>90</v>
      </c>
      <c r="J108" s="3">
        <v>100</v>
      </c>
      <c r="K108" s="3">
        <f t="shared" si="14"/>
        <v>0</v>
      </c>
      <c r="L108" s="3">
        <f t="shared" si="9"/>
        <v>0</v>
      </c>
      <c r="M108" s="3">
        <f t="shared" si="10"/>
        <v>0</v>
      </c>
      <c r="N108" s="3">
        <f t="shared" si="11"/>
        <v>7.8745260194593956E-3</v>
      </c>
      <c r="O108" s="3">
        <f t="shared" si="12"/>
        <v>-790.41661907056175</v>
      </c>
      <c r="P108" s="3">
        <f t="shared" si="13"/>
        <v>-49882364.45349028</v>
      </c>
    </row>
    <row r="109" spans="3:16" x14ac:dyDescent="0.3">
      <c r="C109" s="3">
        <v>101</v>
      </c>
      <c r="D109" s="23">
        <v>0.01</v>
      </c>
      <c r="E109" s="23">
        <v>0</v>
      </c>
      <c r="F109" s="3">
        <v>0.11</v>
      </c>
      <c r="G109" s="23">
        <v>5.0813671447965003E-2</v>
      </c>
      <c r="H109" s="3">
        <f t="shared" si="7"/>
        <v>312</v>
      </c>
      <c r="I109" s="3">
        <f t="shared" si="8"/>
        <v>92</v>
      </c>
      <c r="J109" s="3">
        <v>101</v>
      </c>
      <c r="K109" s="3">
        <f t="shared" si="14"/>
        <v>0</v>
      </c>
      <c r="L109" s="3">
        <f t="shared" si="9"/>
        <v>0</v>
      </c>
      <c r="M109" s="3">
        <f t="shared" si="10"/>
        <v>0</v>
      </c>
      <c r="N109" s="3">
        <f t="shared" si="11"/>
        <v>9.8396883854962508E-2</v>
      </c>
      <c r="O109" s="3">
        <f t="shared" si="12"/>
        <v>3983.3026779285046</v>
      </c>
      <c r="P109" s="3">
        <f t="shared" si="13"/>
        <v>-13853145.566932686</v>
      </c>
    </row>
    <row r="110" spans="3:16" x14ac:dyDescent="0.3">
      <c r="C110" s="3">
        <v>102</v>
      </c>
      <c r="D110" s="23">
        <v>0.01</v>
      </c>
      <c r="E110" s="23">
        <v>0</v>
      </c>
      <c r="F110" s="3">
        <v>0.11</v>
      </c>
      <c r="G110" s="23">
        <v>6.0807579718154002E-2</v>
      </c>
      <c r="H110" s="3">
        <f t="shared" si="7"/>
        <v>314</v>
      </c>
      <c r="I110" s="3">
        <f t="shared" si="8"/>
        <v>94</v>
      </c>
      <c r="J110" s="3">
        <v>102</v>
      </c>
      <c r="K110" s="3">
        <f t="shared" si="14"/>
        <v>0</v>
      </c>
      <c r="L110" s="3">
        <f t="shared" si="9"/>
        <v>0</v>
      </c>
      <c r="M110" s="3">
        <f t="shared" si="10"/>
        <v>0</v>
      </c>
      <c r="N110" s="3">
        <f t="shared" si="11"/>
        <v>0.2185710055668785</v>
      </c>
      <c r="O110" s="3">
        <f t="shared" si="12"/>
        <v>499.26984743842235</v>
      </c>
      <c r="P110" s="3">
        <f t="shared" si="13"/>
        <v>5670925.2781259203</v>
      </c>
    </row>
    <row r="111" spans="3:16" x14ac:dyDescent="0.3">
      <c r="C111" s="3">
        <v>103</v>
      </c>
      <c r="D111" s="23">
        <v>0.02</v>
      </c>
      <c r="E111" s="23">
        <v>0</v>
      </c>
      <c r="F111" s="3">
        <v>0.11</v>
      </c>
      <c r="G111" s="23">
        <v>7.3144080431140998E-2</v>
      </c>
      <c r="H111" s="3">
        <f t="shared" si="7"/>
        <v>316</v>
      </c>
      <c r="I111" s="3">
        <f t="shared" si="8"/>
        <v>96</v>
      </c>
      <c r="J111" s="3">
        <v>103</v>
      </c>
      <c r="K111" s="3">
        <f t="shared" si="14"/>
        <v>0</v>
      </c>
      <c r="L111" s="3">
        <f t="shared" si="9"/>
        <v>0</v>
      </c>
      <c r="M111" s="3">
        <f t="shared" si="10"/>
        <v>0</v>
      </c>
      <c r="N111" s="3">
        <f t="shared" si="11"/>
        <v>0.31616171843741941</v>
      </c>
      <c r="O111" s="3">
        <f t="shared" si="12"/>
        <v>3253.2426430429309</v>
      </c>
      <c r="P111" s="3">
        <f t="shared" si="13"/>
        <v>8486129.410481194</v>
      </c>
    </row>
    <row r="112" spans="3:16" x14ac:dyDescent="0.3">
      <c r="C112" s="3">
        <v>104</v>
      </c>
      <c r="D112" s="23">
        <v>0.03</v>
      </c>
      <c r="E112" s="23">
        <v>0</v>
      </c>
      <c r="F112" s="3">
        <v>0.11</v>
      </c>
      <c r="G112" s="23">
        <v>9.3095361436335997E-2</v>
      </c>
      <c r="H112" s="3">
        <f t="shared" si="7"/>
        <v>318</v>
      </c>
      <c r="I112" s="3">
        <f t="shared" si="8"/>
        <v>98</v>
      </c>
      <c r="J112" s="3">
        <v>104</v>
      </c>
      <c r="K112" s="3">
        <f t="shared" si="14"/>
        <v>0</v>
      </c>
      <c r="L112" s="3">
        <f t="shared" si="9"/>
        <v>0</v>
      </c>
      <c r="M112" s="3">
        <f t="shared" si="10"/>
        <v>0</v>
      </c>
      <c r="N112" s="3">
        <f t="shared" si="11"/>
        <v>0.39833612067172791</v>
      </c>
      <c r="O112" s="3">
        <f t="shared" si="12"/>
        <v>-237.59542282907108</v>
      </c>
      <c r="P112" s="3">
        <f t="shared" si="13"/>
        <v>27584828.590555727</v>
      </c>
    </row>
    <row r="113" spans="3:16" x14ac:dyDescent="0.3">
      <c r="C113" s="3">
        <v>105</v>
      </c>
      <c r="D113" s="23">
        <v>0.04</v>
      </c>
      <c r="E113" s="23">
        <v>0</v>
      </c>
      <c r="F113" s="3">
        <v>0.12</v>
      </c>
      <c r="G113" s="23">
        <v>0.11304664244153299</v>
      </c>
      <c r="H113" s="3">
        <f t="shared" si="7"/>
        <v>320</v>
      </c>
      <c r="I113" s="3">
        <f t="shared" si="8"/>
        <v>100</v>
      </c>
      <c r="J113" s="3">
        <v>105</v>
      </c>
      <c r="K113" s="3">
        <f t="shared" si="14"/>
        <v>0</v>
      </c>
      <c r="L113" s="3">
        <f t="shared" si="9"/>
        <v>0</v>
      </c>
      <c r="M113" s="3">
        <f t="shared" si="10"/>
        <v>0</v>
      </c>
      <c r="N113" s="3">
        <f t="shared" si="11"/>
        <v>0.39213088404261293</v>
      </c>
      <c r="O113" s="3">
        <f t="shared" si="12"/>
        <v>117.52409405607024</v>
      </c>
      <c r="P113" s="3">
        <f t="shared" si="13"/>
        <v>13644547.319922877</v>
      </c>
    </row>
    <row r="114" spans="3:16" x14ac:dyDescent="0.3">
      <c r="C114" s="3">
        <v>106</v>
      </c>
      <c r="D114" s="23">
        <v>0.05</v>
      </c>
      <c r="E114" s="23">
        <v>0</v>
      </c>
      <c r="F114" s="3">
        <v>0.13</v>
      </c>
      <c r="G114" s="23">
        <v>0.13299792344673</v>
      </c>
      <c r="H114" s="3">
        <f t="shared" si="7"/>
        <v>322</v>
      </c>
      <c r="I114" s="3">
        <f t="shared" si="8"/>
        <v>102</v>
      </c>
      <c r="J114" s="3">
        <v>106</v>
      </c>
      <c r="K114" s="3">
        <f t="shared" si="14"/>
        <v>0</v>
      </c>
      <c r="L114" s="3">
        <f t="shared" si="9"/>
        <v>0</v>
      </c>
      <c r="M114" s="3">
        <f t="shared" si="10"/>
        <v>0</v>
      </c>
      <c r="N114" s="3">
        <f t="shared" si="11"/>
        <v>0.35355423502462058</v>
      </c>
      <c r="O114" s="3">
        <f t="shared" si="12"/>
        <v>-1569.1268168909471</v>
      </c>
      <c r="P114" s="3">
        <f t="shared" si="13"/>
        <v>8848039.0377814155</v>
      </c>
    </row>
    <row r="115" spans="3:16" x14ac:dyDescent="0.3">
      <c r="C115" s="3">
        <v>107</v>
      </c>
      <c r="D115" s="23">
        <v>7.0000000000000007E-2</v>
      </c>
      <c r="E115" s="23">
        <v>0</v>
      </c>
      <c r="F115" s="3">
        <v>0.14000000000000001</v>
      </c>
      <c r="G115" s="23">
        <v>0.14918263292197501</v>
      </c>
      <c r="H115" s="3">
        <f t="shared" si="7"/>
        <v>324</v>
      </c>
      <c r="I115" s="3">
        <f t="shared" si="8"/>
        <v>104</v>
      </c>
      <c r="J115" s="3">
        <v>107</v>
      </c>
      <c r="K115" s="3">
        <f t="shared" si="14"/>
        <v>0</v>
      </c>
      <c r="L115" s="3">
        <f t="shared" si="9"/>
        <v>0</v>
      </c>
      <c r="M115" s="3">
        <f t="shared" si="10"/>
        <v>0</v>
      </c>
      <c r="N115" s="3">
        <f t="shared" si="11"/>
        <v>0.27345724527749032</v>
      </c>
      <c r="O115" s="3">
        <f t="shared" si="12"/>
        <v>-1143.1574984213148</v>
      </c>
      <c r="P115" s="3">
        <f t="shared" si="13"/>
        <v>-36137133.677605458</v>
      </c>
    </row>
    <row r="116" spans="3:16" x14ac:dyDescent="0.3">
      <c r="C116" s="3">
        <v>108</v>
      </c>
      <c r="D116" s="23">
        <v>0.09</v>
      </c>
      <c r="E116" s="23">
        <v>0</v>
      </c>
      <c r="F116" s="3">
        <v>0.15</v>
      </c>
      <c r="G116" s="23">
        <v>0.162924844954526</v>
      </c>
      <c r="H116" s="3">
        <f t="shared" si="7"/>
        <v>326</v>
      </c>
      <c r="I116" s="3">
        <f t="shared" si="8"/>
        <v>106</v>
      </c>
      <c r="J116" s="3">
        <v>108</v>
      </c>
      <c r="K116" s="3">
        <f t="shared" si="14"/>
        <v>0</v>
      </c>
      <c r="L116" s="3">
        <f t="shared" si="9"/>
        <v>0</v>
      </c>
      <c r="M116" s="3">
        <f t="shared" si="10"/>
        <v>0</v>
      </c>
      <c r="N116" s="3">
        <f t="shared" si="11"/>
        <v>0.3220460180138468</v>
      </c>
      <c r="O116" s="3">
        <f t="shared" si="12"/>
        <v>2788.4948152061729</v>
      </c>
      <c r="P116" s="3">
        <f t="shared" si="13"/>
        <v>-8848039.0377850365</v>
      </c>
    </row>
    <row r="117" spans="3:16" x14ac:dyDescent="0.3">
      <c r="C117" s="3">
        <v>109</v>
      </c>
      <c r="D117" s="23">
        <v>0.1</v>
      </c>
      <c r="E117" s="23">
        <v>0</v>
      </c>
      <c r="F117" s="3">
        <v>0.16</v>
      </c>
      <c r="G117" s="23">
        <v>0.182876125959721</v>
      </c>
      <c r="H117" s="3">
        <f t="shared" si="7"/>
        <v>328</v>
      </c>
      <c r="I117" s="3">
        <f t="shared" si="8"/>
        <v>108</v>
      </c>
      <c r="J117" s="3">
        <v>109</v>
      </c>
      <c r="K117" s="3">
        <f t="shared" si="14"/>
        <v>0</v>
      </c>
      <c r="L117" s="3">
        <f t="shared" si="9"/>
        <v>0</v>
      </c>
      <c r="M117" s="3">
        <f t="shared" si="10"/>
        <v>0</v>
      </c>
      <c r="N117" s="3">
        <f t="shared" si="11"/>
        <v>0.39606941116892308</v>
      </c>
      <c r="O117" s="3">
        <f t="shared" si="12"/>
        <v>-193.73459395033777</v>
      </c>
      <c r="P117" s="3">
        <f t="shared" si="13"/>
        <v>22492586.357693434</v>
      </c>
    </row>
    <row r="118" spans="3:16" x14ac:dyDescent="0.3">
      <c r="C118" s="3">
        <v>110</v>
      </c>
      <c r="D118" s="23">
        <v>0.12</v>
      </c>
      <c r="E118" s="23">
        <v>0</v>
      </c>
      <c r="F118" s="3">
        <v>0.18</v>
      </c>
      <c r="G118" s="23">
        <v>0.202827406964917</v>
      </c>
      <c r="H118" s="3">
        <f t="shared" si="7"/>
        <v>330</v>
      </c>
      <c r="I118" s="3">
        <f t="shared" si="8"/>
        <v>110</v>
      </c>
      <c r="J118" s="3">
        <v>110</v>
      </c>
      <c r="K118" s="3">
        <f t="shared" si="14"/>
        <v>0</v>
      </c>
      <c r="L118" s="3">
        <f t="shared" si="9"/>
        <v>0</v>
      </c>
      <c r="M118" s="3">
        <f t="shared" si="10"/>
        <v>0</v>
      </c>
      <c r="N118" s="3">
        <f t="shared" si="11"/>
        <v>0.38605728745052786</v>
      </c>
      <c r="O118" s="3">
        <f t="shared" si="12"/>
        <v>-5.8976370662100486E-10</v>
      </c>
      <c r="P118" s="3">
        <f t="shared" si="13"/>
        <v>-1.0858926820234148E-5</v>
      </c>
    </row>
    <row r="119" spans="3:16" x14ac:dyDescent="0.3">
      <c r="C119" s="3">
        <v>111</v>
      </c>
      <c r="D119" s="23">
        <v>0.14000000000000001</v>
      </c>
      <c r="E119" s="23">
        <v>0</v>
      </c>
      <c r="F119" s="3">
        <v>0.2</v>
      </c>
      <c r="G119" s="23">
        <v>0.22277868797011199</v>
      </c>
      <c r="H119" s="3">
        <f t="shared" si="7"/>
        <v>332</v>
      </c>
      <c r="I119" s="3">
        <f t="shared" si="8"/>
        <v>112</v>
      </c>
      <c r="J119" s="3">
        <v>111</v>
      </c>
      <c r="K119" s="3">
        <f t="shared" si="14"/>
        <v>0</v>
      </c>
      <c r="L119" s="3">
        <f t="shared" si="9"/>
        <v>0</v>
      </c>
      <c r="M119" s="3">
        <f t="shared" si="10"/>
        <v>0</v>
      </c>
      <c r="N119" s="3">
        <f t="shared" si="11"/>
        <v>0.38605728745056345</v>
      </c>
      <c r="O119" s="3">
        <f t="shared" si="12"/>
        <v>1.8333770439304953E-9</v>
      </c>
      <c r="P119" s="3">
        <f t="shared" si="13"/>
        <v>3.6196422734113831E-6</v>
      </c>
    </row>
    <row r="120" spans="3:16" x14ac:dyDescent="0.3">
      <c r="C120" s="3">
        <v>112</v>
      </c>
      <c r="D120" s="23">
        <v>0.15</v>
      </c>
      <c r="E120" s="23">
        <v>0</v>
      </c>
      <c r="F120" s="3">
        <v>0.22</v>
      </c>
      <c r="G120" s="23">
        <v>0.24272996897531099</v>
      </c>
      <c r="H120" s="3">
        <f t="shared" si="7"/>
        <v>334</v>
      </c>
      <c r="I120" s="3">
        <f t="shared" si="8"/>
        <v>114</v>
      </c>
      <c r="J120" s="3">
        <v>112</v>
      </c>
      <c r="K120" s="3">
        <f t="shared" si="14"/>
        <v>-2.1430507832575985E-2</v>
      </c>
      <c r="L120" s="3">
        <f t="shared" si="9"/>
        <v>-414.68032656034529</v>
      </c>
      <c r="M120" s="3">
        <f t="shared" si="10"/>
        <v>-48144385.913656093</v>
      </c>
      <c r="N120" s="3">
        <f t="shared" si="11"/>
        <v>0.3860572874505912</v>
      </c>
      <c r="O120" s="3">
        <f t="shared" si="12"/>
        <v>-9.292458989784701E-10</v>
      </c>
      <c r="P120" s="3">
        <f t="shared" si="13"/>
        <v>2.1918944877880039E-5</v>
      </c>
    </row>
    <row r="121" spans="3:16" x14ac:dyDescent="0.3">
      <c r="C121" s="3">
        <v>113</v>
      </c>
      <c r="D121" s="23">
        <v>0.17</v>
      </c>
      <c r="E121" s="23">
        <v>0</v>
      </c>
      <c r="F121" s="3">
        <v>0.23</v>
      </c>
      <c r="G121" s="23">
        <v>0.26268124998050801</v>
      </c>
      <c r="H121" s="3">
        <f t="shared" si="7"/>
        <v>336</v>
      </c>
      <c r="I121" s="3">
        <f t="shared" si="8"/>
        <v>116</v>
      </c>
      <c r="J121" s="3">
        <v>113</v>
      </c>
      <c r="K121" s="3">
        <f t="shared" si="14"/>
        <v>0.11784211420715499</v>
      </c>
      <c r="L121" s="3">
        <f t="shared" si="9"/>
        <v>5597.6875223912111</v>
      </c>
      <c r="M121" s="3">
        <f t="shared" si="10"/>
        <v>-24129881.441565666</v>
      </c>
      <c r="N121" s="3">
        <f t="shared" si="11"/>
        <v>0.38605728745053797</v>
      </c>
      <c r="O121" s="3">
        <f t="shared" si="12"/>
        <v>-8.4783945489275137E-10</v>
      </c>
      <c r="P121" s="3">
        <f t="shared" si="13"/>
        <v>-1.0858926820234148E-5</v>
      </c>
    </row>
    <row r="122" spans="3:16" x14ac:dyDescent="0.3">
      <c r="C122" s="3">
        <v>114</v>
      </c>
      <c r="D122" s="23">
        <v>0.19</v>
      </c>
      <c r="E122" s="23">
        <v>1.3290237415551E-2</v>
      </c>
      <c r="F122" s="3">
        <v>0.25</v>
      </c>
      <c r="G122" s="23">
        <v>0.28263253098570301</v>
      </c>
      <c r="H122" s="3">
        <f t="shared" si="7"/>
        <v>338</v>
      </c>
      <c r="I122" s="3">
        <f t="shared" si="8"/>
        <v>118</v>
      </c>
      <c r="J122" s="3">
        <v>114</v>
      </c>
      <c r="K122" s="3">
        <f t="shared" si="14"/>
        <v>0.34928760452011143</v>
      </c>
      <c r="L122" s="3">
        <f t="shared" si="9"/>
        <v>2615.8869712483088</v>
      </c>
      <c r="M122" s="3">
        <f t="shared" si="10"/>
        <v>62174909.007321507</v>
      </c>
      <c r="N122" s="3">
        <f t="shared" si="11"/>
        <v>0.38605728745052448</v>
      </c>
      <c r="O122" s="3">
        <f t="shared" si="12"/>
        <v>3.9750593441856269E-10</v>
      </c>
      <c r="P122" s="3">
        <f t="shared" si="13"/>
        <v>-1.8299302604468656E-5</v>
      </c>
    </row>
    <row r="123" spans="3:16" x14ac:dyDescent="0.3">
      <c r="C123" s="3">
        <v>115</v>
      </c>
      <c r="D123" s="23">
        <v>0.2</v>
      </c>
      <c r="E123" s="23">
        <v>3.3241518420745998E-2</v>
      </c>
      <c r="F123" s="3">
        <v>0.27</v>
      </c>
      <c r="G123" s="23">
        <v>0.30258381199089901</v>
      </c>
      <c r="H123" s="3">
        <f t="shared" si="7"/>
        <v>340</v>
      </c>
      <c r="I123" s="3">
        <f t="shared" si="8"/>
        <v>120</v>
      </c>
      <c r="J123" s="3">
        <v>115</v>
      </c>
      <c r="K123" s="3">
        <f t="shared" si="14"/>
        <v>0.36292069281471639</v>
      </c>
      <c r="L123" s="3">
        <f t="shared" si="9"/>
        <v>-1830.1560487735289</v>
      </c>
      <c r="M123" s="3">
        <f t="shared" si="10"/>
        <v>32205968.931840282</v>
      </c>
      <c r="N123" s="3">
        <f t="shared" si="11"/>
        <v>0.38605728745057938</v>
      </c>
      <c r="O123" s="3">
        <f t="shared" si="12"/>
        <v>1.3856416014590422E-9</v>
      </c>
      <c r="P123" s="3">
        <f t="shared" si="13"/>
        <v>1.8098211367056912E-5</v>
      </c>
    </row>
    <row r="124" spans="3:16" x14ac:dyDescent="0.3">
      <c r="C124" s="3">
        <v>116</v>
      </c>
      <c r="D124" s="23">
        <v>0.22</v>
      </c>
      <c r="E124" s="23">
        <v>4.9319679446519001E-2</v>
      </c>
      <c r="F124" s="3">
        <v>0.28999999999999998</v>
      </c>
      <c r="G124" s="23">
        <v>0.32253509299609801</v>
      </c>
      <c r="H124" s="3">
        <f t="shared" si="7"/>
        <v>342</v>
      </c>
      <c r="I124" s="3">
        <f t="shared" si="8"/>
        <v>122</v>
      </c>
      <c r="J124" s="3">
        <v>116</v>
      </c>
      <c r="K124" s="3">
        <f t="shared" si="14"/>
        <v>0.27345724527746451</v>
      </c>
      <c r="L124" s="3">
        <f t="shared" si="9"/>
        <v>-1043.4221563663509</v>
      </c>
      <c r="M124" s="3">
        <f t="shared" si="10"/>
        <v>-36137133.677619882</v>
      </c>
      <c r="N124" s="3">
        <f t="shared" si="11"/>
        <v>0.38605728745056517</v>
      </c>
      <c r="O124" s="3">
        <f t="shared" si="12"/>
        <v>-1.8584917979569402E-9</v>
      </c>
      <c r="P124" s="3">
        <f t="shared" si="13"/>
        <v>7.2392845468227662E-6</v>
      </c>
    </row>
    <row r="125" spans="3:16" x14ac:dyDescent="0.3">
      <c r="C125" s="3">
        <v>117</v>
      </c>
      <c r="D125" s="23">
        <v>0.24</v>
      </c>
      <c r="E125" s="23">
        <v>6.3168439928540002E-2</v>
      </c>
      <c r="F125" s="3">
        <v>0.3</v>
      </c>
      <c r="G125" s="23">
        <v>0.342486374001293</v>
      </c>
      <c r="H125" s="3">
        <f t="shared" si="7"/>
        <v>344</v>
      </c>
      <c r="I125" s="3">
        <f t="shared" si="8"/>
        <v>124</v>
      </c>
      <c r="J125" s="3">
        <v>117</v>
      </c>
      <c r="K125" s="3">
        <f t="shared" si="14"/>
        <v>0.3234204930120565</v>
      </c>
      <c r="L125" s="3">
        <f t="shared" si="9"/>
        <v>2735.3026327790271</v>
      </c>
      <c r="M125" s="3">
        <f t="shared" si="10"/>
        <v>-8076087.4902673513</v>
      </c>
      <c r="N125" s="3">
        <f t="shared" si="11"/>
        <v>0.3860572874505282</v>
      </c>
      <c r="O125" s="3">
        <f t="shared" si="12"/>
        <v>6.0275409663468338E-10</v>
      </c>
      <c r="P125" s="3">
        <f t="shared" si="13"/>
        <v>-1.0858926820234148E-5</v>
      </c>
    </row>
    <row r="126" spans="3:16" x14ac:dyDescent="0.3">
      <c r="C126" s="3">
        <v>118</v>
      </c>
      <c r="D126" s="23">
        <v>0.26</v>
      </c>
      <c r="E126" s="23">
        <v>8.3119720933738997E-2</v>
      </c>
      <c r="F126" s="3">
        <v>0.32</v>
      </c>
      <c r="G126" s="23">
        <v>0.362437655006489</v>
      </c>
      <c r="H126" s="3">
        <f t="shared" si="7"/>
        <v>346</v>
      </c>
      <c r="I126" s="3">
        <f t="shared" si="8"/>
        <v>126</v>
      </c>
      <c r="J126" s="3">
        <v>118</v>
      </c>
      <c r="K126" s="3">
        <f t="shared" si="14"/>
        <v>0.39589760179420896</v>
      </c>
      <c r="L126" s="3">
        <f t="shared" si="9"/>
        <v>-190.41008254993847</v>
      </c>
      <c r="M126" s="3">
        <f t="shared" si="10"/>
        <v>22106610.583961662</v>
      </c>
      <c r="N126" s="3">
        <f t="shared" si="11"/>
        <v>0.38605728745052825</v>
      </c>
      <c r="O126" s="3">
        <f t="shared" si="12"/>
        <v>-6.0448614863650718E-10</v>
      </c>
      <c r="P126" s="3">
        <f t="shared" si="13"/>
        <v>-1.0858926820234148E-5</v>
      </c>
    </row>
    <row r="127" spans="3:16" x14ac:dyDescent="0.3">
      <c r="C127" s="3">
        <v>119</v>
      </c>
      <c r="D127" s="23">
        <v>0.27</v>
      </c>
      <c r="E127" s="23">
        <v>0.10307100193893599</v>
      </c>
      <c r="F127" s="3">
        <v>0.34</v>
      </c>
      <c r="G127" s="23">
        <v>0.382388936011684</v>
      </c>
      <c r="H127" s="3">
        <f t="shared" si="7"/>
        <v>348</v>
      </c>
      <c r="I127" s="3">
        <f t="shared" si="8"/>
        <v>128</v>
      </c>
      <c r="J127" s="3">
        <v>119</v>
      </c>
      <c r="K127" s="3">
        <f t="shared" si="14"/>
        <v>0.3860572874505378</v>
      </c>
      <c r="L127" s="3">
        <f t="shared" si="9"/>
        <v>-8.335500258777051E-10</v>
      </c>
      <c r="M127" s="3">
        <f t="shared" si="10"/>
        <v>-1.0758381201528276E-5</v>
      </c>
      <c r="N127" s="3">
        <f t="shared" si="11"/>
        <v>0.3860572874505635</v>
      </c>
      <c r="O127" s="3">
        <f t="shared" si="12"/>
        <v>1.8325110179295832E-9</v>
      </c>
      <c r="P127" s="3">
        <f t="shared" si="13"/>
        <v>3.6196422734113831E-6</v>
      </c>
    </row>
    <row r="128" spans="3:16" x14ac:dyDescent="0.3">
      <c r="C128" s="3">
        <v>120</v>
      </c>
      <c r="D128" s="23">
        <v>0.28999999999999998</v>
      </c>
      <c r="E128" s="23">
        <v>0.12302228294413101</v>
      </c>
      <c r="F128" s="3">
        <v>0.36</v>
      </c>
      <c r="G128" s="23">
        <v>0.40234021701688299</v>
      </c>
      <c r="H128" s="3">
        <f t="shared" si="7"/>
        <v>350</v>
      </c>
      <c r="I128" s="3">
        <f t="shared" si="8"/>
        <v>130</v>
      </c>
      <c r="J128" s="3">
        <v>120</v>
      </c>
      <c r="K128" s="3">
        <f t="shared" si="14"/>
        <v>0.38753699168409733</v>
      </c>
      <c r="L128" s="3">
        <f t="shared" si="9"/>
        <v>28.632276920026378</v>
      </c>
      <c r="M128" s="3">
        <f t="shared" si="10"/>
        <v>3324207.3503506626</v>
      </c>
      <c r="N128" s="3">
        <f t="shared" si="11"/>
        <v>0.38605728745059237</v>
      </c>
      <c r="O128" s="3">
        <f t="shared" si="12"/>
        <v>-8.8854267693561084E-10</v>
      </c>
      <c r="P128" s="3">
        <f t="shared" si="13"/>
        <v>2.5337495913879678E-5</v>
      </c>
    </row>
    <row r="129" spans="3:16" x14ac:dyDescent="0.3">
      <c r="C129" s="3">
        <v>121</v>
      </c>
      <c r="D129" s="23">
        <v>0.3</v>
      </c>
      <c r="E129" s="23">
        <v>0.142973563949327</v>
      </c>
      <c r="F129" s="3">
        <v>0.38</v>
      </c>
      <c r="G129" s="23">
        <v>0.42229149802207999</v>
      </c>
      <c r="H129" s="3">
        <f t="shared" si="7"/>
        <v>352</v>
      </c>
      <c r="I129" s="3">
        <f t="shared" si="8"/>
        <v>132</v>
      </c>
      <c r="J129" s="3">
        <v>121</v>
      </c>
      <c r="K129" s="3">
        <f t="shared" si="14"/>
        <v>0.36879576115035217</v>
      </c>
      <c r="L129" s="3">
        <f t="shared" si="9"/>
        <v>-563.0687492650278</v>
      </c>
      <c r="M129" s="3">
        <f t="shared" si="10"/>
        <v>-18833378.884651519</v>
      </c>
      <c r="N129" s="3">
        <f t="shared" si="11"/>
        <v>0.39159827498075483</v>
      </c>
      <c r="O129" s="3">
        <f t="shared" si="12"/>
        <v>107.21810870862414</v>
      </c>
      <c r="P129" s="3">
        <f t="shared" si="13"/>
        <v>12448022.421208004</v>
      </c>
    </row>
    <row r="130" spans="3:16" x14ac:dyDescent="0.3">
      <c r="C130" s="3">
        <v>122</v>
      </c>
      <c r="D130" s="23">
        <v>0.32</v>
      </c>
      <c r="E130" s="23">
        <v>0.16200719891820201</v>
      </c>
      <c r="F130" s="3">
        <v>0.4</v>
      </c>
      <c r="G130" s="23">
        <v>0.44224277902727399</v>
      </c>
      <c r="H130" s="3">
        <f t="shared" si="7"/>
        <v>354</v>
      </c>
      <c r="I130" s="3">
        <f t="shared" si="8"/>
        <v>134</v>
      </c>
      <c r="J130" s="3">
        <v>122</v>
      </c>
      <c r="K130" s="3">
        <f t="shared" si="14"/>
        <v>0.25881006487207081</v>
      </c>
      <c r="L130" s="3">
        <f t="shared" si="9"/>
        <v>-763.6469008878305</v>
      </c>
      <c r="M130" s="3">
        <f t="shared" si="10"/>
        <v>-358975124.27896309</v>
      </c>
      <c r="N130" s="3">
        <f t="shared" si="11"/>
        <v>0.35381380276863861</v>
      </c>
      <c r="O130" s="3">
        <f t="shared" si="12"/>
        <v>-1481.6562982728165</v>
      </c>
      <c r="P130" s="3">
        <f t="shared" si="13"/>
        <v>2252017.667516524</v>
      </c>
    </row>
    <row r="131" spans="3:16" x14ac:dyDescent="0.3">
      <c r="C131" s="3">
        <v>123</v>
      </c>
      <c r="D131" s="23">
        <v>0.34</v>
      </c>
      <c r="E131" s="23">
        <v>0.18623978018089801</v>
      </c>
      <c r="F131" s="3">
        <v>0.41</v>
      </c>
      <c r="G131" s="23">
        <v>0.45875778869589401</v>
      </c>
      <c r="H131" s="3">
        <f t="shared" si="7"/>
        <v>356</v>
      </c>
      <c r="I131" s="3">
        <f t="shared" si="8"/>
        <v>136</v>
      </c>
      <c r="J131" s="3">
        <v>123</v>
      </c>
      <c r="K131" s="3">
        <f t="shared" si="14"/>
        <v>1.3508823087336252</v>
      </c>
      <c r="L131" s="3">
        <f t="shared" si="9"/>
        <v>41248.438401689542</v>
      </c>
      <c r="M131" s="3">
        <f t="shared" si="10"/>
        <v>-152502380.79500824</v>
      </c>
      <c r="N131" s="3">
        <f t="shared" si="11"/>
        <v>0.29161241453066056</v>
      </c>
      <c r="O131" s="3">
        <f t="shared" si="12"/>
        <v>-481.63255838232038</v>
      </c>
      <c r="P131" s="3">
        <f t="shared" si="13"/>
        <v>-49285337.525232121</v>
      </c>
    </row>
    <row r="132" spans="3:16" x14ac:dyDescent="0.3">
      <c r="C132" s="3">
        <v>124</v>
      </c>
      <c r="D132" s="23">
        <v>0.36</v>
      </c>
      <c r="E132" s="23">
        <v>0.30864964698456199</v>
      </c>
      <c r="F132" s="3">
        <v>0.43</v>
      </c>
      <c r="G132" s="23">
        <v>0.47465112983769697</v>
      </c>
      <c r="H132" s="3">
        <f t="shared" si="7"/>
        <v>358</v>
      </c>
      <c r="I132" s="3">
        <f t="shared" si="8"/>
        <v>138</v>
      </c>
      <c r="J132" s="3">
        <v>124</v>
      </c>
      <c r="K132" s="3">
        <f t="shared" si="14"/>
        <v>2.8754868088704448</v>
      </c>
      <c r="L132" s="3">
        <f t="shared" si="9"/>
        <v>15487.112247444669</v>
      </c>
      <c r="M132" s="3">
        <f t="shared" si="10"/>
        <v>110654930.27025129</v>
      </c>
      <c r="N132" s="3">
        <f t="shared" si="11"/>
        <v>0.4125415752146443</v>
      </c>
      <c r="O132" s="3">
        <f t="shared" si="12"/>
        <v>4608.9656903041605</v>
      </c>
      <c r="P132" s="3">
        <f t="shared" si="13"/>
        <v>14874469.853023417</v>
      </c>
    </row>
    <row r="133" spans="3:16" x14ac:dyDescent="0.3">
      <c r="C133" s="3">
        <v>125</v>
      </c>
      <c r="D133" s="23">
        <v>0.38</v>
      </c>
      <c r="E133" s="23">
        <v>0.47835667794772602</v>
      </c>
      <c r="F133" s="3">
        <v>0.45</v>
      </c>
      <c r="G133" s="23">
        <v>0.50071339626939504</v>
      </c>
      <c r="H133" s="3">
        <f t="shared" si="7"/>
        <v>360</v>
      </c>
      <c r="I133" s="3">
        <f t="shared" si="8"/>
        <v>140</v>
      </c>
      <c r="J133" s="3">
        <v>125</v>
      </c>
      <c r="K133" s="3">
        <f t="shared" si="14"/>
        <v>4.0160504886217501</v>
      </c>
      <c r="L133" s="3">
        <f t="shared" si="9"/>
        <v>28098.647479671621</v>
      </c>
      <c r="M133" s="3">
        <f t="shared" si="10"/>
        <v>174980678.53224766</v>
      </c>
      <c r="N133" s="3">
        <f t="shared" si="11"/>
        <v>0.46623309423626563</v>
      </c>
      <c r="O133" s="3">
        <f t="shared" si="12"/>
        <v>-2551.3873769016209</v>
      </c>
      <c r="P133" s="3">
        <f t="shared" si="13"/>
        <v>17229381.037463911</v>
      </c>
    </row>
    <row r="134" spans="3:16" x14ac:dyDescent="0.3">
      <c r="C134" s="3">
        <v>126</v>
      </c>
      <c r="D134" s="23">
        <v>0.4</v>
      </c>
      <c r="E134" s="23">
        <v>0.71569474764479801</v>
      </c>
      <c r="F134" s="3">
        <v>0.47</v>
      </c>
      <c r="G134" s="23">
        <v>0.52204790304806103</v>
      </c>
      <c r="H134" s="3">
        <f t="shared" si="7"/>
        <v>362</v>
      </c>
      <c r="I134" s="3">
        <f t="shared" si="8"/>
        <v>142</v>
      </c>
      <c r="J134" s="3">
        <v>126</v>
      </c>
      <c r="K134" s="3">
        <f t="shared" si="14"/>
        <v>4.699657113323612</v>
      </c>
      <c r="L134" s="3">
        <f t="shared" si="9"/>
        <v>-2397.9358908755662</v>
      </c>
      <c r="M134" s="3">
        <f t="shared" si="10"/>
        <v>262620480.32222617</v>
      </c>
      <c r="N134" s="3">
        <f t="shared" si="11"/>
        <v>0.28380062054346894</v>
      </c>
      <c r="O134" s="3">
        <f t="shared" si="12"/>
        <v>-850.4408574776653</v>
      </c>
      <c r="P134" s="3">
        <f t="shared" si="13"/>
        <v>-407500235.52599758</v>
      </c>
    </row>
    <row r="135" spans="3:16" x14ac:dyDescent="0.3">
      <c r="C135" s="3">
        <v>127</v>
      </c>
      <c r="D135" s="23">
        <v>0.43</v>
      </c>
      <c r="E135" s="23">
        <v>0.95202663903069296</v>
      </c>
      <c r="F135" s="3">
        <v>0.49</v>
      </c>
      <c r="G135" s="23">
        <v>0.54879517175166503</v>
      </c>
      <c r="H135" s="3">
        <f t="shared" si="7"/>
        <v>364</v>
      </c>
      <c r="I135" s="3">
        <f t="shared" si="8"/>
        <v>144</v>
      </c>
      <c r="J135" s="3">
        <v>127</v>
      </c>
      <c r="K135" s="3">
        <f t="shared" si="14"/>
        <v>4.5296604676923602</v>
      </c>
      <c r="L135" s="3">
        <f t="shared" si="9"/>
        <v>-1990.6936473840196</v>
      </c>
      <c r="M135" s="3">
        <f t="shared" si="10"/>
        <v>8333541.1277596932</v>
      </c>
      <c r="N135" s="3">
        <f t="shared" si="11"/>
        <v>1.5122933372044105</v>
      </c>
      <c r="O135" s="3">
        <f t="shared" si="12"/>
        <v>45809.45875287721</v>
      </c>
      <c r="P135" s="3">
        <f t="shared" si="13"/>
        <v>-107538442.73410986</v>
      </c>
    </row>
    <row r="136" spans="3:16" x14ac:dyDescent="0.3">
      <c r="C136" s="3">
        <v>128</v>
      </c>
      <c r="D136" s="23">
        <v>0.47</v>
      </c>
      <c r="E136" s="23">
        <v>1.18349329637784</v>
      </c>
      <c r="F136" s="3">
        <v>0.51</v>
      </c>
      <c r="G136" s="23">
        <v>0.68330494886269799</v>
      </c>
      <c r="H136" s="3">
        <f t="shared" si="7"/>
        <v>366</v>
      </c>
      <c r="I136" s="3">
        <f t="shared" si="8"/>
        <v>146</v>
      </c>
      <c r="J136" s="3">
        <v>128</v>
      </c>
      <c r="K136" s="3">
        <f t="shared" si="14"/>
        <v>4.4229701121991196</v>
      </c>
      <c r="L136" s="3">
        <f t="shared" si="9"/>
        <v>-1603.6331367960565</v>
      </c>
      <c r="M136" s="3">
        <f t="shared" si="10"/>
        <v>-53732354.784953721</v>
      </c>
      <c r="N136" s="3">
        <f t="shared" si="11"/>
        <v>3.0376506836820378</v>
      </c>
      <c r="O136" s="3">
        <f t="shared" si="12"/>
        <v>10451.431989635976</v>
      </c>
      <c r="P136" s="3">
        <f t="shared" si="13"/>
        <v>214109474.7983484</v>
      </c>
    </row>
    <row r="137" spans="3:16" x14ac:dyDescent="0.3">
      <c r="C137" s="3">
        <v>129</v>
      </c>
      <c r="D137" s="23">
        <v>0.5</v>
      </c>
      <c r="E137" s="23">
        <v>1.4116533049020701</v>
      </c>
      <c r="F137" s="3">
        <v>0.53</v>
      </c>
      <c r="G137" s="23">
        <v>0.85291342963646899</v>
      </c>
      <c r="H137" s="3">
        <f t="shared" si="7"/>
        <v>368</v>
      </c>
      <c r="I137" s="3">
        <f t="shared" si="8"/>
        <v>148</v>
      </c>
      <c r="J137" s="3">
        <v>129</v>
      </c>
      <c r="K137" s="3">
        <f t="shared" si="14"/>
        <v>4.5141882500204247</v>
      </c>
      <c r="L137" s="3">
        <f t="shared" si="9"/>
        <v>4615.7015786118909</v>
      </c>
      <c r="M137" s="3">
        <f t="shared" si="10"/>
        <v>6415977.6210111156</v>
      </c>
      <c r="N137" s="3">
        <f t="shared" si="11"/>
        <v>3.8054511257458477</v>
      </c>
      <c r="O137" s="3">
        <f t="shared" si="12"/>
        <v>20085.643515604341</v>
      </c>
      <c r="P137" s="3">
        <f t="shared" si="13"/>
        <v>118536140.86359937</v>
      </c>
    </row>
    <row r="138" spans="3:16" x14ac:dyDescent="0.3">
      <c r="C138" s="3">
        <v>130</v>
      </c>
      <c r="D138" s="23">
        <v>0.55000000000000004</v>
      </c>
      <c r="E138" s="23">
        <v>1.6497808732520201</v>
      </c>
      <c r="F138" s="3">
        <v>0.56000000000000005</v>
      </c>
      <c r="G138" s="23">
        <v>1.0711795886492601</v>
      </c>
      <c r="H138" s="3">
        <f t="shared" ref="H138:H201" si="15">2*C138+$T$14</f>
        <v>370</v>
      </c>
      <c r="I138" s="3">
        <f t="shared" ref="I138:I201" si="16">2*C138+$T$15</f>
        <v>150</v>
      </c>
      <c r="J138" s="3">
        <v>130</v>
      </c>
      <c r="K138" s="3">
        <f t="shared" si="14"/>
        <v>4.5618790294634923</v>
      </c>
      <c r="L138" s="3">
        <f t="shared" si="9"/>
        <v>-2777.4625922683172</v>
      </c>
      <c r="M138" s="3">
        <f t="shared" si="10"/>
        <v>7274441.6987875309</v>
      </c>
      <c r="N138" s="3">
        <f t="shared" si="11"/>
        <v>4.3249067261297602</v>
      </c>
      <c r="O138" s="3">
        <f t="shared" si="12"/>
        <v>-479.93944951071148</v>
      </c>
      <c r="P138" s="3">
        <f t="shared" si="13"/>
        <v>176264273.2070986</v>
      </c>
    </row>
    <row r="139" spans="3:16" x14ac:dyDescent="0.3">
      <c r="C139" s="3">
        <v>131</v>
      </c>
      <c r="D139" s="23">
        <v>0.59</v>
      </c>
      <c r="E139" s="23">
        <v>1.8828306648641799</v>
      </c>
      <c r="F139" s="3">
        <v>0.59</v>
      </c>
      <c r="G139" s="23">
        <v>1.2918225996591399</v>
      </c>
      <c r="H139" s="3">
        <f t="shared" si="15"/>
        <v>372</v>
      </c>
      <c r="I139" s="3">
        <f t="shared" si="16"/>
        <v>152</v>
      </c>
      <c r="J139" s="3">
        <v>131</v>
      </c>
      <c r="K139" s="3">
        <f t="shared" si="14"/>
        <v>4.580481000249562</v>
      </c>
      <c r="L139" s="3">
        <f t="shared" si="9"/>
        <v>3676.892991626718</v>
      </c>
      <c r="M139" s="3">
        <f t="shared" si="10"/>
        <v>-13569470.786958128</v>
      </c>
      <c r="N139" s="3">
        <f t="shared" si="11"/>
        <v>4.2696236255662869</v>
      </c>
      <c r="O139" s="3">
        <f t="shared" si="12"/>
        <v>-144.81511295228341</v>
      </c>
      <c r="P139" s="3">
        <f t="shared" si="13"/>
        <v>407437.26034711802</v>
      </c>
    </row>
    <row r="140" spans="3:16" x14ac:dyDescent="0.3">
      <c r="C140" s="3">
        <v>132</v>
      </c>
      <c r="D140" s="23">
        <v>0.65</v>
      </c>
      <c r="E140" s="23">
        <v>2.1238399097407701</v>
      </c>
      <c r="F140" s="3">
        <v>0.63</v>
      </c>
      <c r="G140" s="23">
        <v>1.51246561066902</v>
      </c>
      <c r="H140" s="3">
        <f t="shared" si="15"/>
        <v>374</v>
      </c>
      <c r="I140" s="3">
        <f t="shared" si="16"/>
        <v>154</v>
      </c>
      <c r="J140" s="3">
        <v>132</v>
      </c>
      <c r="K140" s="3">
        <f t="shared" si="14"/>
        <v>4.6469532701980691</v>
      </c>
      <c r="L140" s="3">
        <f t="shared" ref="L140:L203" si="17">$T$9^2 * ( -E142 + 16*E141 - 30*E140 + 16*E139 - E138 ) / (12*$T$13^2) * 0.001</f>
        <v>-1149.9076633222526</v>
      </c>
      <c r="M140" s="3">
        <f t="shared" ref="M140:M203" si="18">$T$9^3 * ( E138 - 2*E139 + 2*E141 - E142 ) / (2*$T$13^3) * 0.001</f>
        <v>-8287905.4655720713</v>
      </c>
      <c r="N140" s="3">
        <f t="shared" ref="N140:N203" si="19">$T$9 * ( -G142 + 8*G141 - 8*G139 + G138 ) / (12*$T$13) * 0.001</f>
        <v>4.298652753602747</v>
      </c>
      <c r="O140" s="3">
        <f t="shared" ref="O140:O203" si="20">$T$9^2 * ( -G142 + 16*G141 - 30*G140 + 16*G139 - G138 ) / (12*$T$13^2) * 0.001</f>
        <v>1130.44598473254</v>
      </c>
      <c r="P140" s="3">
        <f t="shared" ref="P140:P203" si="21">$T$9^3 * ( G138 - 2*G139 + 2*G141 - G142 ) / (2*$T$13^3) * 0.001</f>
        <v>16405597.353434304</v>
      </c>
    </row>
    <row r="141" spans="3:16" x14ac:dyDescent="0.3">
      <c r="C141" s="3">
        <v>133</v>
      </c>
      <c r="D141" s="23">
        <v>0.71</v>
      </c>
      <c r="E141" s="23">
        <v>2.3635172245642799</v>
      </c>
      <c r="F141" s="3">
        <v>0.67</v>
      </c>
      <c r="G141" s="23">
        <v>1.7353730007921999</v>
      </c>
      <c r="H141" s="3">
        <f t="shared" si="15"/>
        <v>376</v>
      </c>
      <c r="I141" s="3">
        <f t="shared" si="16"/>
        <v>156</v>
      </c>
      <c r="J141" s="3">
        <v>133</v>
      </c>
      <c r="K141" s="3">
        <f t="shared" si="14"/>
        <v>4.7402377269242573</v>
      </c>
      <c r="L141" s="3">
        <f t="shared" si="17"/>
        <v>4624.0243337112161</v>
      </c>
      <c r="M141" s="3">
        <f t="shared" si="18"/>
        <v>7500743.0850028479</v>
      </c>
      <c r="N141" s="3">
        <f t="shared" si="19"/>
        <v>4.2561967966551455</v>
      </c>
      <c r="O141" s="3">
        <f t="shared" si="20"/>
        <v>-2375.8859959435131</v>
      </c>
      <c r="P141" s="3">
        <f t="shared" si="21"/>
        <v>-29756403.82754425</v>
      </c>
    </row>
    <row r="142" spans="3:16" x14ac:dyDescent="0.3">
      <c r="C142" s="3">
        <v>134</v>
      </c>
      <c r="D142" s="23">
        <v>0.76</v>
      </c>
      <c r="E142" s="23">
        <v>2.61344186545867</v>
      </c>
      <c r="F142" s="3">
        <v>0.71</v>
      </c>
      <c r="G142" s="23">
        <v>1.95375163268878</v>
      </c>
      <c r="H142" s="3">
        <f t="shared" si="15"/>
        <v>378</v>
      </c>
      <c r="I142" s="3">
        <f t="shared" si="16"/>
        <v>158</v>
      </c>
      <c r="J142" s="3">
        <v>134</v>
      </c>
      <c r="K142" s="3">
        <f t="shared" ref="K142:K205" si="22">$T$9 * ( -E144 + 8*E143- 8*E141 + E140 ) / (12*$T$13) * 0.001</f>
        <v>4.8284286957248108</v>
      </c>
      <c r="L142" s="3">
        <f t="shared" si="17"/>
        <v>-1636.101956234153</v>
      </c>
      <c r="M142" s="3">
        <f t="shared" si="18"/>
        <v>56851151.248558767</v>
      </c>
      <c r="N142" s="3">
        <f t="shared" si="19"/>
        <v>4.3281542019117554</v>
      </c>
      <c r="O142" s="3">
        <f t="shared" si="20"/>
        <v>4882.1431908023696</v>
      </c>
      <c r="P142" s="3">
        <f t="shared" si="21"/>
        <v>2576794.6856470271</v>
      </c>
    </row>
    <row r="143" spans="3:16" x14ac:dyDescent="0.3">
      <c r="C143" s="3">
        <v>135</v>
      </c>
      <c r="D143" s="23">
        <v>0.83</v>
      </c>
      <c r="E143" s="23">
        <v>2.8599639993365198</v>
      </c>
      <c r="F143" s="3">
        <v>0.77</v>
      </c>
      <c r="G143" s="23">
        <v>2.1826088864186799</v>
      </c>
      <c r="H143" s="3">
        <f t="shared" si="15"/>
        <v>380</v>
      </c>
      <c r="I143" s="3">
        <f t="shared" si="16"/>
        <v>160</v>
      </c>
      <c r="J143" s="3">
        <v>135</v>
      </c>
      <c r="K143" s="3">
        <f t="shared" si="22"/>
        <v>4.7209234777279887</v>
      </c>
      <c r="L143" s="3">
        <f t="shared" si="17"/>
        <v>-2100.7408729912327</v>
      </c>
      <c r="M143" s="3">
        <f t="shared" si="18"/>
        <v>7670133.8966286387</v>
      </c>
      <c r="N143" s="3">
        <f t="shared" si="19"/>
        <v>4.4031463187805837</v>
      </c>
      <c r="O143" s="3">
        <f t="shared" si="20"/>
        <v>-2450.3320102599464</v>
      </c>
      <c r="P143" s="3">
        <f t="shared" si="21"/>
        <v>57188347.164478436</v>
      </c>
    </row>
    <row r="144" spans="3:16" x14ac:dyDescent="0.3">
      <c r="C144" s="3">
        <v>136</v>
      </c>
      <c r="D144" s="23">
        <v>0.91</v>
      </c>
      <c r="E144" s="23">
        <v>3.10103972297307</v>
      </c>
      <c r="F144" s="3">
        <v>0.82</v>
      </c>
      <c r="G144" s="23">
        <v>2.40622605883636</v>
      </c>
      <c r="H144" s="3">
        <f t="shared" si="15"/>
        <v>382</v>
      </c>
      <c r="I144" s="3">
        <f t="shared" si="16"/>
        <v>162</v>
      </c>
      <c r="J144" s="3">
        <v>136</v>
      </c>
      <c r="K144" s="3">
        <f t="shared" si="22"/>
        <v>4.6041457063401259</v>
      </c>
      <c r="L144" s="3">
        <f t="shared" si="17"/>
        <v>-2211.9152130134739</v>
      </c>
      <c r="M144" s="3">
        <f t="shared" si="18"/>
        <v>-16321195.807857886</v>
      </c>
      <c r="N144" s="3">
        <f t="shared" si="19"/>
        <v>4.2629411812049636</v>
      </c>
      <c r="O144" s="3">
        <f t="shared" si="20"/>
        <v>-2237.3938203967023</v>
      </c>
      <c r="P144" s="3">
        <f t="shared" si="21"/>
        <v>-28518181.383190162</v>
      </c>
    </row>
    <row r="145" spans="3:16" x14ac:dyDescent="0.3">
      <c r="C145" s="3">
        <v>137</v>
      </c>
      <c r="D145" s="23">
        <v>0.99</v>
      </c>
      <c r="E145" s="23">
        <v>3.33659560236755</v>
      </c>
      <c r="F145" s="3">
        <v>0.89</v>
      </c>
      <c r="G145" s="23">
        <v>2.6245350339848801</v>
      </c>
      <c r="H145" s="3">
        <f t="shared" si="15"/>
        <v>384</v>
      </c>
      <c r="I145" s="3">
        <f t="shared" si="16"/>
        <v>164</v>
      </c>
      <c r="J145" s="3">
        <v>137</v>
      </c>
      <c r="K145" s="3">
        <f t="shared" si="22"/>
        <v>4.5427615799360117</v>
      </c>
      <c r="L145" s="3">
        <f t="shared" si="17"/>
        <v>-185.40119098671587</v>
      </c>
      <c r="M145" s="3">
        <f t="shared" si="18"/>
        <v>-13795938.125937166</v>
      </c>
      <c r="N145" s="3">
        <f t="shared" si="19"/>
        <v>4.2229780715182974</v>
      </c>
      <c r="O145" s="3">
        <f t="shared" si="20"/>
        <v>963.15905281193432</v>
      </c>
      <c r="P145" s="3">
        <f t="shared" si="21"/>
        <v>-60136574.106480122</v>
      </c>
    </row>
    <row r="146" spans="3:16" x14ac:dyDescent="0.3">
      <c r="C146" s="3">
        <v>138</v>
      </c>
      <c r="D146" s="23">
        <v>1.06</v>
      </c>
      <c r="E146" s="23">
        <v>3.5712105307362898</v>
      </c>
      <c r="F146" s="3">
        <v>0.96</v>
      </c>
      <c r="G146" s="23">
        <v>2.84547635975794</v>
      </c>
      <c r="H146" s="3">
        <f t="shared" si="15"/>
        <v>386</v>
      </c>
      <c r="I146" s="3">
        <f t="shared" si="16"/>
        <v>166</v>
      </c>
      <c r="J146" s="3">
        <v>138</v>
      </c>
      <c r="K146" s="3">
        <f t="shared" si="22"/>
        <v>4.5274326587338392</v>
      </c>
      <c r="L146" s="3">
        <f t="shared" si="17"/>
        <v>-607.77861375482803</v>
      </c>
      <c r="M146" s="3">
        <f t="shared" si="18"/>
        <v>9418321.2187001109</v>
      </c>
      <c r="N146" s="3">
        <f t="shared" si="19"/>
        <v>4.3976033396544363</v>
      </c>
      <c r="O146" s="3">
        <f t="shared" si="20"/>
        <v>5022.7245776310328</v>
      </c>
      <c r="P146" s="3">
        <f t="shared" si="21"/>
        <v>29505889.903502975</v>
      </c>
    </row>
    <row r="147" spans="3:16" x14ac:dyDescent="0.3">
      <c r="C147" s="3">
        <v>139</v>
      </c>
      <c r="D147" s="23">
        <v>1.1499999999999999</v>
      </c>
      <c r="E147" s="23">
        <v>3.80411397776103</v>
      </c>
      <c r="F147" s="3">
        <v>1.04</v>
      </c>
      <c r="G147" s="23">
        <v>3.0777101641675699</v>
      </c>
      <c r="H147" s="3">
        <f t="shared" si="15"/>
        <v>388</v>
      </c>
      <c r="I147" s="3">
        <f t="shared" si="16"/>
        <v>168</v>
      </c>
      <c r="J147" s="3">
        <v>139</v>
      </c>
      <c r="K147" s="3">
        <f t="shared" si="22"/>
        <v>4.468737084979769</v>
      </c>
      <c r="L147" s="3">
        <f t="shared" si="17"/>
        <v>-1511.2808645691318</v>
      </c>
      <c r="M147" s="3">
        <f t="shared" si="18"/>
        <v>-8282194.9151282646</v>
      </c>
      <c r="N147" s="3">
        <f t="shared" si="19"/>
        <v>4.4461851933552543</v>
      </c>
      <c r="O147" s="3">
        <f t="shared" si="20"/>
        <v>-3000.6332079068329</v>
      </c>
      <c r="P147" s="3">
        <f t="shared" si="21"/>
        <v>13022751.286056794</v>
      </c>
    </row>
    <row r="148" spans="3:16" x14ac:dyDescent="0.3">
      <c r="C148" s="3">
        <v>140</v>
      </c>
      <c r="D148" s="23">
        <v>1.24</v>
      </c>
      <c r="E148" s="23">
        <v>4.0334765501619403</v>
      </c>
      <c r="F148" s="3">
        <v>1.1100000000000001</v>
      </c>
      <c r="G148" s="23">
        <v>3.3044312307447399</v>
      </c>
      <c r="H148" s="3">
        <f t="shared" si="15"/>
        <v>390</v>
      </c>
      <c r="I148" s="3">
        <f t="shared" si="16"/>
        <v>170</v>
      </c>
      <c r="J148" s="3">
        <v>140</v>
      </c>
      <c r="K148" s="3">
        <f t="shared" si="22"/>
        <v>4.4474891388383133</v>
      </c>
      <c r="L148" s="3">
        <f t="shared" si="17"/>
        <v>544.85338959992805</v>
      </c>
      <c r="M148" s="3">
        <f t="shared" si="18"/>
        <v>8451525.5589800999</v>
      </c>
      <c r="N148" s="3">
        <f t="shared" si="19"/>
        <v>4.4557341074656414</v>
      </c>
      <c r="O148" s="3">
        <f t="shared" si="20"/>
        <v>3594.4267941759535</v>
      </c>
      <c r="P148" s="3">
        <f t="shared" si="21"/>
        <v>-13012744.55784733</v>
      </c>
    </row>
    <row r="149" spans="3:16" x14ac:dyDescent="0.3">
      <c r="C149" s="3">
        <v>141</v>
      </c>
      <c r="D149" s="23">
        <v>1.34</v>
      </c>
      <c r="E149" s="23">
        <v>4.2634139376302604</v>
      </c>
      <c r="F149" s="3">
        <v>1.2</v>
      </c>
      <c r="G149" s="23">
        <v>3.5388498509612898</v>
      </c>
      <c r="H149" s="3">
        <f t="shared" si="15"/>
        <v>392</v>
      </c>
      <c r="I149" s="3">
        <f t="shared" si="16"/>
        <v>172</v>
      </c>
      <c r="J149" s="3">
        <v>141</v>
      </c>
      <c r="K149" s="3">
        <f t="shared" si="22"/>
        <v>4.4029669558318387</v>
      </c>
      <c r="L149" s="3">
        <f t="shared" si="17"/>
        <v>-2398.4086946241214</v>
      </c>
      <c r="M149" s="3">
        <f t="shared" si="18"/>
        <v>23608011.671407487</v>
      </c>
      <c r="N149" s="3">
        <f t="shared" si="19"/>
        <v>4.5390610343868287</v>
      </c>
      <c r="O149" s="3">
        <f t="shared" si="20"/>
        <v>-900.53540121421327</v>
      </c>
      <c r="P149" s="3">
        <f t="shared" si="21"/>
        <v>48620180.261074431</v>
      </c>
    </row>
    <row r="150" spans="3:16" x14ac:dyDescent="0.3">
      <c r="C150" s="3">
        <v>142</v>
      </c>
      <c r="D150" s="23">
        <v>1.45</v>
      </c>
      <c r="E150" s="23">
        <v>4.4874774104105599</v>
      </c>
      <c r="F150" s="3">
        <v>1.29</v>
      </c>
      <c r="G150" s="23">
        <v>3.7713478959894702</v>
      </c>
      <c r="H150" s="3">
        <f t="shared" si="15"/>
        <v>394</v>
      </c>
      <c r="I150" s="3">
        <f t="shared" si="16"/>
        <v>174</v>
      </c>
      <c r="J150" s="3">
        <v>142</v>
      </c>
      <c r="K150" s="3">
        <f t="shared" si="22"/>
        <v>4.2783549302169543</v>
      </c>
      <c r="L150" s="3">
        <f t="shared" si="17"/>
        <v>-2224.9373476324763</v>
      </c>
      <c r="M150" s="3">
        <f t="shared" si="18"/>
        <v>487933.24798629142</v>
      </c>
      <c r="N150" s="3">
        <f t="shared" si="19"/>
        <v>4.4497016668712543</v>
      </c>
      <c r="O150" s="3">
        <f t="shared" si="20"/>
        <v>-2259.7238177010527</v>
      </c>
      <c r="P150" s="3">
        <f t="shared" si="21"/>
        <v>14028382.173957767</v>
      </c>
    </row>
    <row r="151" spans="3:16" x14ac:dyDescent="0.3">
      <c r="C151" s="3">
        <v>143</v>
      </c>
      <c r="D151" s="23">
        <v>1.56</v>
      </c>
      <c r="E151" s="23">
        <v>4.7055987165984599</v>
      </c>
      <c r="F151" s="3">
        <v>1.38</v>
      </c>
      <c r="G151" s="23">
        <v>3.9981219144126499</v>
      </c>
      <c r="H151" s="3">
        <f t="shared" si="15"/>
        <v>396</v>
      </c>
      <c r="I151" s="3">
        <f t="shared" si="16"/>
        <v>176</v>
      </c>
      <c r="J151" s="3">
        <v>143</v>
      </c>
      <c r="K151" s="3">
        <f t="shared" si="22"/>
        <v>4.1627253116121619</v>
      </c>
      <c r="L151" s="3">
        <f t="shared" si="17"/>
        <v>-2249.815307505396</v>
      </c>
      <c r="M151" s="3">
        <f t="shared" si="18"/>
        <v>474746.04489580292</v>
      </c>
      <c r="N151" s="3">
        <f t="shared" si="19"/>
        <v>4.3322489033300613</v>
      </c>
      <c r="O151" s="3">
        <f t="shared" si="20"/>
        <v>-2169.1236052124041</v>
      </c>
      <c r="P151" s="3">
        <f t="shared" si="21"/>
        <v>494079.69016688294</v>
      </c>
    </row>
    <row r="152" spans="3:16" x14ac:dyDescent="0.3">
      <c r="C152" s="3">
        <v>144</v>
      </c>
      <c r="D152" s="23">
        <v>1.67</v>
      </c>
      <c r="E152" s="23">
        <v>4.91771141433113</v>
      </c>
      <c r="F152" s="3">
        <v>1.48</v>
      </c>
      <c r="G152" s="23">
        <v>4.2191028286680199</v>
      </c>
      <c r="H152" s="3">
        <f t="shared" si="15"/>
        <v>398</v>
      </c>
      <c r="I152" s="3">
        <f t="shared" si="16"/>
        <v>178</v>
      </c>
      <c r="J152" s="3">
        <v>144</v>
      </c>
      <c r="K152" s="3">
        <f t="shared" si="22"/>
        <v>4.0458276865522924</v>
      </c>
      <c r="L152" s="3">
        <f t="shared" si="17"/>
        <v>-2274.0079518608704</v>
      </c>
      <c r="M152" s="3">
        <f t="shared" si="18"/>
        <v>461414.2296223325</v>
      </c>
      <c r="N152" s="3">
        <f t="shared" si="19"/>
        <v>4.2194953610996722</v>
      </c>
      <c r="O152" s="3">
        <f t="shared" si="20"/>
        <v>-2194.3277194539669</v>
      </c>
      <c r="P152" s="3">
        <f t="shared" si="21"/>
        <v>481220.49485399097</v>
      </c>
    </row>
    <row r="153" spans="3:16" x14ac:dyDescent="0.3">
      <c r="C153" s="3">
        <v>145</v>
      </c>
      <c r="D153" s="23">
        <v>1.8</v>
      </c>
      <c r="E153" s="23">
        <v>5.1237508920260399</v>
      </c>
      <c r="F153" s="3">
        <v>1.56</v>
      </c>
      <c r="G153" s="23">
        <v>4.4342233258284098</v>
      </c>
      <c r="H153" s="3">
        <f t="shared" si="15"/>
        <v>400</v>
      </c>
      <c r="I153" s="3">
        <f t="shared" si="16"/>
        <v>180</v>
      </c>
      <c r="J153" s="3">
        <v>145</v>
      </c>
      <c r="K153" s="3">
        <f t="shared" si="22"/>
        <v>3.9156750070117741</v>
      </c>
      <c r="L153" s="3">
        <f t="shared" si="17"/>
        <v>-2530.1463083270082</v>
      </c>
      <c r="M153" s="3">
        <f t="shared" si="18"/>
        <v>-26561376.025575452</v>
      </c>
      <c r="N153" s="3">
        <f t="shared" si="19"/>
        <v>4.1054565197069222</v>
      </c>
      <c r="O153" s="3">
        <f t="shared" si="20"/>
        <v>-2218.8634202236126</v>
      </c>
      <c r="P153" s="3">
        <f t="shared" si="21"/>
        <v>468214.71496838937</v>
      </c>
    </row>
    <row r="154" spans="3:16" x14ac:dyDescent="0.3">
      <c r="C154" s="3">
        <v>146</v>
      </c>
      <c r="D154" s="23">
        <v>1.91</v>
      </c>
      <c r="E154" s="23">
        <v>5.3236543880623399</v>
      </c>
      <c r="F154" s="3">
        <v>1.69</v>
      </c>
      <c r="G154" s="23">
        <v>4.6434178781064501</v>
      </c>
      <c r="H154" s="3">
        <f t="shared" si="15"/>
        <v>402</v>
      </c>
      <c r="I154" s="3">
        <f t="shared" si="16"/>
        <v>182</v>
      </c>
      <c r="J154" s="3">
        <v>146</v>
      </c>
      <c r="K154" s="3">
        <f t="shared" si="22"/>
        <v>3.8704195570386255</v>
      </c>
      <c r="L154" s="3">
        <f t="shared" si="17"/>
        <v>741.43437182127809</v>
      </c>
      <c r="M154" s="3">
        <f t="shared" si="18"/>
        <v>-22227824.808120105</v>
      </c>
      <c r="N154" s="3">
        <f t="shared" si="19"/>
        <v>3.9901671164878425</v>
      </c>
      <c r="O154" s="3">
        <f t="shared" si="20"/>
        <v>-2242.7232336861512</v>
      </c>
      <c r="P154" s="3">
        <f t="shared" si="21"/>
        <v>455066.31236459274</v>
      </c>
    </row>
    <row r="155" spans="3:16" x14ac:dyDescent="0.3">
      <c r="C155" s="3">
        <v>147</v>
      </c>
      <c r="D155" s="23">
        <v>2.06</v>
      </c>
      <c r="E155" s="23">
        <v>5.5248169207044002</v>
      </c>
      <c r="F155" s="3">
        <v>1.81</v>
      </c>
      <c r="G155" s="23">
        <v>4.84662276281502</v>
      </c>
      <c r="H155" s="3">
        <f t="shared" si="15"/>
        <v>404</v>
      </c>
      <c r="I155" s="3">
        <f t="shared" si="16"/>
        <v>184</v>
      </c>
      <c r="J155" s="3">
        <v>147</v>
      </c>
      <c r="K155" s="3">
        <f t="shared" si="22"/>
        <v>3.9003706500924755</v>
      </c>
      <c r="L155" s="3">
        <f t="shared" si="17"/>
        <v>73.825095530370163</v>
      </c>
      <c r="M155" s="3">
        <f t="shared" si="18"/>
        <v>17692908.699774105</v>
      </c>
      <c r="N155" s="3">
        <f t="shared" si="19"/>
        <v>3.8736622697116063</v>
      </c>
      <c r="O155" s="3">
        <f t="shared" si="20"/>
        <v>-2265.8998919368155</v>
      </c>
      <c r="P155" s="3">
        <f t="shared" si="21"/>
        <v>441779.29227169201</v>
      </c>
    </row>
    <row r="156" spans="3:16" x14ac:dyDescent="0.3">
      <c r="C156" s="3">
        <v>148</v>
      </c>
      <c r="D156" s="23">
        <v>2.2000000000000002</v>
      </c>
      <c r="E156" s="23">
        <v>5.7259794533464596</v>
      </c>
      <c r="F156" s="3">
        <v>1.93</v>
      </c>
      <c r="G156" s="23">
        <v>5.0437760817777404</v>
      </c>
      <c r="H156" s="3">
        <f t="shared" si="15"/>
        <v>406</v>
      </c>
      <c r="I156" s="3">
        <f t="shared" si="16"/>
        <v>186</v>
      </c>
      <c r="J156" s="3">
        <v>148</v>
      </c>
      <c r="K156" s="3">
        <f t="shared" si="22"/>
        <v>3.867709426962227</v>
      </c>
      <c r="L156" s="3">
        <f t="shared" si="17"/>
        <v>-1384.4761530478177</v>
      </c>
      <c r="M156" s="3">
        <f t="shared" si="18"/>
        <v>23110334.667681318</v>
      </c>
      <c r="N156" s="3">
        <f t="shared" si="19"/>
        <v>3.7559774678827851</v>
      </c>
      <c r="O156" s="3">
        <f t="shared" si="20"/>
        <v>-2288.3863351307868</v>
      </c>
      <c r="P156" s="3">
        <f t="shared" si="21"/>
        <v>428357.7017521899</v>
      </c>
    </row>
    <row r="157" spans="3:16" x14ac:dyDescent="0.3">
      <c r="C157" s="3">
        <v>149</v>
      </c>
      <c r="D157" s="23">
        <v>2.3199999999999998</v>
      </c>
      <c r="E157" s="23">
        <v>5.9235169026137404</v>
      </c>
      <c r="F157" s="3">
        <v>2.06</v>
      </c>
      <c r="G157" s="23">
        <v>5.2348177801837803</v>
      </c>
      <c r="H157" s="3">
        <f t="shared" si="15"/>
        <v>408</v>
      </c>
      <c r="I157" s="3">
        <f t="shared" si="16"/>
        <v>188</v>
      </c>
      <c r="J157" s="3">
        <v>149</v>
      </c>
      <c r="K157" s="3">
        <f t="shared" si="22"/>
        <v>3.7651625799430604</v>
      </c>
      <c r="L157" s="3">
        <f t="shared" si="17"/>
        <v>-2472.7942676854632</v>
      </c>
      <c r="M157" s="3">
        <f t="shared" si="18"/>
        <v>10189268.57836098</v>
      </c>
      <c r="N157" s="3">
        <f t="shared" si="19"/>
        <v>3.6371485589324175</v>
      </c>
      <c r="O157" s="3">
        <f t="shared" si="20"/>
        <v>-2310.1757136668148</v>
      </c>
      <c r="P157" s="3">
        <f t="shared" si="21"/>
        <v>414805.62944460491</v>
      </c>
    </row>
    <row r="158" spans="3:16" x14ac:dyDescent="0.3">
      <c r="C158" s="3">
        <v>150</v>
      </c>
      <c r="D158" s="23">
        <v>2.5</v>
      </c>
      <c r="E158" s="23">
        <v>6.1146747537480799</v>
      </c>
      <c r="F158" s="3">
        <v>2.2000000000000002</v>
      </c>
      <c r="G158" s="23">
        <v>5.4196896648811599</v>
      </c>
      <c r="H158" s="3">
        <f t="shared" si="15"/>
        <v>410</v>
      </c>
      <c r="I158" s="3">
        <f t="shared" si="16"/>
        <v>190</v>
      </c>
      <c r="J158" s="3">
        <v>150</v>
      </c>
      <c r="K158" s="3">
        <f t="shared" si="22"/>
        <v>3.6368030713221233</v>
      </c>
      <c r="L158" s="3">
        <f t="shared" si="17"/>
        <v>-2410.5283425543312</v>
      </c>
      <c r="M158" s="3">
        <f t="shared" si="18"/>
        <v>414766.22768224328</v>
      </c>
      <c r="N158" s="3">
        <f t="shared" si="19"/>
        <v>3.5172117392971587</v>
      </c>
      <c r="O158" s="3">
        <f t="shared" si="20"/>
        <v>-2331.2613903168881</v>
      </c>
      <c r="P158" s="3">
        <f t="shared" si="21"/>
        <v>401127.20332090155</v>
      </c>
    </row>
    <row r="159" spans="3:16" x14ac:dyDescent="0.3">
      <c r="C159" s="3">
        <v>151</v>
      </c>
      <c r="D159" s="23">
        <v>2.67</v>
      </c>
      <c r="E159" s="23">
        <v>6.2993947782162403</v>
      </c>
      <c r="F159" s="3">
        <v>2.34</v>
      </c>
      <c r="G159" s="23">
        <v>5.59833542210289</v>
      </c>
      <c r="H159" s="3">
        <f t="shared" si="15"/>
        <v>412</v>
      </c>
      <c r="I159" s="3">
        <f t="shared" si="16"/>
        <v>192</v>
      </c>
      <c r="J159" s="3">
        <v>151</v>
      </c>
      <c r="K159" s="3">
        <f t="shared" si="22"/>
        <v>3.5116803852417733</v>
      </c>
      <c r="L159" s="3">
        <f t="shared" si="17"/>
        <v>-2431.5966986921462</v>
      </c>
      <c r="M159" s="3">
        <f t="shared" si="18"/>
        <v>400496.36932421575</v>
      </c>
      <c r="N159" s="3">
        <f t="shared" si="19"/>
        <v>3.3962035428940323</v>
      </c>
      <c r="O159" s="3">
        <f t="shared" si="20"/>
        <v>-2351.6369421515333</v>
      </c>
      <c r="P159" s="3">
        <f t="shared" si="21"/>
        <v>387326.58991108241</v>
      </c>
    </row>
    <row r="160" spans="3:16" x14ac:dyDescent="0.3">
      <c r="C160" s="3">
        <v>152</v>
      </c>
      <c r="D160" s="23">
        <v>2.81</v>
      </c>
      <c r="E160" s="23">
        <v>6.4776207085093302</v>
      </c>
      <c r="F160" s="3">
        <v>2.4900000000000002</v>
      </c>
      <c r="G160" s="23">
        <v>5.7707006346207503</v>
      </c>
      <c r="H160" s="3">
        <f t="shared" si="15"/>
        <v>414</v>
      </c>
      <c r="I160" s="3">
        <f t="shared" si="16"/>
        <v>194</v>
      </c>
      <c r="J160" s="3">
        <v>152</v>
      </c>
      <c r="K160" s="3">
        <f t="shared" si="22"/>
        <v>3.3854880072977491</v>
      </c>
      <c r="L160" s="3">
        <f t="shared" si="17"/>
        <v>-2451.9243669025427</v>
      </c>
      <c r="M160" s="3">
        <f t="shared" si="18"/>
        <v>386104.51594903495</v>
      </c>
      <c r="N160" s="3">
        <f t="shared" si="19"/>
        <v>3.2741608299919847</v>
      </c>
      <c r="O160" s="3">
        <f t="shared" si="20"/>
        <v>-2371.2961626024226</v>
      </c>
      <c r="P160" s="3">
        <f t="shared" si="21"/>
        <v>373407.99308055366</v>
      </c>
    </row>
    <row r="161" spans="3:16" x14ac:dyDescent="0.3">
      <c r="C161" s="3">
        <v>153</v>
      </c>
      <c r="D161" s="23">
        <v>3</v>
      </c>
      <c r="E161" s="23">
        <v>6.6492982552824902</v>
      </c>
      <c r="F161" s="3">
        <v>2.63</v>
      </c>
      <c r="G161" s="23">
        <v>5.9367327983212599</v>
      </c>
      <c r="H161" s="3">
        <f t="shared" si="15"/>
        <v>416</v>
      </c>
      <c r="I161" s="3">
        <f t="shared" si="16"/>
        <v>196</v>
      </c>
      <c r="J161" s="3">
        <v>153</v>
      </c>
      <c r="K161" s="3">
        <f t="shared" si="22"/>
        <v>3.258264376910819</v>
      </c>
      <c r="L161" s="3">
        <f t="shared" si="17"/>
        <v>-2471.5051552168948</v>
      </c>
      <c r="M161" s="3">
        <f t="shared" si="18"/>
        <v>371595.05145828769</v>
      </c>
      <c r="N161" s="3">
        <f t="shared" si="19"/>
        <v>3.1511207759836872</v>
      </c>
      <c r="O161" s="3">
        <f t="shared" si="20"/>
        <v>-2390.233063259579</v>
      </c>
      <c r="P161" s="3">
        <f t="shared" si="21"/>
        <v>359375.65259192046</v>
      </c>
    </row>
    <row r="162" spans="3:16" x14ac:dyDescent="0.3">
      <c r="C162" s="3">
        <v>154</v>
      </c>
      <c r="D162" s="23">
        <v>3.19</v>
      </c>
      <c r="E162" s="23">
        <v>6.8143751238918799</v>
      </c>
      <c r="F162" s="3">
        <v>2.7</v>
      </c>
      <c r="G162" s="23">
        <v>6.09638133819898</v>
      </c>
      <c r="H162" s="3">
        <f t="shared" si="15"/>
        <v>418</v>
      </c>
      <c r="I162" s="3">
        <f t="shared" si="16"/>
        <v>198</v>
      </c>
      <c r="J162" s="3">
        <v>154</v>
      </c>
      <c r="K162" s="3">
        <f t="shared" si="22"/>
        <v>3.1300482476310099</v>
      </c>
      <c r="L162" s="3">
        <f t="shared" si="17"/>
        <v>-2490.3330991089206</v>
      </c>
      <c r="M162" s="3">
        <f t="shared" si="18"/>
        <v>356972.39538049302</v>
      </c>
      <c r="N162" s="3">
        <f t="shared" si="19"/>
        <v>3.0271208600614523</v>
      </c>
      <c r="O162" s="3">
        <f t="shared" si="20"/>
        <v>-2408.4418757841449</v>
      </c>
      <c r="P162" s="3">
        <f t="shared" si="21"/>
        <v>345233.84282765538</v>
      </c>
    </row>
    <row r="163" spans="3:16" x14ac:dyDescent="0.3">
      <c r="C163" s="3">
        <v>155</v>
      </c>
      <c r="D163" s="23">
        <v>3.38</v>
      </c>
      <c r="E163" s="23">
        <v>6.9728010303241899</v>
      </c>
      <c r="F163" s="3">
        <v>2.94</v>
      </c>
      <c r="G163" s="23">
        <v>6.2495976237621003</v>
      </c>
      <c r="H163" s="3">
        <f t="shared" si="15"/>
        <v>420</v>
      </c>
      <c r="I163" s="3">
        <f t="shared" si="16"/>
        <v>200</v>
      </c>
      <c r="J163" s="3">
        <v>155</v>
      </c>
      <c r="K163" s="3">
        <f t="shared" si="22"/>
        <v>2.9937971885489563</v>
      </c>
      <c r="L163" s="3">
        <f t="shared" si="17"/>
        <v>-2645.4292326977238</v>
      </c>
      <c r="M163" s="3">
        <f t="shared" si="18"/>
        <v>-15566566.911694318</v>
      </c>
      <c r="N163" s="3">
        <f t="shared" si="19"/>
        <v>2.9021988538006642</v>
      </c>
      <c r="O163" s="3">
        <f t="shared" si="20"/>
        <v>-2425.9170535752528</v>
      </c>
      <c r="P163" s="3">
        <f t="shared" si="21"/>
        <v>330986.87132615421</v>
      </c>
    </row>
    <row r="164" spans="3:16" x14ac:dyDescent="0.3">
      <c r="C164" s="3">
        <v>156</v>
      </c>
      <c r="D164" s="23">
        <v>3.56</v>
      </c>
      <c r="E164" s="23">
        <v>7.1245277165136196</v>
      </c>
      <c r="F164" s="3">
        <v>3.15</v>
      </c>
      <c r="G164" s="23">
        <v>6.3963349838457999</v>
      </c>
      <c r="H164" s="3">
        <f t="shared" si="15"/>
        <v>422</v>
      </c>
      <c r="I164" s="3">
        <f t="shared" si="16"/>
        <v>202</v>
      </c>
      <c r="J164" s="3">
        <v>156</v>
      </c>
      <c r="K164" s="3">
        <f t="shared" si="22"/>
        <v>2.9078402371170573</v>
      </c>
      <c r="L164" s="3">
        <f t="shared" si="17"/>
        <v>-712.66837387121745</v>
      </c>
      <c r="M164" s="3">
        <f t="shared" si="18"/>
        <v>-11902034.559087245</v>
      </c>
      <c r="N164" s="3">
        <f t="shared" si="19"/>
        <v>2.7646110950165745</v>
      </c>
      <c r="O164" s="3">
        <f t="shared" si="20"/>
        <v>-2670.6294517776037</v>
      </c>
      <c r="P164" s="3">
        <f t="shared" si="21"/>
        <v>-26151395.217163157</v>
      </c>
    </row>
    <row r="165" spans="3:16" x14ac:dyDescent="0.3">
      <c r="C165" s="3">
        <v>157</v>
      </c>
      <c r="D165" s="23">
        <v>3.77</v>
      </c>
      <c r="E165" s="23">
        <v>7.2739005847531804</v>
      </c>
      <c r="F165" s="3">
        <v>3.3</v>
      </c>
      <c r="G165" s="23">
        <v>6.5365487208287396</v>
      </c>
      <c r="H165" s="3">
        <f t="shared" si="15"/>
        <v>424</v>
      </c>
      <c r="I165" s="3">
        <f t="shared" si="16"/>
        <v>204</v>
      </c>
      <c r="J165" s="3">
        <v>157</v>
      </c>
      <c r="K165" s="3">
        <f t="shared" si="22"/>
        <v>2.8645643053975873</v>
      </c>
      <c r="L165" s="3">
        <f t="shared" si="17"/>
        <v>-1204.4592759869136</v>
      </c>
      <c r="M165" s="3">
        <f t="shared" si="18"/>
        <v>16234695.058643064</v>
      </c>
      <c r="N165" s="3">
        <f t="shared" si="19"/>
        <v>2.7201500407934587</v>
      </c>
      <c r="O165" s="3">
        <f t="shared" si="20"/>
        <v>727.57797255563048</v>
      </c>
      <c r="P165" s="3">
        <f t="shared" si="21"/>
        <v>-329747.3777407509</v>
      </c>
    </row>
    <row r="166" spans="3:16" x14ac:dyDescent="0.3">
      <c r="C166" s="3">
        <v>158</v>
      </c>
      <c r="D166" s="23">
        <v>4.0199999999999996</v>
      </c>
      <c r="E166" s="23">
        <v>7.4198597843674898</v>
      </c>
      <c r="F166" s="3">
        <v>3.51</v>
      </c>
      <c r="G166" s="23">
        <v>6.6775026139466203</v>
      </c>
      <c r="H166" s="3">
        <f t="shared" si="15"/>
        <v>426</v>
      </c>
      <c r="I166" s="3">
        <f t="shared" si="16"/>
        <v>206</v>
      </c>
      <c r="J166" s="3">
        <v>158</v>
      </c>
      <c r="K166" s="3">
        <f t="shared" si="22"/>
        <v>2.7637639053636747</v>
      </c>
      <c r="L166" s="3">
        <f t="shared" si="17"/>
        <v>-2664.7691643679932</v>
      </c>
      <c r="M166" s="3">
        <f t="shared" si="18"/>
        <v>12548863.6034595</v>
      </c>
      <c r="N166" s="3">
        <f t="shared" si="19"/>
        <v>2.6771394843248109</v>
      </c>
      <c r="O166" s="3">
        <f t="shared" si="20"/>
        <v>-2625.5211120776034</v>
      </c>
      <c r="P166" s="3">
        <f t="shared" si="21"/>
        <v>26772010.168059129</v>
      </c>
    </row>
    <row r="167" spans="3:16" x14ac:dyDescent="0.3">
      <c r="C167" s="3">
        <v>159</v>
      </c>
      <c r="D167" s="23">
        <v>4.21</v>
      </c>
      <c r="E167" s="23">
        <v>7.5589835853116902</v>
      </c>
      <c r="F167" s="3">
        <v>3.69</v>
      </c>
      <c r="G167" s="23">
        <v>6.8120239105882199</v>
      </c>
      <c r="H167" s="3">
        <f t="shared" si="15"/>
        <v>428</v>
      </c>
      <c r="I167" s="3">
        <f t="shared" si="16"/>
        <v>208</v>
      </c>
      <c r="J167" s="3">
        <v>159</v>
      </c>
      <c r="K167" s="3">
        <f t="shared" si="22"/>
        <v>2.6256363468377986</v>
      </c>
      <c r="L167" s="3">
        <f t="shared" si="17"/>
        <v>-2575.2598756718016</v>
      </c>
      <c r="M167" s="3">
        <f t="shared" si="18"/>
        <v>299445.76631008793</v>
      </c>
      <c r="N167" s="3">
        <f t="shared" si="19"/>
        <v>2.5390597281274059</v>
      </c>
      <c r="O167" s="3">
        <f t="shared" si="20"/>
        <v>-2495.5774591490836</v>
      </c>
      <c r="P167" s="3">
        <f t="shared" si="21"/>
        <v>929544.10957403318</v>
      </c>
    </row>
    <row r="168" spans="3:16" x14ac:dyDescent="0.3">
      <c r="C168" s="3">
        <v>160</v>
      </c>
      <c r="D168" s="23">
        <v>4.42</v>
      </c>
      <c r="E168" s="23">
        <v>7.6912296091282597</v>
      </c>
      <c r="F168" s="3">
        <v>3.89</v>
      </c>
      <c r="G168" s="23">
        <v>6.9398949612550904</v>
      </c>
      <c r="H168" s="3">
        <f t="shared" si="15"/>
        <v>430</v>
      </c>
      <c r="I168" s="3">
        <f t="shared" si="16"/>
        <v>210</v>
      </c>
      <c r="J168" s="3">
        <v>160</v>
      </c>
      <c r="K168" s="3">
        <f t="shared" si="22"/>
        <v>2.4921548410479417</v>
      </c>
      <c r="L168" s="3">
        <f t="shared" si="17"/>
        <v>-2590.3432773275599</v>
      </c>
      <c r="M168" s="3">
        <f t="shared" si="18"/>
        <v>284222.61030823772</v>
      </c>
      <c r="N168" s="3">
        <f t="shared" si="19"/>
        <v>2.4097091825710324</v>
      </c>
      <c r="O168" s="3">
        <f t="shared" si="20"/>
        <v>-2504.6493414483216</v>
      </c>
      <c r="P168" s="3">
        <f t="shared" si="21"/>
        <v>274819.93598548725</v>
      </c>
    </row>
    <row r="169" spans="3:16" x14ac:dyDescent="0.3">
      <c r="C169" s="3">
        <v>161</v>
      </c>
      <c r="D169" s="23">
        <v>4.67</v>
      </c>
      <c r="E169" s="23">
        <v>7.81655757239729</v>
      </c>
      <c r="F169" s="3">
        <v>4.12</v>
      </c>
      <c r="G169" s="23">
        <v>7.06107681518648</v>
      </c>
      <c r="H169" s="3">
        <f t="shared" si="15"/>
        <v>432</v>
      </c>
      <c r="I169" s="3">
        <f t="shared" si="16"/>
        <v>212</v>
      </c>
      <c r="J169" s="3">
        <v>161</v>
      </c>
      <c r="K169" s="3">
        <f t="shared" si="22"/>
        <v>2.3579142007514835</v>
      </c>
      <c r="L169" s="3">
        <f t="shared" si="17"/>
        <v>-2604.6376353680557</v>
      </c>
      <c r="M169" s="3">
        <f t="shared" si="18"/>
        <v>268912.8773601813</v>
      </c>
      <c r="N169" s="3">
        <f t="shared" si="19"/>
        <v>2.2799095014803896</v>
      </c>
      <c r="O169" s="3">
        <f t="shared" si="20"/>
        <v>-2518.4708124083973</v>
      </c>
      <c r="P169" s="3">
        <f t="shared" si="21"/>
        <v>260016.68081974113</v>
      </c>
    </row>
    <row r="170" spans="3:16" x14ac:dyDescent="0.3">
      <c r="C170" s="3">
        <v>162</v>
      </c>
      <c r="D170" s="23">
        <v>4.91</v>
      </c>
      <c r="E170" s="23">
        <v>7.9349292990070497</v>
      </c>
      <c r="F170" s="3">
        <v>4.32</v>
      </c>
      <c r="G170" s="23">
        <v>7.1755325592157799</v>
      </c>
      <c r="H170" s="3">
        <f t="shared" si="15"/>
        <v>434</v>
      </c>
      <c r="I170" s="3">
        <f t="shared" si="16"/>
        <v>214</v>
      </c>
      <c r="J170" s="3">
        <v>162</v>
      </c>
      <c r="K170" s="3">
        <f t="shared" si="22"/>
        <v>2.222955316947683</v>
      </c>
      <c r="L170" s="3">
        <f t="shared" si="17"/>
        <v>-2618.1385955176484</v>
      </c>
      <c r="M170" s="3">
        <f t="shared" si="18"/>
        <v>253521.23083284602</v>
      </c>
      <c r="N170" s="3">
        <f t="shared" si="19"/>
        <v>2.1494153378695136</v>
      </c>
      <c r="O170" s="3">
        <f t="shared" si="20"/>
        <v>-2531.5251327787751</v>
      </c>
      <c r="P170" s="3">
        <f t="shared" si="21"/>
        <v>245134.22199631887</v>
      </c>
    </row>
    <row r="171" spans="3:16" x14ac:dyDescent="0.3">
      <c r="C171" s="3">
        <v>163</v>
      </c>
      <c r="D171" s="23">
        <v>5.2</v>
      </c>
      <c r="E171" s="23">
        <v>8.0463087317829505</v>
      </c>
      <c r="F171" s="3">
        <v>4.5599999999999996</v>
      </c>
      <c r="G171" s="23">
        <v>7.2832273290145801</v>
      </c>
      <c r="H171" s="3">
        <f t="shared" si="15"/>
        <v>436</v>
      </c>
      <c r="I171" s="3">
        <f t="shared" si="16"/>
        <v>216</v>
      </c>
      <c r="J171" s="3">
        <v>163</v>
      </c>
      <c r="K171" s="3">
        <f t="shared" si="22"/>
        <v>2.0873192994202285</v>
      </c>
      <c r="L171" s="3">
        <f t="shared" si="17"/>
        <v>-2630.8420453152758</v>
      </c>
      <c r="M171" s="3">
        <f t="shared" si="18"/>
        <v>238052.35937595824</v>
      </c>
      <c r="N171" s="3">
        <f t="shared" si="19"/>
        <v>2.0182664415247458</v>
      </c>
      <c r="O171" s="3">
        <f t="shared" si="20"/>
        <v>-2543.8083260545541</v>
      </c>
      <c r="P171" s="3">
        <f t="shared" si="21"/>
        <v>230177.09280990044</v>
      </c>
    </row>
    <row r="172" spans="3:16" x14ac:dyDescent="0.3">
      <c r="C172" s="3">
        <v>164</v>
      </c>
      <c r="D172" s="23">
        <v>5.34</v>
      </c>
      <c r="E172" s="23">
        <v>8.1506619434707908</v>
      </c>
      <c r="F172" s="3">
        <v>4.75</v>
      </c>
      <c r="G172" s="23">
        <v>7.3841283197127501</v>
      </c>
      <c r="H172" s="3">
        <f t="shared" si="15"/>
        <v>438</v>
      </c>
      <c r="I172" s="3">
        <f t="shared" si="16"/>
        <v>218</v>
      </c>
      <c r="J172" s="3">
        <v>164</v>
      </c>
      <c r="K172" s="3">
        <f t="shared" si="22"/>
        <v>1.9510474642138231</v>
      </c>
      <c r="L172" s="3">
        <f t="shared" si="17"/>
        <v>-2642.7441151179369</v>
      </c>
      <c r="M172" s="3">
        <f t="shared" si="18"/>
        <v>222510.97483069467</v>
      </c>
      <c r="N172" s="3">
        <f t="shared" si="19"/>
        <v>1.8865027616707855</v>
      </c>
      <c r="O172" s="3">
        <f t="shared" si="20"/>
        <v>-2555.3166506749026</v>
      </c>
      <c r="P172" s="3">
        <f t="shared" si="21"/>
        <v>215149.84965974465</v>
      </c>
    </row>
    <row r="173" spans="3:16" x14ac:dyDescent="0.3">
      <c r="C173" s="3">
        <v>165</v>
      </c>
      <c r="D173" s="23">
        <v>5.72</v>
      </c>
      <c r="E173" s="23">
        <v>8.2479571470714195</v>
      </c>
      <c r="F173" s="3">
        <v>5.0599999999999996</v>
      </c>
      <c r="G173" s="23">
        <v>7.47820479589108</v>
      </c>
      <c r="H173" s="3">
        <f t="shared" si="15"/>
        <v>440</v>
      </c>
      <c r="I173" s="3">
        <f t="shared" si="16"/>
        <v>220</v>
      </c>
      <c r="J173" s="3">
        <v>165</v>
      </c>
      <c r="K173" s="3">
        <f t="shared" si="22"/>
        <v>1.8062142022643379</v>
      </c>
      <c r="L173" s="3">
        <f t="shared" si="17"/>
        <v>-2808.0049279793084</v>
      </c>
      <c r="M173" s="3">
        <f t="shared" si="18"/>
        <v>-17691509.389008202</v>
      </c>
      <c r="N173" s="3">
        <f t="shared" si="19"/>
        <v>1.7541644348005121</v>
      </c>
      <c r="O173" s="3">
        <f t="shared" si="20"/>
        <v>-2566.046601100561</v>
      </c>
      <c r="P173" s="3">
        <f t="shared" si="21"/>
        <v>200057.06965911659</v>
      </c>
    </row>
    <row r="174" spans="3:16" x14ac:dyDescent="0.3">
      <c r="C174" s="3">
        <v>166</v>
      </c>
      <c r="D174" s="23">
        <v>6</v>
      </c>
      <c r="E174" s="23">
        <v>8.3381647055232797</v>
      </c>
      <c r="F174" s="3">
        <v>5.27</v>
      </c>
      <c r="G174" s="23">
        <v>7.5654281009435698</v>
      </c>
      <c r="H174" s="3">
        <f t="shared" si="15"/>
        <v>442</v>
      </c>
      <c r="I174" s="3">
        <f t="shared" si="16"/>
        <v>222</v>
      </c>
      <c r="J174" s="3">
        <v>166</v>
      </c>
      <c r="K174" s="3">
        <f t="shared" si="22"/>
        <v>1.7205134679022744</v>
      </c>
      <c r="L174" s="3">
        <f t="shared" si="17"/>
        <v>-584.2398153963918</v>
      </c>
      <c r="M174" s="3">
        <f t="shared" si="18"/>
        <v>-8911293.22327099</v>
      </c>
      <c r="N174" s="3">
        <f t="shared" si="19"/>
        <v>1.6212917724503395</v>
      </c>
      <c r="O174" s="3">
        <f t="shared" si="20"/>
        <v>-2575.9949088597223</v>
      </c>
      <c r="P174" s="3">
        <f t="shared" si="21"/>
        <v>184903.35031675897</v>
      </c>
    </row>
    <row r="175" spans="3:16" x14ac:dyDescent="0.3">
      <c r="C175" s="3">
        <v>167</v>
      </c>
      <c r="D175" s="23">
        <v>6.27</v>
      </c>
      <c r="E175" s="23">
        <v>8.4261979895893209</v>
      </c>
      <c r="F175" s="3">
        <v>5.53</v>
      </c>
      <c r="G175" s="23">
        <v>7.64577166580656</v>
      </c>
      <c r="H175" s="3">
        <f t="shared" si="15"/>
        <v>444</v>
      </c>
      <c r="I175" s="3">
        <f t="shared" si="16"/>
        <v>224</v>
      </c>
      <c r="J175" s="3">
        <v>167</v>
      </c>
      <c r="K175" s="3">
        <f t="shared" si="22"/>
        <v>1.6667225072843244</v>
      </c>
      <c r="L175" s="3">
        <f t="shared" si="17"/>
        <v>-1730.018856507003</v>
      </c>
      <c r="M175" s="3">
        <f t="shared" si="18"/>
        <v>18087587.161091052</v>
      </c>
      <c r="N175" s="3">
        <f t="shared" si="19"/>
        <v>1.4840169110541761</v>
      </c>
      <c r="O175" s="3">
        <f t="shared" si="20"/>
        <v>-2660.7848813388109</v>
      </c>
      <c r="P175" s="3">
        <f t="shared" si="21"/>
        <v>-8610524.5009529013</v>
      </c>
    </row>
    <row r="176" spans="3:16" x14ac:dyDescent="0.3">
      <c r="C176" s="3">
        <v>168</v>
      </c>
      <c r="D176" s="23">
        <v>6.57</v>
      </c>
      <c r="E176" s="23">
        <v>8.5096035872405</v>
      </c>
      <c r="F176" s="3">
        <v>5.79</v>
      </c>
      <c r="G176" s="23">
        <v>7.7192110170518804</v>
      </c>
      <c r="H176" s="3">
        <f t="shared" si="15"/>
        <v>446</v>
      </c>
      <c r="I176" s="3">
        <f t="shared" si="16"/>
        <v>226</v>
      </c>
      <c r="J176" s="3">
        <v>168</v>
      </c>
      <c r="K176" s="3">
        <f t="shared" si="22"/>
        <v>1.548686896562312</v>
      </c>
      <c r="L176" s="3">
        <f t="shared" si="17"/>
        <v>-2762.1328213229772</v>
      </c>
      <c r="M176" s="3">
        <f t="shared" si="18"/>
        <v>9284135.4904498532</v>
      </c>
      <c r="N176" s="3">
        <f t="shared" si="19"/>
        <v>1.3699369211103769</v>
      </c>
      <c r="O176" s="3">
        <f t="shared" si="20"/>
        <v>-1682.1857999535405</v>
      </c>
      <c r="P176" s="3">
        <f t="shared" si="21"/>
        <v>-16961008.819662537</v>
      </c>
    </row>
    <row r="177" spans="3:16" x14ac:dyDescent="0.3">
      <c r="C177" s="3">
        <v>169</v>
      </c>
      <c r="D177" s="23">
        <v>6.89</v>
      </c>
      <c r="E177" s="23">
        <v>8.5858418397026206</v>
      </c>
      <c r="F177" s="3">
        <v>6.12</v>
      </c>
      <c r="G177" s="23">
        <v>7.7881475597627299</v>
      </c>
      <c r="H177" s="3">
        <f t="shared" si="15"/>
        <v>448</v>
      </c>
      <c r="I177" s="3">
        <f t="shared" si="16"/>
        <v>228</v>
      </c>
      <c r="J177" s="3">
        <v>169</v>
      </c>
      <c r="K177" s="3">
        <f t="shared" si="22"/>
        <v>1.4057128007812298</v>
      </c>
      <c r="L177" s="3">
        <f t="shared" si="17"/>
        <v>-2692.3788261442842</v>
      </c>
      <c r="M177" s="3">
        <f t="shared" si="18"/>
        <v>160317.23032500184</v>
      </c>
      <c r="N177" s="3">
        <f t="shared" si="19"/>
        <v>1.3163979195212296</v>
      </c>
      <c r="O177" s="3">
        <f t="shared" si="20"/>
        <v>-612.77883317937062</v>
      </c>
      <c r="P177" s="3">
        <f t="shared" si="21"/>
        <v>8929903.2169530224</v>
      </c>
    </row>
    <row r="178" spans="3:16" x14ac:dyDescent="0.3">
      <c r="C178" s="3">
        <v>170</v>
      </c>
      <c r="D178" s="23">
        <v>7.15</v>
      </c>
      <c r="E178" s="23">
        <v>8.6548895240654495</v>
      </c>
      <c r="F178" s="3">
        <v>6.38</v>
      </c>
      <c r="G178" s="23">
        <v>7.85486196818339</v>
      </c>
      <c r="H178" s="3">
        <f t="shared" si="15"/>
        <v>450</v>
      </c>
      <c r="I178" s="3">
        <f t="shared" si="16"/>
        <v>230</v>
      </c>
      <c r="J178" s="3">
        <v>170</v>
      </c>
      <c r="K178" s="3">
        <f t="shared" si="22"/>
        <v>1.2663647436151668</v>
      </c>
      <c r="L178" s="3">
        <f t="shared" si="17"/>
        <v>-2700.254102304084</v>
      </c>
      <c r="M178" s="3">
        <f t="shared" si="18"/>
        <v>144425.01214221798</v>
      </c>
      <c r="N178" s="3">
        <f t="shared" si="19"/>
        <v>1.2311912274424908</v>
      </c>
      <c r="O178" s="3">
        <f t="shared" si="20"/>
        <v>-2756.4493172298903</v>
      </c>
      <c r="P178" s="3">
        <f t="shared" si="21"/>
        <v>17257659.501243159</v>
      </c>
    </row>
    <row r="179" spans="3:16" x14ac:dyDescent="0.3">
      <c r="C179" s="3">
        <v>171</v>
      </c>
      <c r="D179" s="23">
        <v>7.45</v>
      </c>
      <c r="E179" s="23">
        <v>8.7167256077354391</v>
      </c>
      <c r="F179" s="3">
        <v>6.59</v>
      </c>
      <c r="G179" s="23">
        <v>7.9146084720547698</v>
      </c>
      <c r="H179" s="3">
        <f t="shared" si="15"/>
        <v>452</v>
      </c>
      <c r="I179" s="3">
        <f t="shared" si="16"/>
        <v>232</v>
      </c>
      <c r="J179" s="3">
        <v>171</v>
      </c>
      <c r="K179" s="3">
        <f t="shared" si="22"/>
        <v>1.1266309394804308</v>
      </c>
      <c r="L179" s="3">
        <f t="shared" si="17"/>
        <v>-2707.306854905024</v>
      </c>
      <c r="M179" s="3">
        <f t="shared" si="18"/>
        <v>128488.80054410665</v>
      </c>
      <c r="N179" s="3">
        <f t="shared" si="19"/>
        <v>1.0885595560436516</v>
      </c>
      <c r="O179" s="3">
        <f t="shared" si="20"/>
        <v>-2615.8208910985113</v>
      </c>
      <c r="P179" s="3">
        <f t="shared" si="21"/>
        <v>124146.87609366814</v>
      </c>
    </row>
    <row r="180" spans="3:16" x14ac:dyDescent="0.3">
      <c r="C180" s="3">
        <v>172</v>
      </c>
      <c r="D180" s="23">
        <v>7.76</v>
      </c>
      <c r="E180" s="23">
        <v>8.7713312548424796</v>
      </c>
      <c r="F180" s="3">
        <v>6.89</v>
      </c>
      <c r="G180" s="23">
        <v>7.9673688720130098</v>
      </c>
      <c r="H180" s="3">
        <f t="shared" si="15"/>
        <v>454</v>
      </c>
      <c r="I180" s="3">
        <f t="shared" si="16"/>
        <v>234</v>
      </c>
      <c r="J180" s="3">
        <v>172</v>
      </c>
      <c r="K180" s="3">
        <f t="shared" si="22"/>
        <v>0.98655395264789136</v>
      </c>
      <c r="L180" s="3">
        <f t="shared" si="17"/>
        <v>-2713.5349355963776</v>
      </c>
      <c r="M180" s="3">
        <f t="shared" si="18"/>
        <v>112513.45020775474</v>
      </c>
      <c r="N180" s="3">
        <f t="shared" si="19"/>
        <v>0.95321608441072581</v>
      </c>
      <c r="O180" s="3">
        <f t="shared" si="20"/>
        <v>-2621.8385109887713</v>
      </c>
      <c r="P180" s="3">
        <f t="shared" si="21"/>
        <v>108711.36867817442</v>
      </c>
    </row>
    <row r="181" spans="3:16" x14ac:dyDescent="0.3">
      <c r="C181" s="3">
        <v>173</v>
      </c>
      <c r="D181" s="23">
        <v>8.01</v>
      </c>
      <c r="E181" s="23">
        <v>8.81868983197751</v>
      </c>
      <c r="F181" s="3">
        <v>7.16</v>
      </c>
      <c r="G181" s="23">
        <v>8.0131270967292103</v>
      </c>
      <c r="H181" s="3">
        <f t="shared" si="15"/>
        <v>456</v>
      </c>
      <c r="I181" s="3">
        <f t="shared" si="16"/>
        <v>236</v>
      </c>
      <c r="J181" s="3">
        <v>173</v>
      </c>
      <c r="K181" s="3">
        <f t="shared" si="22"/>
        <v>0.84617645192444091</v>
      </c>
      <c r="L181" s="3">
        <f t="shared" si="17"/>
        <v>-2718.9364472841448</v>
      </c>
      <c r="M181" s="3">
        <f t="shared" si="18"/>
        <v>96503.827212926699</v>
      </c>
      <c r="N181" s="3">
        <f t="shared" si="19"/>
        <v>0.81758225392442652</v>
      </c>
      <c r="O181" s="3">
        <f t="shared" si="20"/>
        <v>-2627.0574934997007</v>
      </c>
      <c r="P181" s="3">
        <f t="shared" si="21"/>
        <v>93242.746664509934</v>
      </c>
    </row>
    <row r="182" spans="3:16" x14ac:dyDescent="0.3">
      <c r="C182" s="3">
        <v>174</v>
      </c>
      <c r="D182" s="23">
        <v>8.2899999999999991</v>
      </c>
      <c r="E182" s="23">
        <v>8.8587869132591397</v>
      </c>
      <c r="F182" s="3">
        <v>7.41</v>
      </c>
      <c r="G182" s="23">
        <v>8.0518692078048204</v>
      </c>
      <c r="H182" s="3">
        <f t="shared" si="15"/>
        <v>458</v>
      </c>
      <c r="I182" s="3">
        <f t="shared" si="16"/>
        <v>238</v>
      </c>
      <c r="J182" s="3">
        <v>174</v>
      </c>
      <c r="K182" s="3">
        <f t="shared" si="22"/>
        <v>0.69846674385938268</v>
      </c>
      <c r="L182" s="3">
        <f t="shared" si="17"/>
        <v>-2860.4004255498521</v>
      </c>
      <c r="M182" s="3">
        <f t="shared" si="18"/>
        <v>-15812543.252709307</v>
      </c>
      <c r="N182" s="3">
        <f t="shared" si="19"/>
        <v>0.67323327023060664</v>
      </c>
      <c r="O182" s="3">
        <f t="shared" si="20"/>
        <v>-2795.295472151387</v>
      </c>
      <c r="P182" s="3">
        <f t="shared" si="21"/>
        <v>-18941666.106402945</v>
      </c>
    </row>
    <row r="183" spans="3:16" x14ac:dyDescent="0.3">
      <c r="C183" s="3">
        <v>175</v>
      </c>
      <c r="D183" s="23">
        <v>8.5299999999999994</v>
      </c>
      <c r="E183" s="23">
        <v>8.8916102847279799</v>
      </c>
      <c r="F183" s="3">
        <v>7.63</v>
      </c>
      <c r="G183" s="23">
        <v>8.0835834040175207</v>
      </c>
      <c r="H183" s="3">
        <f t="shared" si="15"/>
        <v>460</v>
      </c>
      <c r="I183" s="3">
        <f t="shared" si="16"/>
        <v>240</v>
      </c>
      <c r="J183" s="3">
        <v>175</v>
      </c>
      <c r="K183" s="3">
        <f t="shared" si="22"/>
        <v>0.60240313846026861</v>
      </c>
      <c r="L183" s="3">
        <f t="shared" si="17"/>
        <v>-902.39866288257588</v>
      </c>
      <c r="M183" s="3">
        <f t="shared" si="18"/>
        <v>-10572072.596230468</v>
      </c>
      <c r="N183" s="3">
        <f t="shared" si="19"/>
        <v>0.59345986814962681</v>
      </c>
      <c r="O183" s="3">
        <f t="shared" si="20"/>
        <v>-398.62251609224052</v>
      </c>
      <c r="P183" s="3">
        <f t="shared" si="21"/>
        <v>-6555267.359299575</v>
      </c>
    </row>
    <row r="184" spans="3:16" x14ac:dyDescent="0.3">
      <c r="C184" s="3">
        <v>176</v>
      </c>
      <c r="D184" s="23">
        <v>8.7200000000000006</v>
      </c>
      <c r="E184" s="23">
        <v>8.9215372062357705</v>
      </c>
      <c r="F184" s="3">
        <v>7.84</v>
      </c>
      <c r="G184" s="23">
        <v>8.1135103255253203</v>
      </c>
      <c r="H184" s="3">
        <f t="shared" si="15"/>
        <v>462</v>
      </c>
      <c r="I184" s="3">
        <f t="shared" si="16"/>
        <v>242</v>
      </c>
      <c r="J184" s="3">
        <v>176</v>
      </c>
      <c r="K184" s="3">
        <f t="shared" si="22"/>
        <v>0.54405017901645836</v>
      </c>
      <c r="L184" s="3">
        <f t="shared" si="17"/>
        <v>-1584.3390854245933</v>
      </c>
      <c r="M184" s="3">
        <f t="shared" si="18"/>
        <v>15954248.494057454</v>
      </c>
      <c r="N184" s="3">
        <f t="shared" si="19"/>
        <v>0.53709147542600033</v>
      </c>
      <c r="O184" s="3">
        <f t="shared" si="20"/>
        <v>-2003.6350341458315</v>
      </c>
      <c r="P184" s="3">
        <f t="shared" si="21"/>
        <v>19079699.928634573</v>
      </c>
    </row>
    <row r="185" spans="3:16" x14ac:dyDescent="0.3">
      <c r="C185" s="3">
        <v>177</v>
      </c>
      <c r="D185" s="23">
        <v>8.8699999999999992</v>
      </c>
      <c r="E185" s="23">
        <v>8.9471088341097698</v>
      </c>
      <c r="F185" s="3">
        <v>8.02</v>
      </c>
      <c r="G185" s="23">
        <v>8.1382189109585603</v>
      </c>
      <c r="H185" s="3">
        <f t="shared" si="15"/>
        <v>464</v>
      </c>
      <c r="I185" s="3">
        <f t="shared" si="16"/>
        <v>244</v>
      </c>
      <c r="J185" s="3">
        <v>177</v>
      </c>
      <c r="K185" s="3">
        <f t="shared" si="22"/>
        <v>0.42893586624203828</v>
      </c>
      <c r="L185" s="3">
        <f t="shared" si="17"/>
        <v>-2825.239815931372</v>
      </c>
      <c r="M185" s="3">
        <f t="shared" si="18"/>
        <v>10689693.644108193</v>
      </c>
      <c r="N185" s="3">
        <f t="shared" si="19"/>
        <v>0.4128306015749324</v>
      </c>
      <c r="O185" s="3">
        <f t="shared" si="20"/>
        <v>-2698.3730299720337</v>
      </c>
      <c r="P185" s="3">
        <f t="shared" si="21"/>
        <v>6670031.6987652769</v>
      </c>
    </row>
    <row r="186" spans="3:16" x14ac:dyDescent="0.3">
      <c r="C186" s="3">
        <v>178</v>
      </c>
      <c r="D186" s="23">
        <v>8.94</v>
      </c>
      <c r="E186" s="23">
        <v>8.9653798484582907</v>
      </c>
      <c r="F186" s="3">
        <v>8.11</v>
      </c>
      <c r="G186" s="23">
        <v>8.1558732785728303</v>
      </c>
      <c r="H186" s="3">
        <f t="shared" si="15"/>
        <v>466</v>
      </c>
      <c r="I186" s="3">
        <f t="shared" si="16"/>
        <v>246</v>
      </c>
      <c r="J186" s="3">
        <v>178</v>
      </c>
      <c r="K186" s="3">
        <f t="shared" si="22"/>
        <v>0.28287120545786326</v>
      </c>
      <c r="L186" s="3">
        <f t="shared" si="17"/>
        <v>-2735.6672674280576</v>
      </c>
      <c r="M186" s="3">
        <f t="shared" si="18"/>
        <v>32260.59272629967</v>
      </c>
      <c r="N186" s="3">
        <f t="shared" si="19"/>
        <v>0.27332430227371857</v>
      </c>
      <c r="O186" s="3">
        <f t="shared" si="20"/>
        <v>-2643.3384971634978</v>
      </c>
      <c r="P186" s="3">
        <f t="shared" si="21"/>
        <v>31171.797799014137</v>
      </c>
    </row>
    <row r="187" spans="3:16" x14ac:dyDescent="0.3">
      <c r="C187" s="3">
        <v>179</v>
      </c>
      <c r="D187" s="23">
        <v>8.99</v>
      </c>
      <c r="E187" s="23">
        <v>8.9763446837533891</v>
      </c>
      <c r="F187" s="3">
        <v>8.17</v>
      </c>
      <c r="G187" s="23">
        <v>8.1664680506767091</v>
      </c>
      <c r="H187" s="3">
        <f t="shared" si="15"/>
        <v>468</v>
      </c>
      <c r="I187" s="3">
        <f t="shared" si="16"/>
        <v>248</v>
      </c>
      <c r="J187" s="3">
        <v>179</v>
      </c>
      <c r="K187" s="3">
        <f t="shared" si="22"/>
        <v>0.14145714733771894</v>
      </c>
      <c r="L187" s="3">
        <f t="shared" si="17"/>
        <v>-2736.9178684774251</v>
      </c>
      <c r="M187" s="3">
        <f t="shared" si="18"/>
        <v>16132.7535146758</v>
      </c>
      <c r="N187" s="3">
        <f t="shared" si="19"/>
        <v>0.1366829686148302</v>
      </c>
      <c r="O187" s="3">
        <f t="shared" si="20"/>
        <v>-2644.5468904149466</v>
      </c>
      <c r="P187" s="3">
        <f t="shared" si="21"/>
        <v>15588.272947263893</v>
      </c>
    </row>
    <row r="188" spans="3:16" x14ac:dyDescent="0.3">
      <c r="C188" s="3">
        <v>180</v>
      </c>
      <c r="D188" s="23">
        <v>9</v>
      </c>
      <c r="E188" s="172">
        <v>8.98</v>
      </c>
      <c r="F188" s="3">
        <v>8.19</v>
      </c>
      <c r="G188" s="23">
        <v>8.1699999999999893</v>
      </c>
      <c r="H188" s="3">
        <f t="shared" si="15"/>
        <v>470</v>
      </c>
      <c r="I188" s="3">
        <f t="shared" si="16"/>
        <v>250</v>
      </c>
      <c r="J188" s="3">
        <v>180</v>
      </c>
      <c r="K188" s="3">
        <f t="shared" si="22"/>
        <v>-1.5582528289578514E-3</v>
      </c>
      <c r="L188" s="3">
        <f t="shared" si="17"/>
        <v>-2767.4869700615573</v>
      </c>
      <c r="M188" s="3">
        <f t="shared" si="18"/>
        <v>-3500669.5191028262</v>
      </c>
      <c r="N188" s="3">
        <f t="shared" si="19"/>
        <v>5.7287508070658071E-15</v>
      </c>
      <c r="O188" s="3">
        <f t="shared" si="20"/>
        <v>-2644.9497290622348</v>
      </c>
      <c r="P188" s="3">
        <f t="shared" si="21"/>
        <v>0</v>
      </c>
    </row>
    <row r="189" spans="3:16" x14ac:dyDescent="0.3">
      <c r="C189" s="3">
        <v>181</v>
      </c>
      <c r="D189" s="23">
        <v>8.9700000000000006</v>
      </c>
      <c r="E189" s="23">
        <v>8.9763446837533891</v>
      </c>
      <c r="F189" s="3">
        <v>8.16</v>
      </c>
      <c r="G189" s="23">
        <v>8.1664680506767091</v>
      </c>
      <c r="H189" s="3">
        <f t="shared" si="15"/>
        <v>472</v>
      </c>
      <c r="I189" s="3">
        <f t="shared" si="16"/>
        <v>252</v>
      </c>
      <c r="J189" s="3">
        <v>181</v>
      </c>
      <c r="K189" s="3">
        <f t="shared" si="22"/>
        <v>-0.14233795825736573</v>
      </c>
      <c r="L189" s="3">
        <f t="shared" si="17"/>
        <v>-2512.7440218503593</v>
      </c>
      <c r="M189" s="3">
        <f t="shared" si="18"/>
        <v>-22998922.427493922</v>
      </c>
      <c r="N189" s="3">
        <f t="shared" si="19"/>
        <v>-0.1366829686148302</v>
      </c>
      <c r="O189" s="3">
        <f t="shared" si="20"/>
        <v>-2644.5468904147251</v>
      </c>
      <c r="P189" s="3">
        <f t="shared" si="21"/>
        <v>-15588.272947263893</v>
      </c>
    </row>
    <row r="190" spans="3:16" x14ac:dyDescent="0.3">
      <c r="C190" s="3">
        <v>182</v>
      </c>
      <c r="D190" s="23">
        <v>8.8800000000000008</v>
      </c>
      <c r="E190" s="23">
        <v>8.9663462068018305</v>
      </c>
      <c r="F190" s="3">
        <v>8.09</v>
      </c>
      <c r="G190" s="23">
        <v>8.1558732785728303</v>
      </c>
      <c r="H190" s="3">
        <f t="shared" si="15"/>
        <v>474</v>
      </c>
      <c r="I190" s="3">
        <f t="shared" si="16"/>
        <v>254</v>
      </c>
      <c r="J190" s="3">
        <v>182</v>
      </c>
      <c r="K190" s="3">
        <f t="shared" si="22"/>
        <v>-0.20122788574631081</v>
      </c>
      <c r="L190" s="3">
        <f t="shared" si="17"/>
        <v>5.6550355218467603</v>
      </c>
      <c r="M190" s="3">
        <f t="shared" si="18"/>
        <v>3477542.3823632067</v>
      </c>
      <c r="N190" s="3">
        <f t="shared" si="19"/>
        <v>-0.28096109378897649</v>
      </c>
      <c r="O190" s="3">
        <f t="shared" si="20"/>
        <v>-2791.1104129838495</v>
      </c>
      <c r="P190" s="3">
        <f t="shared" si="21"/>
        <v>-17187491.224548303</v>
      </c>
    </row>
    <row r="191" spans="3:16" x14ac:dyDescent="0.3">
      <c r="C191" s="3">
        <v>183</v>
      </c>
      <c r="D191" s="23">
        <v>8.7200000000000006</v>
      </c>
      <c r="E191" s="23">
        <v>8.9553859401880995</v>
      </c>
      <c r="F191" s="3">
        <v>7.94</v>
      </c>
      <c r="G191" s="23">
        <v>8.1382189109585603</v>
      </c>
      <c r="H191" s="3">
        <f t="shared" si="15"/>
        <v>476</v>
      </c>
      <c r="I191" s="3">
        <f t="shared" si="16"/>
        <v>256</v>
      </c>
      <c r="J191" s="3">
        <v>183</v>
      </c>
      <c r="K191" s="3">
        <f t="shared" si="22"/>
        <v>-0.27252253990339725</v>
      </c>
      <c r="L191" s="3">
        <f t="shared" si="17"/>
        <v>-2932.4934354548072</v>
      </c>
      <c r="M191" s="3">
        <f t="shared" si="18"/>
        <v>22951608.861005884</v>
      </c>
      <c r="N191" s="3">
        <f t="shared" si="19"/>
        <v>-0.3678219897632472</v>
      </c>
      <c r="O191" s="3">
        <f t="shared" si="20"/>
        <v>-645.28106485244518</v>
      </c>
      <c r="P191" s="3">
        <f t="shared" si="21"/>
        <v>-8494526.5228839163</v>
      </c>
    </row>
    <row r="192" spans="3:16" x14ac:dyDescent="0.3">
      <c r="C192" s="3">
        <v>184</v>
      </c>
      <c r="D192" s="23">
        <v>8.49</v>
      </c>
      <c r="E192" s="23">
        <v>8.9371225387622193</v>
      </c>
      <c r="F192" s="3">
        <v>7.58</v>
      </c>
      <c r="G192" s="23">
        <v>8.11824632026347</v>
      </c>
      <c r="H192" s="3">
        <f t="shared" si="15"/>
        <v>478</v>
      </c>
      <c r="I192" s="3">
        <f t="shared" si="16"/>
        <v>258</v>
      </c>
      <c r="J192" s="3">
        <v>184</v>
      </c>
      <c r="K192" s="3">
        <f t="shared" si="22"/>
        <v>-0.42402234864434385</v>
      </c>
      <c r="L192" s="3">
        <f t="shared" si="17"/>
        <v>-2732.4443625749318</v>
      </c>
      <c r="M192" s="3">
        <f t="shared" si="18"/>
        <v>-48358.447361863844</v>
      </c>
      <c r="N192" s="3">
        <f t="shared" si="19"/>
        <v>-0.42446935244919065</v>
      </c>
      <c r="O192" s="3">
        <f t="shared" si="20"/>
        <v>-1767.4849251012486</v>
      </c>
      <c r="P192" s="3">
        <f t="shared" si="21"/>
        <v>17107039.047343496</v>
      </c>
    </row>
    <row r="193" spans="3:16" x14ac:dyDescent="0.3">
      <c r="C193" s="3">
        <v>185</v>
      </c>
      <c r="D193" s="23">
        <v>8.26</v>
      </c>
      <c r="E193" s="23">
        <v>8.9115615657331801</v>
      </c>
      <c r="F193" s="3">
        <v>7.37</v>
      </c>
      <c r="G193" s="23">
        <v>8.09355904452012</v>
      </c>
      <c r="H193" s="3">
        <f t="shared" si="15"/>
        <v>480</v>
      </c>
      <c r="I193" s="3">
        <f t="shared" si="16"/>
        <v>260</v>
      </c>
      <c r="J193" s="3">
        <v>185</v>
      </c>
      <c r="K193" s="3">
        <f t="shared" si="22"/>
        <v>-0.5651621935180362</v>
      </c>
      <c r="L193" s="3">
        <f t="shared" si="17"/>
        <v>-2729.5289900577109</v>
      </c>
      <c r="M193" s="3">
        <f t="shared" si="18"/>
        <v>-64455.013398343777</v>
      </c>
      <c r="N193" s="3">
        <f t="shared" si="19"/>
        <v>-0.542081749780703</v>
      </c>
      <c r="O193" s="3">
        <f t="shared" si="20"/>
        <v>-2709.0391905330516</v>
      </c>
      <c r="P193" s="3">
        <f t="shared" si="21"/>
        <v>8390754.7941680048</v>
      </c>
    </row>
    <row r="194" spans="3:16" x14ac:dyDescent="0.3">
      <c r="C194" s="3">
        <v>186</v>
      </c>
      <c r="D194" s="23">
        <v>7.98</v>
      </c>
      <c r="E194" s="23">
        <v>8.8787108072209797</v>
      </c>
      <c r="F194" s="3">
        <v>7.08</v>
      </c>
      <c r="G194" s="23">
        <v>8.0618311547857395</v>
      </c>
      <c r="H194" s="3">
        <f t="shared" si="15"/>
        <v>482</v>
      </c>
      <c r="I194" s="3">
        <f t="shared" si="16"/>
        <v>262</v>
      </c>
      <c r="J194" s="3">
        <v>186</v>
      </c>
      <c r="K194" s="3">
        <f t="shared" si="22"/>
        <v>-0.70612988451306113</v>
      </c>
      <c r="L194" s="3">
        <f t="shared" si="17"/>
        <v>-2725.7821765779127</v>
      </c>
      <c r="M194" s="3">
        <f t="shared" si="18"/>
        <v>-80531.945999643911</v>
      </c>
      <c r="N194" s="3">
        <f t="shared" si="19"/>
        <v>-0.68199372339161868</v>
      </c>
      <c r="O194" s="3">
        <f t="shared" si="20"/>
        <v>-2632.6124648245068</v>
      </c>
      <c r="P194" s="3">
        <f t="shared" si="21"/>
        <v>-77779.290855259926</v>
      </c>
    </row>
    <row r="195" spans="3:16" x14ac:dyDescent="0.3">
      <c r="C195" s="3">
        <v>187</v>
      </c>
      <c r="D195" s="23">
        <v>7.69</v>
      </c>
      <c r="E195" s="23">
        <v>8.8385802698848703</v>
      </c>
      <c r="F195" s="3">
        <v>6.76</v>
      </c>
      <c r="G195" s="23">
        <v>8.0230723156828905</v>
      </c>
      <c r="H195" s="3">
        <f t="shared" si="15"/>
        <v>484</v>
      </c>
      <c r="I195" s="3">
        <f t="shared" si="16"/>
        <v>264</v>
      </c>
      <c r="J195" s="3">
        <v>187</v>
      </c>
      <c r="K195" s="3">
        <f t="shared" si="22"/>
        <v>-0.85498352216223883</v>
      </c>
      <c r="L195" s="3">
        <f t="shared" si="17"/>
        <v>-2877.9602001416115</v>
      </c>
      <c r="M195" s="3">
        <f t="shared" si="18"/>
        <v>-18295855.721298907</v>
      </c>
      <c r="N195" s="3">
        <f t="shared" si="19"/>
        <v>-0.81793526871445454</v>
      </c>
      <c r="O195" s="3">
        <f t="shared" si="20"/>
        <v>-2628.1918015637843</v>
      </c>
      <c r="P195" s="3">
        <f t="shared" si="21"/>
        <v>-93283.006851580765</v>
      </c>
    </row>
    <row r="196" spans="3:16" x14ac:dyDescent="0.3">
      <c r="C196" s="3">
        <v>188</v>
      </c>
      <c r="D196" s="23">
        <v>7.36</v>
      </c>
      <c r="E196" s="23">
        <v>8.7911821778753101</v>
      </c>
      <c r="F196" s="3">
        <v>6.54</v>
      </c>
      <c r="G196" s="23">
        <v>7.9772943335294304</v>
      </c>
      <c r="H196" s="3">
        <f t="shared" si="15"/>
        <v>486</v>
      </c>
      <c r="I196" s="3">
        <f t="shared" si="16"/>
        <v>266</v>
      </c>
      <c r="J196" s="3">
        <v>188</v>
      </c>
      <c r="K196" s="3">
        <f t="shared" si="22"/>
        <v>-0.94252230273620508</v>
      </c>
      <c r="L196" s="3">
        <f t="shared" si="17"/>
        <v>-593.81743267513718</v>
      </c>
      <c r="M196" s="3">
        <f t="shared" si="18"/>
        <v>-8540341.3849377017</v>
      </c>
      <c r="N196" s="3">
        <f t="shared" si="19"/>
        <v>-0.95420206298919164</v>
      </c>
      <c r="O196" s="3">
        <f t="shared" si="20"/>
        <v>-2634.0852048161596</v>
      </c>
      <c r="P196" s="3">
        <f t="shared" si="21"/>
        <v>-1399167.918101016</v>
      </c>
    </row>
    <row r="197" spans="3:16" x14ac:dyDescent="0.3">
      <c r="C197" s="3">
        <v>189</v>
      </c>
      <c r="D197" s="23">
        <v>7.06</v>
      </c>
      <c r="E197" s="23">
        <v>8.7415548702932409</v>
      </c>
      <c r="F197" s="3">
        <v>6.24</v>
      </c>
      <c r="G197" s="23">
        <v>7.9245111527421797</v>
      </c>
      <c r="H197" s="3">
        <f t="shared" si="15"/>
        <v>488</v>
      </c>
      <c r="I197" s="3">
        <f t="shared" si="16"/>
        <v>268</v>
      </c>
      <c r="J197" s="3">
        <v>189</v>
      </c>
      <c r="K197" s="3">
        <f t="shared" si="22"/>
        <v>-0.99974274629724869</v>
      </c>
      <c r="L197" s="3">
        <f t="shared" si="17"/>
        <v>-1849.9390670575881</v>
      </c>
      <c r="M197" s="3">
        <f t="shared" si="18"/>
        <v>18084329.883148979</v>
      </c>
      <c r="N197" s="3">
        <f t="shared" si="19"/>
        <v>-1.0964989595580126</v>
      </c>
      <c r="O197" s="3">
        <f t="shared" si="20"/>
        <v>-2672.5658614142562</v>
      </c>
      <c r="P197" s="3">
        <f t="shared" si="21"/>
        <v>-24646896.195215262</v>
      </c>
    </row>
    <row r="198" spans="3:16" x14ac:dyDescent="0.3">
      <c r="C198" s="3">
        <v>190</v>
      </c>
      <c r="D198" s="23">
        <v>6.74</v>
      </c>
      <c r="E198" s="23">
        <v>8.6870175656731892</v>
      </c>
      <c r="F198" s="3">
        <v>5.98</v>
      </c>
      <c r="G198" s="23">
        <v>7.8650950686176904</v>
      </c>
      <c r="H198" s="3">
        <f t="shared" si="15"/>
        <v>490</v>
      </c>
      <c r="I198" s="3">
        <f t="shared" si="16"/>
        <v>270</v>
      </c>
      <c r="J198" s="3">
        <v>190</v>
      </c>
      <c r="K198" s="3">
        <f t="shared" si="22"/>
        <v>-1.1214669837934668</v>
      </c>
      <c r="L198" s="3">
        <f t="shared" si="17"/>
        <v>-2776.5565369564779</v>
      </c>
      <c r="M198" s="3">
        <f t="shared" si="18"/>
        <v>8304949.7419403857</v>
      </c>
      <c r="N198" s="3">
        <f t="shared" si="19"/>
        <v>-1.1511341627068785</v>
      </c>
      <c r="O198" s="3">
        <f t="shared" si="20"/>
        <v>335.90996829772678</v>
      </c>
      <c r="P198" s="3">
        <f t="shared" si="21"/>
        <v>1159060.7835902201</v>
      </c>
    </row>
    <row r="199" spans="3:16" x14ac:dyDescent="0.3">
      <c r="C199" s="3">
        <v>191</v>
      </c>
      <c r="D199" s="23">
        <v>6.45</v>
      </c>
      <c r="E199" s="23">
        <v>8.6252588738475904</v>
      </c>
      <c r="F199" s="3">
        <v>5.7</v>
      </c>
      <c r="G199" s="23">
        <v>7.8054775511536301</v>
      </c>
      <c r="H199" s="3">
        <f t="shared" si="15"/>
        <v>492</v>
      </c>
      <c r="I199" s="3">
        <f t="shared" si="16"/>
        <v>272</v>
      </c>
      <c r="J199" s="3">
        <v>191</v>
      </c>
      <c r="K199" s="3">
        <f t="shared" si="22"/>
        <v>-1.2763999534353916</v>
      </c>
      <c r="L199" s="3">
        <f t="shared" si="17"/>
        <v>-2921.7244031685418</v>
      </c>
      <c r="M199" s="3">
        <f t="shared" si="18"/>
        <v>-26249311.018555395</v>
      </c>
      <c r="N199" s="3">
        <f t="shared" si="19"/>
        <v>-1.2100139189043508</v>
      </c>
      <c r="O199" s="3">
        <f t="shared" si="20"/>
        <v>-2814.5977450029191</v>
      </c>
      <c r="P199" s="3">
        <f t="shared" si="21"/>
        <v>24383845.480879679</v>
      </c>
    </row>
    <row r="200" spans="3:16" x14ac:dyDescent="0.3">
      <c r="C200" s="3">
        <v>192</v>
      </c>
      <c r="D200" s="23">
        <v>6.11</v>
      </c>
      <c r="E200" s="23">
        <v>8.5562976071122598</v>
      </c>
      <c r="F200" s="3">
        <v>5.42</v>
      </c>
      <c r="G200" s="23">
        <v>7.7389071721121203</v>
      </c>
      <c r="H200" s="3">
        <f t="shared" si="15"/>
        <v>494</v>
      </c>
      <c r="I200" s="3">
        <f t="shared" si="16"/>
        <v>274</v>
      </c>
      <c r="J200" s="3">
        <v>192</v>
      </c>
      <c r="K200" s="3">
        <f t="shared" si="22"/>
        <v>-1.3345143183022088</v>
      </c>
      <c r="L200" s="3">
        <f t="shared" si="17"/>
        <v>453.43700645424252</v>
      </c>
      <c r="M200" s="3">
        <f t="shared" si="18"/>
        <v>-793053.61193063878</v>
      </c>
      <c r="N200" s="3">
        <f t="shared" si="19"/>
        <v>-1.3552783823968759</v>
      </c>
      <c r="O200" s="3">
        <f t="shared" si="20"/>
        <v>-2595.7811711372037</v>
      </c>
      <c r="P200" s="3">
        <f t="shared" si="21"/>
        <v>-154565.33965721837</v>
      </c>
    </row>
    <row r="201" spans="3:16" x14ac:dyDescent="0.3">
      <c r="C201" s="3">
        <v>193</v>
      </c>
      <c r="D201" s="23">
        <v>5.85</v>
      </c>
      <c r="E201" s="23">
        <v>8.4873610644013997</v>
      </c>
      <c r="F201" s="3">
        <v>5.14</v>
      </c>
      <c r="G201" s="23">
        <v>7.6654042094755104</v>
      </c>
      <c r="H201" s="3">
        <f t="shared" si="15"/>
        <v>496</v>
      </c>
      <c r="I201" s="3">
        <f t="shared" si="16"/>
        <v>276</v>
      </c>
      <c r="J201" s="3">
        <v>193</v>
      </c>
      <c r="K201" s="3">
        <f t="shared" si="22"/>
        <v>-1.3899399465084381</v>
      </c>
      <c r="L201" s="3">
        <f t="shared" si="17"/>
        <v>-2828.7126660001645</v>
      </c>
      <c r="M201" s="3">
        <f t="shared" si="18"/>
        <v>25945223.136878047</v>
      </c>
      <c r="N201" s="3">
        <f t="shared" si="19"/>
        <v>-1.4892140538135088</v>
      </c>
      <c r="O201" s="3">
        <f t="shared" si="20"/>
        <v>-2587.3977454835685</v>
      </c>
      <c r="P201" s="3">
        <f t="shared" si="21"/>
        <v>-169840.29190024413</v>
      </c>
    </row>
    <row r="202" spans="3:16" x14ac:dyDescent="0.3">
      <c r="C202" s="3">
        <v>194</v>
      </c>
      <c r="D202" s="23">
        <v>5.5</v>
      </c>
      <c r="E202" s="23">
        <v>8.4114408688957294</v>
      </c>
      <c r="F202" s="3">
        <v>4.84</v>
      </c>
      <c r="G202" s="23">
        <v>7.5849910529582401</v>
      </c>
      <c r="H202" s="3">
        <f t="shared" ref="H202:H265" si="23">2*C202+$T$14</f>
        <v>498</v>
      </c>
      <c r="I202" s="3">
        <f t="shared" ref="I202:I265" si="24">2*C202+$T$15</f>
        <v>278</v>
      </c>
      <c r="J202" s="3">
        <v>194</v>
      </c>
      <c r="K202" s="3">
        <f t="shared" si="22"/>
        <v>-1.5379033609120223</v>
      </c>
      <c r="L202" s="3">
        <f t="shared" si="17"/>
        <v>-2678.0075614726338</v>
      </c>
      <c r="M202" s="3">
        <f t="shared" si="18"/>
        <v>465463.19209315284</v>
      </c>
      <c r="N202" s="3">
        <f t="shared" si="19"/>
        <v>-1.6331203558055611</v>
      </c>
      <c r="O202" s="3">
        <f t="shared" si="20"/>
        <v>-2779.9355967040979</v>
      </c>
      <c r="P202" s="3">
        <f t="shared" si="21"/>
        <v>-23603527.555301245</v>
      </c>
    </row>
    <row r="203" spans="3:16" x14ac:dyDescent="0.3">
      <c r="C203" s="3">
        <v>195</v>
      </c>
      <c r="D203" s="23">
        <v>5.2</v>
      </c>
      <c r="E203" s="23">
        <v>8.3283832295159304</v>
      </c>
      <c r="F203" s="3">
        <v>4.62</v>
      </c>
      <c r="G203" s="23">
        <v>7.4976921971867796</v>
      </c>
      <c r="H203" s="3">
        <f t="shared" si="23"/>
        <v>500</v>
      </c>
      <c r="I203" s="3">
        <f t="shared" si="24"/>
        <v>280</v>
      </c>
      <c r="J203" s="3">
        <v>195</v>
      </c>
      <c r="K203" s="3">
        <f t="shared" si="22"/>
        <v>-1.6760603988041896</v>
      </c>
      <c r="L203" s="3">
        <f t="shared" si="17"/>
        <v>-2663.0142258313917</v>
      </c>
      <c r="M203" s="3">
        <f t="shared" si="18"/>
        <v>-191149.54403732572</v>
      </c>
      <c r="N203" s="3">
        <f t="shared" si="19"/>
        <v>-1.6943193823216232</v>
      </c>
      <c r="O203" s="3">
        <f t="shared" si="20"/>
        <v>232.80858047011938</v>
      </c>
      <c r="P203" s="3">
        <f t="shared" si="21"/>
        <v>-2853591.0390715543</v>
      </c>
    </row>
    <row r="204" spans="3:16" x14ac:dyDescent="0.3">
      <c r="C204" s="3">
        <v>196</v>
      </c>
      <c r="D204" s="23">
        <v>4.91</v>
      </c>
      <c r="E204" s="23">
        <v>8.2382134464235595</v>
      </c>
      <c r="F204" s="3">
        <v>4.3600000000000003</v>
      </c>
      <c r="G204" s="23">
        <v>7.4099988913561097</v>
      </c>
      <c r="H204" s="3">
        <f t="shared" si="23"/>
        <v>502</v>
      </c>
      <c r="I204" s="3">
        <f t="shared" si="24"/>
        <v>282</v>
      </c>
      <c r="J204" s="3">
        <v>196</v>
      </c>
      <c r="K204" s="3">
        <f t="shared" si="22"/>
        <v>-1.8134216136286285</v>
      </c>
      <c r="L204" s="3">
        <f t="shared" ref="L204:L267" si="25">$T$9^2 * ( -E206 + 16*E205 - 30*E204 + 16*E203 - E202 ) / (12*$T$13^2) * 0.001</f>
        <v>-2652.7298557043691</v>
      </c>
      <c r="M204" s="3">
        <f t="shared" ref="M204:M267" si="26">$T$9^3 * ( E202 - 2*E203 + 2*E205 - E206 ) / (2*$T$13^3) * 0.001</f>
        <v>-206815.16896519458</v>
      </c>
      <c r="N204" s="3">
        <f t="shared" ref="N204:N267" si="27">$T$9 * ( -G206 + 8*G205 - 8*G203 + G202 ) / (12*$T$13) * 0.001</f>
        <v>-1.7455281777406848</v>
      </c>
      <c r="O204" s="3">
        <f t="shared" ref="O204:O267" si="28">$T$9^2 * ( -G206 + 16*G205 - 30*G204 + 16*G203 - G202 ) / (12*$T$13^2) * 0.001</f>
        <v>-2439.1522198571615</v>
      </c>
      <c r="P204" s="3">
        <f t="shared" ref="P204:P267" si="29">$T$9^3 * ( G202 - 2*G203 + 2*G205 - G206 ) / (2*$T$13^3) * 0.001</f>
        <v>23218203.060251355</v>
      </c>
    </row>
    <row r="205" spans="3:16" x14ac:dyDescent="0.3">
      <c r="C205" s="3">
        <v>197</v>
      </c>
      <c r="D205" s="23">
        <v>4.66</v>
      </c>
      <c r="E205" s="23">
        <v>8.1409589862080303</v>
      </c>
      <c r="F205" s="3">
        <v>4.1100000000000003</v>
      </c>
      <c r="G205" s="23">
        <v>7.3162076188734302</v>
      </c>
      <c r="H205" s="3">
        <f t="shared" si="23"/>
        <v>504</v>
      </c>
      <c r="I205" s="3">
        <f t="shared" si="24"/>
        <v>284</v>
      </c>
      <c r="J205" s="3">
        <v>197</v>
      </c>
      <c r="K205" s="3">
        <f t="shared" si="22"/>
        <v>-1.9502304426626771</v>
      </c>
      <c r="L205" s="3">
        <f t="shared" si="25"/>
        <v>-2641.6374383603006</v>
      </c>
      <c r="M205" s="3">
        <f t="shared" si="26"/>
        <v>-222417.79606238171</v>
      </c>
      <c r="N205" s="3">
        <f t="shared" si="27"/>
        <v>-1.8795993451874267</v>
      </c>
      <c r="O205" s="3">
        <f t="shared" si="28"/>
        <v>-2570.4854531618789</v>
      </c>
      <c r="P205" s="3">
        <f t="shared" si="29"/>
        <v>2445996.5778640066</v>
      </c>
    </row>
    <row r="206" spans="3:16" x14ac:dyDescent="0.3">
      <c r="C206" s="3">
        <v>198</v>
      </c>
      <c r="D206" s="23">
        <v>4.4000000000000004</v>
      </c>
      <c r="E206" s="23">
        <v>8.0366494735200504</v>
      </c>
      <c r="F206" s="3">
        <v>3.92</v>
      </c>
      <c r="G206" s="23">
        <v>7.21561252117435</v>
      </c>
      <c r="H206" s="3">
        <f t="shared" si="23"/>
        <v>506</v>
      </c>
      <c r="I206" s="3">
        <f t="shared" si="24"/>
        <v>286</v>
      </c>
      <c r="J206" s="3">
        <v>198</v>
      </c>
      <c r="K206" s="3">
        <f t="shared" ref="K206:K269" si="30">$T$9 * ( -E208 + 8*E207- 8*E205 + E204 ) / (12*$T$13) * 0.001</f>
        <v>-2.0864452126114985</v>
      </c>
      <c r="L206" s="3">
        <f t="shared" si="25"/>
        <v>-2629.7403526608464</v>
      </c>
      <c r="M206" s="3">
        <f t="shared" si="26"/>
        <v>-237952.67249727261</v>
      </c>
      <c r="N206" s="3">
        <f t="shared" si="27"/>
        <v>-2.0121478338631142</v>
      </c>
      <c r="O206" s="3">
        <f t="shared" si="28"/>
        <v>-2536.0964775165316</v>
      </c>
      <c r="P206" s="3">
        <f t="shared" si="29"/>
        <v>-229479.28439205186</v>
      </c>
    </row>
    <row r="207" spans="3:16" x14ac:dyDescent="0.3">
      <c r="C207" s="3">
        <v>199</v>
      </c>
      <c r="D207" s="23">
        <v>4.1500000000000004</v>
      </c>
      <c r="E207" s="23">
        <v>7.9253166820476597</v>
      </c>
      <c r="F207" s="3">
        <v>3.69</v>
      </c>
      <c r="G207" s="23">
        <v>7.1082442405000998</v>
      </c>
      <c r="H207" s="3">
        <f t="shared" si="23"/>
        <v>508</v>
      </c>
      <c r="I207" s="3">
        <f t="shared" si="24"/>
        <v>288</v>
      </c>
      <c r="J207" s="3">
        <v>199</v>
      </c>
      <c r="K207" s="3">
        <f t="shared" si="30"/>
        <v>-2.2220244311365742</v>
      </c>
      <c r="L207" s="3">
        <f t="shared" si="25"/>
        <v>-2617.0422225744201</v>
      </c>
      <c r="M207" s="3">
        <f t="shared" si="26"/>
        <v>-253415.0661683463</v>
      </c>
      <c r="N207" s="3">
        <f t="shared" si="27"/>
        <v>-2.1428991371917196</v>
      </c>
      <c r="O207" s="3">
        <f t="shared" si="28"/>
        <v>-2523.8505221543919</v>
      </c>
      <c r="P207" s="3">
        <f t="shared" si="29"/>
        <v>-244391.06932551623</v>
      </c>
    </row>
    <row r="208" spans="3:16" x14ac:dyDescent="0.3">
      <c r="C208" s="3">
        <v>200</v>
      </c>
      <c r="D208" s="23">
        <v>3.92</v>
      </c>
      <c r="E208" s="23">
        <v>7.8069945248376502</v>
      </c>
      <c r="F208" s="3">
        <v>3.48</v>
      </c>
      <c r="G208" s="23">
        <v>6.99413548226907</v>
      </c>
      <c r="H208" s="3">
        <f t="shared" si="23"/>
        <v>510</v>
      </c>
      <c r="I208" s="3">
        <f t="shared" si="24"/>
        <v>290</v>
      </c>
      <c r="J208" s="3">
        <v>200</v>
      </c>
      <c r="K208" s="3">
        <f t="shared" si="30"/>
        <v>-2.3569267994947829</v>
      </c>
      <c r="L208" s="3">
        <f t="shared" si="25"/>
        <v>-2603.5469160829698</v>
      </c>
      <c r="M208" s="3">
        <f t="shared" si="26"/>
        <v>-268800.26722603373</v>
      </c>
      <c r="N208" s="3">
        <f t="shared" si="27"/>
        <v>-2.272997692684243</v>
      </c>
      <c r="O208" s="3">
        <f t="shared" si="28"/>
        <v>-2510.835777465561</v>
      </c>
      <c r="P208" s="3">
        <f t="shared" si="29"/>
        <v>-259228.41025071612</v>
      </c>
    </row>
    <row r="209" spans="3:16" x14ac:dyDescent="0.3">
      <c r="C209" s="3">
        <v>201</v>
      </c>
      <c r="D209" s="23">
        <v>3.68</v>
      </c>
      <c r="E209" s="23">
        <v>7.6817190439653098</v>
      </c>
      <c r="F209" s="3">
        <v>3.32</v>
      </c>
      <c r="G209" s="23">
        <v>6.8733210051144296</v>
      </c>
      <c r="H209" s="3">
        <f t="shared" si="23"/>
        <v>512</v>
      </c>
      <c r="I209" s="3">
        <f t="shared" si="24"/>
        <v>292</v>
      </c>
      <c r="J209" s="3">
        <v>201</v>
      </c>
      <c r="K209" s="3">
        <f t="shared" si="30"/>
        <v>-2.4911112251178391</v>
      </c>
      <c r="L209" s="3">
        <f t="shared" si="25"/>
        <v>-2589.2585439706554</v>
      </c>
      <c r="M209" s="3">
        <f t="shared" si="26"/>
        <v>-284103.58911839232</v>
      </c>
      <c r="N209" s="3">
        <f t="shared" si="27"/>
        <v>-2.4024038710604256</v>
      </c>
      <c r="O209" s="3">
        <f t="shared" si="28"/>
        <v>-2497.056207885586</v>
      </c>
      <c r="P209" s="3">
        <f t="shared" si="29"/>
        <v>-273986.78763404716</v>
      </c>
    </row>
    <row r="210" spans="3:16" x14ac:dyDescent="0.3">
      <c r="C210" s="3">
        <v>202</v>
      </c>
      <c r="D210" s="23">
        <v>3.44</v>
      </c>
      <c r="E210" s="23">
        <v>7.5495283995556903</v>
      </c>
      <c r="F210" s="3">
        <v>3.11</v>
      </c>
      <c r="G210" s="23">
        <v>6.7458376102962703</v>
      </c>
      <c r="H210" s="3">
        <f t="shared" si="23"/>
        <v>514</v>
      </c>
      <c r="I210" s="3">
        <f t="shared" si="24"/>
        <v>294</v>
      </c>
      <c r="J210" s="3">
        <v>202</v>
      </c>
      <c r="K210" s="3">
        <f t="shared" si="30"/>
        <v>-2.6325093317223551</v>
      </c>
      <c r="L210" s="3">
        <f t="shared" si="25"/>
        <v>-2728.4492870472527</v>
      </c>
      <c r="M210" s="3">
        <f t="shared" si="26"/>
        <v>-18209815.24943291</v>
      </c>
      <c r="N210" s="3">
        <f t="shared" si="27"/>
        <v>-2.5310782539449943</v>
      </c>
      <c r="O210" s="3">
        <f t="shared" si="28"/>
        <v>-2482.5160107942133</v>
      </c>
      <c r="P210" s="3">
        <f t="shared" si="29"/>
        <v>-288661.70605998341</v>
      </c>
    </row>
    <row r="211" spans="3:16" x14ac:dyDescent="0.3">
      <c r="C211" s="3">
        <v>203</v>
      </c>
      <c r="D211" s="23">
        <v>3.25</v>
      </c>
      <c r="E211" s="23">
        <v>7.4104628581596304</v>
      </c>
      <c r="F211" s="3">
        <v>2.93</v>
      </c>
      <c r="G211" s="23">
        <v>6.6117241304916101</v>
      </c>
      <c r="H211" s="3">
        <f t="shared" si="23"/>
        <v>516</v>
      </c>
      <c r="I211" s="3">
        <f t="shared" si="24"/>
        <v>296</v>
      </c>
      <c r="J211" s="3">
        <v>203</v>
      </c>
      <c r="K211" s="3">
        <f t="shared" si="30"/>
        <v>-2.7137796897141078</v>
      </c>
      <c r="L211" s="3">
        <f t="shared" si="25"/>
        <v>-484.71088482890065</v>
      </c>
      <c r="M211" s="3">
        <f t="shared" si="26"/>
        <v>-10315326.676546009</v>
      </c>
      <c r="N211" s="3">
        <f t="shared" si="27"/>
        <v>-2.6589816458743858</v>
      </c>
      <c r="O211" s="3">
        <f t="shared" si="28"/>
        <v>-2467.2196152772931</v>
      </c>
      <c r="P211" s="3">
        <f t="shared" si="29"/>
        <v>-303248.6953668411</v>
      </c>
    </row>
    <row r="212" spans="3:16" x14ac:dyDescent="0.3">
      <c r="C212" s="3">
        <v>204</v>
      </c>
      <c r="D212" s="23">
        <v>3.02</v>
      </c>
      <c r="E212" s="23">
        <v>7.2695089650417399</v>
      </c>
      <c r="F212" s="3">
        <v>2.77</v>
      </c>
      <c r="G212" s="23">
        <v>6.4710214179655798</v>
      </c>
      <c r="H212" s="3">
        <f t="shared" si="23"/>
        <v>518</v>
      </c>
      <c r="I212" s="3">
        <f t="shared" si="24"/>
        <v>298</v>
      </c>
      <c r="J212" s="3">
        <v>204</v>
      </c>
      <c r="K212" s="3">
        <f t="shared" si="30"/>
        <v>-2.7585904443477465</v>
      </c>
      <c r="L212" s="3">
        <f t="shared" si="25"/>
        <v>-1489.8641441591105</v>
      </c>
      <c r="M212" s="3">
        <f t="shared" si="26"/>
        <v>17594976.867188942</v>
      </c>
      <c r="N212" s="3">
        <f t="shared" si="27"/>
        <v>-2.7860750862362678</v>
      </c>
      <c r="O212" s="3">
        <f t="shared" si="28"/>
        <v>-2451.1716807605876</v>
      </c>
      <c r="P212" s="3">
        <f t="shared" si="29"/>
        <v>-317743.31215576694</v>
      </c>
    </row>
    <row r="213" spans="3:16" x14ac:dyDescent="0.3">
      <c r="C213" s="3">
        <v>205</v>
      </c>
      <c r="D213" s="23">
        <v>2.85</v>
      </c>
      <c r="E213" s="23">
        <v>7.1245277165136196</v>
      </c>
      <c r="F213" s="3">
        <v>2.61</v>
      </c>
      <c r="G213" s="23">
        <v>6.3237723321274402</v>
      </c>
      <c r="H213" s="3">
        <f t="shared" si="23"/>
        <v>520</v>
      </c>
      <c r="I213" s="3">
        <f t="shared" si="24"/>
        <v>300</v>
      </c>
      <c r="J213" s="3">
        <v>205</v>
      </c>
      <c r="K213" s="3">
        <f t="shared" si="30"/>
        <v>-2.8663408863496453</v>
      </c>
      <c r="L213" s="3">
        <f t="shared" si="25"/>
        <v>-2611.8949654917351</v>
      </c>
      <c r="M213" s="3">
        <f t="shared" si="26"/>
        <v>9678931.0521814115</v>
      </c>
      <c r="N213" s="3">
        <f t="shared" si="27"/>
        <v>-2.9123198611375019</v>
      </c>
      <c r="O213" s="3">
        <f t="shared" si="28"/>
        <v>-2434.3770956080052</v>
      </c>
      <c r="P213" s="3">
        <f t="shared" si="29"/>
        <v>-332141.14122894272</v>
      </c>
    </row>
    <row r="214" spans="3:16" x14ac:dyDescent="0.3">
      <c r="C214" s="3">
        <v>206</v>
      </c>
      <c r="D214" s="23">
        <v>2.7</v>
      </c>
      <c r="E214" s="23">
        <v>6.9728010303241899</v>
      </c>
      <c r="F214" s="3">
        <v>2.44</v>
      </c>
      <c r="G214" s="23">
        <v>6.17002172647517</v>
      </c>
      <c r="H214" s="3">
        <f t="shared" si="23"/>
        <v>522</v>
      </c>
      <c r="I214" s="3">
        <f t="shared" si="24"/>
        <v>302</v>
      </c>
      <c r="J214" s="3">
        <v>206</v>
      </c>
      <c r="K214" s="3">
        <f t="shared" si="30"/>
        <v>-3.0008786753336483</v>
      </c>
      <c r="L214" s="3">
        <f t="shared" si="25"/>
        <v>-2508.4024634138241</v>
      </c>
      <c r="M214" s="3">
        <f t="shared" si="26"/>
        <v>-342241.0021664786</v>
      </c>
      <c r="N214" s="3">
        <f t="shared" si="27"/>
        <v>-3.0411814695911938</v>
      </c>
      <c r="O214" s="3">
        <f t="shared" si="28"/>
        <v>-2484.6424931411248</v>
      </c>
      <c r="P214" s="3">
        <f t="shared" si="29"/>
        <v>-8218193.9824844394</v>
      </c>
    </row>
    <row r="215" spans="3:16" x14ac:dyDescent="0.3">
      <c r="C215" s="3">
        <v>207</v>
      </c>
      <c r="D215" s="23">
        <v>2.52</v>
      </c>
      <c r="E215" s="23">
        <v>6.8143751238918799</v>
      </c>
      <c r="F215" s="3">
        <v>2.2999999999999998</v>
      </c>
      <c r="G215" s="23">
        <v>6.0098164349326701</v>
      </c>
      <c r="H215" s="3">
        <f t="shared" si="23"/>
        <v>524</v>
      </c>
      <c r="I215" s="3">
        <f t="shared" si="24"/>
        <v>304</v>
      </c>
      <c r="J215" s="3">
        <v>207</v>
      </c>
      <c r="K215" s="3">
        <f t="shared" si="30"/>
        <v>-3.1300482476310045</v>
      </c>
      <c r="L215" s="3">
        <f t="shared" si="25"/>
        <v>-2490.3330991088656</v>
      </c>
      <c r="M215" s="3">
        <f t="shared" si="26"/>
        <v>-356972.39538049302</v>
      </c>
      <c r="N215" s="3">
        <f t="shared" si="27"/>
        <v>-3.1499305706551861</v>
      </c>
      <c r="O215" s="3">
        <f t="shared" si="28"/>
        <v>-1620.4872103052712</v>
      </c>
      <c r="P215" s="3">
        <f t="shared" si="29"/>
        <v>-20229958.929883227</v>
      </c>
    </row>
    <row r="216" spans="3:16" x14ac:dyDescent="0.3">
      <c r="C216" s="3">
        <v>208</v>
      </c>
      <c r="D216" s="23">
        <v>2.3199999999999998</v>
      </c>
      <c r="E216" s="23">
        <v>6.6492982552824902</v>
      </c>
      <c r="F216" s="3">
        <v>2.16</v>
      </c>
      <c r="G216" s="23">
        <v>5.8453782525570004</v>
      </c>
      <c r="H216" s="3">
        <f t="shared" si="23"/>
        <v>526</v>
      </c>
      <c r="I216" s="3">
        <f t="shared" si="24"/>
        <v>306</v>
      </c>
      <c r="J216" s="3">
        <v>208</v>
      </c>
      <c r="K216" s="3">
        <f t="shared" si="30"/>
        <v>-3.267983641255078</v>
      </c>
      <c r="L216" s="3">
        <f t="shared" si="25"/>
        <v>-2659.5729202784219</v>
      </c>
      <c r="M216" s="3">
        <f t="shared" si="26"/>
        <v>-22206262.57508871</v>
      </c>
      <c r="N216" s="3">
        <f t="shared" si="27"/>
        <v>-3.1869561635350716</v>
      </c>
      <c r="O216" s="3">
        <f t="shared" si="28"/>
        <v>-51.316696089882029</v>
      </c>
      <c r="P216" s="3">
        <f t="shared" si="29"/>
        <v>7507894.0017814273</v>
      </c>
    </row>
    <row r="217" spans="3:16" x14ac:dyDescent="0.3">
      <c r="C217" s="3">
        <v>209</v>
      </c>
      <c r="D217" s="23">
        <v>2.1800000000000002</v>
      </c>
      <c r="E217" s="23">
        <v>6.4776207085093302</v>
      </c>
      <c r="F217" s="3">
        <v>2.02</v>
      </c>
      <c r="G217" s="23">
        <v>5.6800698559170799</v>
      </c>
      <c r="H217" s="3">
        <f t="shared" si="23"/>
        <v>528</v>
      </c>
      <c r="I217" s="3">
        <f t="shared" si="24"/>
        <v>308</v>
      </c>
      <c r="J217" s="3">
        <v>209</v>
      </c>
      <c r="K217" s="3">
        <f t="shared" si="30"/>
        <v>-3.3302269060636807</v>
      </c>
      <c r="L217" s="3">
        <f t="shared" si="25"/>
        <v>121.92006246789572</v>
      </c>
      <c r="M217" s="3">
        <f t="shared" si="26"/>
        <v>-7248111.5968510211</v>
      </c>
      <c r="N217" s="3">
        <f t="shared" si="27"/>
        <v>-3.251042613850545</v>
      </c>
      <c r="O217" s="3">
        <f t="shared" si="28"/>
        <v>-2532.1196596573882</v>
      </c>
      <c r="P217" s="3">
        <f t="shared" si="29"/>
        <v>19499947.585061703</v>
      </c>
    </row>
    <row r="218" spans="3:16" x14ac:dyDescent="0.3">
      <c r="C218" s="3">
        <v>210</v>
      </c>
      <c r="D218" s="23">
        <v>2.0499999999999998</v>
      </c>
      <c r="E218" s="23">
        <v>6.30542222897237</v>
      </c>
      <c r="F218" s="3">
        <v>1.9</v>
      </c>
      <c r="G218" s="23">
        <v>5.5084560174729704</v>
      </c>
      <c r="H218" s="3">
        <f t="shared" si="23"/>
        <v>530</v>
      </c>
      <c r="I218" s="3">
        <f t="shared" si="24"/>
        <v>310</v>
      </c>
      <c r="J218" s="3">
        <v>210</v>
      </c>
      <c r="K218" s="3">
        <f t="shared" si="30"/>
        <v>-3.3669961881876471</v>
      </c>
      <c r="L218" s="3">
        <f t="shared" si="25"/>
        <v>-1792.0719446401376</v>
      </c>
      <c r="M218" s="3">
        <f t="shared" si="26"/>
        <v>21449563.490682665</v>
      </c>
      <c r="N218" s="3">
        <f t="shared" si="27"/>
        <v>-3.3813988195160856</v>
      </c>
      <c r="O218" s="3">
        <f t="shared" si="28"/>
        <v>-2341.3856913159434</v>
      </c>
      <c r="P218" s="3">
        <f t="shared" si="29"/>
        <v>-385638.15664077853</v>
      </c>
    </row>
    <row r="219" spans="3:16" x14ac:dyDescent="0.3">
      <c r="C219" s="3">
        <v>211</v>
      </c>
      <c r="D219" s="23">
        <v>1.89</v>
      </c>
      <c r="E219" s="23">
        <v>6.1286239094194004</v>
      </c>
      <c r="F219" s="3">
        <v>1.79</v>
      </c>
      <c r="G219" s="23">
        <v>5.3305890124623199</v>
      </c>
      <c r="H219" s="3">
        <f t="shared" si="23"/>
        <v>532</v>
      </c>
      <c r="I219" s="3">
        <f t="shared" si="24"/>
        <v>312</v>
      </c>
      <c r="J219" s="3">
        <v>211</v>
      </c>
      <c r="K219" s="3">
        <f t="shared" si="30"/>
        <v>-3.4804939654102407</v>
      </c>
      <c r="L219" s="3">
        <f t="shared" si="25"/>
        <v>-2471.2808908523693</v>
      </c>
      <c r="M219" s="3">
        <f t="shared" si="26"/>
        <v>6471369.7859158916</v>
      </c>
      <c r="N219" s="3">
        <f t="shared" si="27"/>
        <v>-3.5096032557182282</v>
      </c>
      <c r="O219" s="3">
        <f t="shared" si="28"/>
        <v>-2470.5533000419032</v>
      </c>
      <c r="P219" s="3">
        <f t="shared" si="29"/>
        <v>-17751027.426732656</v>
      </c>
    </row>
    <row r="220" spans="3:16" x14ac:dyDescent="0.3">
      <c r="C220" s="3">
        <v>212</v>
      </c>
      <c r="D220" s="23">
        <v>1.75</v>
      </c>
      <c r="E220" s="23">
        <v>5.9453835141522902</v>
      </c>
      <c r="F220" s="3">
        <v>1.66</v>
      </c>
      <c r="G220" s="23">
        <v>5.1465230208978898</v>
      </c>
      <c r="H220" s="3">
        <f t="shared" si="23"/>
        <v>534</v>
      </c>
      <c r="I220" s="3">
        <f t="shared" si="24"/>
        <v>314</v>
      </c>
      <c r="J220" s="3">
        <v>212</v>
      </c>
      <c r="K220" s="3">
        <f t="shared" si="30"/>
        <v>-3.6076718494185687</v>
      </c>
      <c r="L220" s="3">
        <f t="shared" si="25"/>
        <v>-2391.2197259784007</v>
      </c>
      <c r="M220" s="3">
        <f t="shared" si="26"/>
        <v>-411443.90121965751</v>
      </c>
      <c r="N220" s="3">
        <f t="shared" si="27"/>
        <v>-3.5798593978211688</v>
      </c>
      <c r="O220" s="3">
        <f t="shared" si="28"/>
        <v>-302.72044200891321</v>
      </c>
      <c r="P220" s="3">
        <f t="shared" si="29"/>
        <v>-11439710.373070182</v>
      </c>
    </row>
    <row r="221" spans="3:16" x14ac:dyDescent="0.3">
      <c r="C221" s="3">
        <v>213</v>
      </c>
      <c r="D221" s="23">
        <v>1.62</v>
      </c>
      <c r="E221" s="23">
        <v>5.7557568599705498</v>
      </c>
      <c r="F221" s="3">
        <v>1.55</v>
      </c>
      <c r="G221" s="23">
        <v>4.9611040263975097</v>
      </c>
      <c r="H221" s="3">
        <f t="shared" si="23"/>
        <v>536</v>
      </c>
      <c r="I221" s="3">
        <f t="shared" si="24"/>
        <v>316</v>
      </c>
      <c r="J221" s="3">
        <v>213</v>
      </c>
      <c r="K221" s="3">
        <f t="shared" si="30"/>
        <v>-3.7306933562196645</v>
      </c>
      <c r="L221" s="3">
        <f t="shared" si="25"/>
        <v>-2369.5917411840182</v>
      </c>
      <c r="M221" s="3">
        <f t="shared" si="26"/>
        <v>-425474.12643117312</v>
      </c>
      <c r="N221" s="3">
        <f t="shared" si="27"/>
        <v>-3.6130820055575685</v>
      </c>
      <c r="O221" s="3">
        <f t="shared" si="28"/>
        <v>-1162.7549075655961</v>
      </c>
      <c r="P221" s="3">
        <f t="shared" si="29"/>
        <v>9430475.5703361705</v>
      </c>
    </row>
    <row r="222" spans="3:16" x14ac:dyDescent="0.3">
      <c r="C222" s="3">
        <v>214</v>
      </c>
      <c r="D222" s="23">
        <v>1.49</v>
      </c>
      <c r="E222" s="23">
        <v>5.5598017089899798</v>
      </c>
      <c r="F222" s="3">
        <v>1.45</v>
      </c>
      <c r="G222" s="23">
        <v>4.77264397256452</v>
      </c>
      <c r="H222" s="3">
        <f t="shared" si="23"/>
        <v>538</v>
      </c>
      <c r="I222" s="3">
        <f t="shared" si="24"/>
        <v>318</v>
      </c>
      <c r="J222" s="3">
        <v>214</v>
      </c>
      <c r="K222" s="3">
        <f t="shared" si="30"/>
        <v>-3.8535218808324476</v>
      </c>
      <c r="L222" s="3">
        <f t="shared" si="25"/>
        <v>-2365.497193687756</v>
      </c>
      <c r="M222" s="3">
        <f t="shared" si="26"/>
        <v>-2558807.8698150008</v>
      </c>
      <c r="N222" s="3">
        <f t="shared" si="27"/>
        <v>-3.6895892964392871</v>
      </c>
      <c r="O222" s="3">
        <f t="shared" si="28"/>
        <v>-1627.6421394410449</v>
      </c>
      <c r="P222" s="3">
        <f t="shared" si="29"/>
        <v>-10357040.714148661</v>
      </c>
    </row>
    <row r="223" spans="3:16" x14ac:dyDescent="0.3">
      <c r="C223" s="3">
        <v>215</v>
      </c>
      <c r="D223" s="23">
        <v>1.38</v>
      </c>
      <c r="E223" s="23">
        <v>5.35757775104784</v>
      </c>
      <c r="F223" s="3">
        <v>1.37</v>
      </c>
      <c r="G223" s="23">
        <v>4.5802276369938504</v>
      </c>
      <c r="H223" s="3">
        <f t="shared" si="23"/>
        <v>540</v>
      </c>
      <c r="I223" s="3">
        <f t="shared" si="24"/>
        <v>320</v>
      </c>
      <c r="J223" s="3">
        <v>215</v>
      </c>
      <c r="K223" s="3">
        <f t="shared" si="30"/>
        <v>-3.9800208946481739</v>
      </c>
      <c r="L223" s="3">
        <f t="shared" si="25"/>
        <v>-2308.3775744536592</v>
      </c>
      <c r="M223" s="3">
        <f t="shared" si="26"/>
        <v>-28290871.293642104</v>
      </c>
      <c r="N223" s="3">
        <f t="shared" si="27"/>
        <v>-3.7218637729609809</v>
      </c>
      <c r="O223" s="3">
        <f t="shared" si="28"/>
        <v>228.39763242819424</v>
      </c>
      <c r="P223" s="3">
        <f t="shared" si="29"/>
        <v>7083764.3247876409</v>
      </c>
    </row>
    <row r="224" spans="3:16" x14ac:dyDescent="0.3">
      <c r="C224" s="3">
        <v>216</v>
      </c>
      <c r="D224" s="23">
        <v>1.26</v>
      </c>
      <c r="E224" s="23">
        <v>5.1497316541395701</v>
      </c>
      <c r="F224" s="3">
        <v>1.28</v>
      </c>
      <c r="G224" s="23">
        <v>4.3876292988092596</v>
      </c>
      <c r="H224" s="3">
        <f t="shared" si="23"/>
        <v>542</v>
      </c>
      <c r="I224" s="3">
        <f t="shared" si="24"/>
        <v>322</v>
      </c>
      <c r="J224" s="3">
        <v>216</v>
      </c>
      <c r="K224" s="3">
        <f t="shared" si="30"/>
        <v>-4.0061739996941297</v>
      </c>
      <c r="L224" s="3">
        <f t="shared" si="25"/>
        <v>1038.2566729789203</v>
      </c>
      <c r="M224" s="3">
        <f t="shared" si="26"/>
        <v>1662433.6787977873</v>
      </c>
      <c r="N224" s="3">
        <f t="shared" si="27"/>
        <v>-3.7748323275081437</v>
      </c>
      <c r="O224" s="3">
        <f t="shared" si="28"/>
        <v>-2394.1585608511982</v>
      </c>
      <c r="P224" s="3">
        <f t="shared" si="29"/>
        <v>20537184.73551001</v>
      </c>
    </row>
    <row r="225" spans="3:16" x14ac:dyDescent="0.3">
      <c r="C225" s="3">
        <v>217</v>
      </c>
      <c r="D225" s="23">
        <v>1.1599999999999999</v>
      </c>
      <c r="E225" s="23">
        <v>4.9434264333521902</v>
      </c>
      <c r="F225" s="3">
        <v>1.19</v>
      </c>
      <c r="G225" s="23">
        <v>4.1891192087343301</v>
      </c>
      <c r="H225" s="3">
        <f t="shared" si="23"/>
        <v>544</v>
      </c>
      <c r="I225" s="3">
        <f t="shared" si="24"/>
        <v>324</v>
      </c>
      <c r="J225" s="3">
        <v>217</v>
      </c>
      <c r="K225" s="3">
        <f t="shared" si="30"/>
        <v>-4.0386541705144356</v>
      </c>
      <c r="L225" s="3">
        <f t="shared" si="25"/>
        <v>-2516.720182396682</v>
      </c>
      <c r="M225" s="3">
        <f t="shared" si="26"/>
        <v>27376366.01466481</v>
      </c>
      <c r="N225" s="3">
        <f t="shared" si="27"/>
        <v>-3.8979792973187459</v>
      </c>
      <c r="O225" s="3">
        <f t="shared" si="28"/>
        <v>-2190.9079192251916</v>
      </c>
      <c r="P225" s="3">
        <f t="shared" si="29"/>
        <v>-444552.57457175822</v>
      </c>
    </row>
    <row r="226" spans="3:16" x14ac:dyDescent="0.3">
      <c r="C226" s="3">
        <v>218</v>
      </c>
      <c r="D226" s="23">
        <v>1.06</v>
      </c>
      <c r="E226" s="23">
        <v>4.7310401594831601</v>
      </c>
      <c r="F226" s="3">
        <v>1.1000000000000001</v>
      </c>
      <c r="G226" s="23">
        <v>3.9847578348654999</v>
      </c>
      <c r="H226" s="3">
        <f t="shared" si="23"/>
        <v>546</v>
      </c>
      <c r="I226" s="3">
        <f t="shared" si="24"/>
        <v>326</v>
      </c>
      <c r="J226" s="3">
        <v>218</v>
      </c>
      <c r="K226" s="3">
        <f t="shared" si="30"/>
        <v>-4.1680942608532909</v>
      </c>
      <c r="L226" s="3">
        <f t="shared" si="25"/>
        <v>-2252.7170469491098</v>
      </c>
      <c r="M226" s="3">
        <f t="shared" si="26"/>
        <v>-475358.35711540916</v>
      </c>
      <c r="N226" s="3">
        <f t="shared" si="27"/>
        <v>-4.020615135962097</v>
      </c>
      <c r="O226" s="3">
        <f t="shared" si="28"/>
        <v>-2361.2938795052419</v>
      </c>
      <c r="P226" s="3">
        <f t="shared" si="29"/>
        <v>-22945331.275260422</v>
      </c>
    </row>
    <row r="227" spans="3:16" x14ac:dyDescent="0.3">
      <c r="C227" s="3">
        <v>219</v>
      </c>
      <c r="D227" s="23">
        <v>0.97</v>
      </c>
      <c r="E227" s="23">
        <v>4.5126375274489199</v>
      </c>
      <c r="F227" s="3">
        <v>1.02</v>
      </c>
      <c r="G227" s="23">
        <v>3.7746074276569499</v>
      </c>
      <c r="H227" s="3">
        <f t="shared" si="23"/>
        <v>548</v>
      </c>
      <c r="I227" s="3">
        <f t="shared" si="24"/>
        <v>328</v>
      </c>
      <c r="J227" s="3">
        <v>219</v>
      </c>
      <c r="K227" s="3">
        <f t="shared" si="30"/>
        <v>-4.3001447764241103</v>
      </c>
      <c r="L227" s="3">
        <f t="shared" si="25"/>
        <v>-2542.6655872699184</v>
      </c>
      <c r="M227" s="3">
        <f t="shared" si="26"/>
        <v>-37043644.520069696</v>
      </c>
      <c r="N227" s="3">
        <f t="shared" si="27"/>
        <v>-4.0649476906395305</v>
      </c>
      <c r="O227" s="3">
        <f t="shared" si="28"/>
        <v>510.06585937897142</v>
      </c>
      <c r="P227" s="3">
        <f t="shared" si="29"/>
        <v>-7207029.5831356905</v>
      </c>
    </row>
    <row r="228" spans="3:16" x14ac:dyDescent="0.3">
      <c r="C228" s="3">
        <v>220</v>
      </c>
      <c r="D228" s="23">
        <v>0.88</v>
      </c>
      <c r="E228" s="23">
        <v>4.28828506480692</v>
      </c>
      <c r="F228" s="3">
        <v>0.97</v>
      </c>
      <c r="G228" s="23">
        <v>3.5649397856705898</v>
      </c>
      <c r="H228" s="3">
        <f t="shared" si="23"/>
        <v>550</v>
      </c>
      <c r="I228" s="3">
        <f t="shared" si="24"/>
        <v>330</v>
      </c>
      <c r="J228" s="3">
        <v>220</v>
      </c>
      <c r="K228" s="3">
        <f t="shared" si="30"/>
        <v>-4.3115318474326294</v>
      </c>
      <c r="L228" s="3">
        <f t="shared" si="25"/>
        <v>1996.5208389263619</v>
      </c>
      <c r="M228" s="3">
        <f t="shared" si="26"/>
        <v>-24799146.373685859</v>
      </c>
      <c r="N228" s="3">
        <f t="shared" si="27"/>
        <v>-4.0840271657581741</v>
      </c>
      <c r="O228" s="3">
        <f t="shared" si="28"/>
        <v>-1500.1904808366023</v>
      </c>
      <c r="P228" s="3">
        <f t="shared" si="29"/>
        <v>22021021.696780168</v>
      </c>
    </row>
    <row r="229" spans="3:16" x14ac:dyDescent="0.3">
      <c r="C229" s="3">
        <v>221</v>
      </c>
      <c r="D229" s="23">
        <v>0.8</v>
      </c>
      <c r="E229" s="23">
        <v>4.0681421264378397</v>
      </c>
      <c r="F229" s="3">
        <v>0.9</v>
      </c>
      <c r="G229" s="23">
        <v>3.3514726078197201</v>
      </c>
      <c r="H229" s="3">
        <f t="shared" si="23"/>
        <v>552</v>
      </c>
      <c r="I229" s="3">
        <f t="shared" si="24"/>
        <v>332</v>
      </c>
      <c r="J229" s="3">
        <v>221</v>
      </c>
      <c r="K229" s="3">
        <f t="shared" si="30"/>
        <v>-4.2350414719756788</v>
      </c>
      <c r="L229" s="3">
        <f t="shared" si="25"/>
        <v>439.37263355201611</v>
      </c>
      <c r="M229" s="3">
        <f t="shared" si="26"/>
        <v>36070232.725903876</v>
      </c>
      <c r="N229" s="3">
        <f t="shared" si="27"/>
        <v>-4.1874604467217509</v>
      </c>
      <c r="O229" s="3">
        <f t="shared" si="28"/>
        <v>-2260.2175807117246</v>
      </c>
      <c r="P229" s="3">
        <f t="shared" si="29"/>
        <v>-6128574.0564686041</v>
      </c>
    </row>
    <row r="230" spans="3:16" x14ac:dyDescent="0.3">
      <c r="C230" s="3">
        <v>222</v>
      </c>
      <c r="D230" s="23">
        <v>0.74</v>
      </c>
      <c r="E230" s="23">
        <v>3.8488951513527399</v>
      </c>
      <c r="F230" s="3">
        <v>0.84</v>
      </c>
      <c r="G230" s="23">
        <v>3.1324093014440502</v>
      </c>
      <c r="H230" s="3">
        <f t="shared" si="23"/>
        <v>554</v>
      </c>
      <c r="I230" s="3">
        <f t="shared" si="24"/>
        <v>334</v>
      </c>
      <c r="J230" s="3">
        <v>222</v>
      </c>
      <c r="K230" s="3">
        <f t="shared" si="30"/>
        <v>-4.287435154679617</v>
      </c>
      <c r="L230" s="3">
        <f t="shared" si="25"/>
        <v>-2361.4804010036082</v>
      </c>
      <c r="M230" s="3">
        <f t="shared" si="26"/>
        <v>23818460.580430429</v>
      </c>
      <c r="N230" s="3">
        <f t="shared" si="27"/>
        <v>-4.2920853913389605</v>
      </c>
      <c r="O230" s="3">
        <f t="shared" si="28"/>
        <v>-1206.5269990734978</v>
      </c>
      <c r="P230" s="3">
        <f t="shared" si="29"/>
        <v>-73726728.254636139</v>
      </c>
    </row>
    <row r="231" spans="3:16" x14ac:dyDescent="0.3">
      <c r="C231" s="3">
        <v>223</v>
      </c>
      <c r="D231" s="23">
        <v>0.67</v>
      </c>
      <c r="E231" s="23">
        <v>3.6239005280174501</v>
      </c>
      <c r="F231" s="3">
        <v>0.8</v>
      </c>
      <c r="G231" s="23">
        <v>2.91123824948603</v>
      </c>
      <c r="H231" s="3">
        <f t="shared" si="23"/>
        <v>556</v>
      </c>
      <c r="I231" s="3">
        <f t="shared" si="24"/>
        <v>336</v>
      </c>
      <c r="J231" s="3">
        <v>223</v>
      </c>
      <c r="K231" s="3">
        <f t="shared" si="30"/>
        <v>-4.4088151935979658</v>
      </c>
      <c r="L231" s="3">
        <f t="shared" si="25"/>
        <v>-2126.4415545675993</v>
      </c>
      <c r="M231" s="3">
        <f t="shared" si="26"/>
        <v>-502811.84059258242</v>
      </c>
      <c r="N231" s="3">
        <f t="shared" si="27"/>
        <v>-4.1323313375675426</v>
      </c>
      <c r="O231" s="3">
        <f t="shared" si="28"/>
        <v>6665.6828729731033</v>
      </c>
      <c r="P231" s="3">
        <f t="shared" si="29"/>
        <v>10251421.164366437</v>
      </c>
    </row>
    <row r="232" spans="3:16" x14ac:dyDescent="0.3">
      <c r="C232" s="3">
        <v>224</v>
      </c>
      <c r="D232" s="23">
        <v>0.6</v>
      </c>
      <c r="E232" s="23">
        <v>3.3932267919738002</v>
      </c>
      <c r="F232" s="3">
        <v>0.75</v>
      </c>
      <c r="G232" s="23">
        <v>2.7048233012267802</v>
      </c>
      <c r="H232" s="3">
        <f t="shared" si="23"/>
        <v>558</v>
      </c>
      <c r="I232" s="3">
        <f t="shared" si="24"/>
        <v>338</v>
      </c>
      <c r="J232" s="3">
        <v>224</v>
      </c>
      <c r="K232" s="3">
        <f t="shared" si="30"/>
        <v>-4.5180317506869949</v>
      </c>
      <c r="L232" s="3">
        <f t="shared" si="25"/>
        <v>-2100.131919565139</v>
      </c>
      <c r="M232" s="3">
        <f t="shared" si="26"/>
        <v>-515267.65373158955</v>
      </c>
      <c r="N232" s="3">
        <f t="shared" si="27"/>
        <v>-4.0154833211046936</v>
      </c>
      <c r="O232" s="3">
        <f t="shared" si="28"/>
        <v>-2566.5480284550731</v>
      </c>
      <c r="P232" s="3">
        <f t="shared" si="29"/>
        <v>59348183.044554099</v>
      </c>
    </row>
    <row r="233" spans="3:16" x14ac:dyDescent="0.3">
      <c r="C233" s="3">
        <v>225</v>
      </c>
      <c r="D233" s="23">
        <v>0.54</v>
      </c>
      <c r="E233" s="23">
        <v>3.1569442086763799</v>
      </c>
      <c r="F233" s="3">
        <v>0.7</v>
      </c>
      <c r="G233" s="23">
        <v>2.4934707068986399</v>
      </c>
      <c r="H233" s="3">
        <f t="shared" si="23"/>
        <v>560</v>
      </c>
      <c r="I233" s="3">
        <f t="shared" si="24"/>
        <v>340</v>
      </c>
      <c r="J233" s="3">
        <v>225</v>
      </c>
      <c r="K233" s="3">
        <f t="shared" si="30"/>
        <v>-4.6606051991600461</v>
      </c>
      <c r="L233" s="3">
        <f t="shared" si="25"/>
        <v>-2745.2685835345624</v>
      </c>
      <c r="M233" s="3">
        <f t="shared" si="26"/>
        <v>-78556753.374680325</v>
      </c>
      <c r="N233" s="3">
        <f t="shared" si="27"/>
        <v>-4.1116455065152993</v>
      </c>
      <c r="O233" s="3">
        <f t="shared" si="28"/>
        <v>-523.15409630412466</v>
      </c>
      <c r="P233" s="3">
        <f t="shared" si="29"/>
        <v>-14000830.67369842</v>
      </c>
    </row>
    <row r="234" spans="3:16" x14ac:dyDescent="0.3">
      <c r="C234" s="3">
        <v>226</v>
      </c>
      <c r="D234" s="23">
        <v>0.48</v>
      </c>
      <c r="E234" s="23">
        <v>2.91512475208898</v>
      </c>
      <c r="F234" s="3">
        <v>0.68</v>
      </c>
      <c r="G234" s="23">
        <v>2.2804911753835002</v>
      </c>
      <c r="H234" s="3">
        <f t="shared" si="23"/>
        <v>562</v>
      </c>
      <c r="I234" s="3">
        <f t="shared" si="24"/>
        <v>342</v>
      </c>
      <c r="J234" s="3">
        <v>226</v>
      </c>
      <c r="K234" s="3">
        <f t="shared" si="30"/>
        <v>-4.5301609466085857</v>
      </c>
      <c r="L234" s="3">
        <f t="shared" si="25"/>
        <v>7242.5411314181029</v>
      </c>
      <c r="M234" s="3">
        <f t="shared" si="26"/>
        <v>-14594938.372596746</v>
      </c>
      <c r="N234" s="3">
        <f t="shared" si="27"/>
        <v>-4.1257633924691897</v>
      </c>
      <c r="O234" s="3">
        <f t="shared" si="28"/>
        <v>-255.4336932079207</v>
      </c>
      <c r="P234" s="3">
        <f t="shared" si="29"/>
        <v>12960561.845836645</v>
      </c>
    </row>
    <row r="235" spans="3:16" x14ac:dyDescent="0.3">
      <c r="C235" s="3">
        <v>227</v>
      </c>
      <c r="D235" s="23">
        <v>0.44</v>
      </c>
      <c r="E235" s="23">
        <v>2.6893820068676</v>
      </c>
      <c r="F235" s="3">
        <v>0.65</v>
      </c>
      <c r="G235" s="23">
        <v>2.0664389211988898</v>
      </c>
      <c r="H235" s="3">
        <f t="shared" si="23"/>
        <v>564</v>
      </c>
      <c r="I235" s="3">
        <f t="shared" si="24"/>
        <v>344</v>
      </c>
      <c r="J235" s="3">
        <v>227</v>
      </c>
      <c r="K235" s="3">
        <f t="shared" si="30"/>
        <v>-4.3482008795700464</v>
      </c>
      <c r="L235" s="3">
        <f t="shared" si="25"/>
        <v>-994.17719219655271</v>
      </c>
      <c r="M235" s="3">
        <f t="shared" si="26"/>
        <v>77529326.692620531</v>
      </c>
      <c r="N235" s="3">
        <f t="shared" si="27"/>
        <v>-4.1857114310388273</v>
      </c>
      <c r="O235" s="3">
        <f t="shared" si="28"/>
        <v>-2079.764027239858</v>
      </c>
      <c r="P235" s="3">
        <f t="shared" si="29"/>
        <v>14726283.533780867</v>
      </c>
    </row>
    <row r="236" spans="3:16" x14ac:dyDescent="0.3">
      <c r="C236" s="3">
        <v>228</v>
      </c>
      <c r="D236" s="23">
        <v>0.39</v>
      </c>
      <c r="E236" s="23">
        <v>2.46213131493524</v>
      </c>
      <c r="F236" s="3">
        <v>0.62</v>
      </c>
      <c r="G236" s="23">
        <v>1.8471819721988201</v>
      </c>
      <c r="H236" s="3">
        <f t="shared" si="23"/>
        <v>566</v>
      </c>
      <c r="I236" s="3">
        <f t="shared" si="24"/>
        <v>346</v>
      </c>
      <c r="J236" s="3">
        <v>228</v>
      </c>
      <c r="K236" s="3">
        <f t="shared" si="30"/>
        <v>-4.4427813294014618</v>
      </c>
      <c r="L236" s="3">
        <f t="shared" si="25"/>
        <v>-2115.2014200213348</v>
      </c>
      <c r="M236" s="3">
        <f t="shared" si="26"/>
        <v>13571601.847126095</v>
      </c>
      <c r="N236" s="3">
        <f t="shared" si="27"/>
        <v>-4.3229726531206367</v>
      </c>
      <c r="O236" s="3">
        <f t="shared" si="28"/>
        <v>-2512.4920388086975</v>
      </c>
      <c r="P236" s="3">
        <f t="shared" si="29"/>
        <v>-68837066.297109663</v>
      </c>
    </row>
    <row r="237" spans="3:16" x14ac:dyDescent="0.3">
      <c r="C237" s="3">
        <v>229</v>
      </c>
      <c r="D237" s="23">
        <v>0.35</v>
      </c>
      <c r="E237" s="23">
        <v>2.2295553964511399</v>
      </c>
      <c r="F237" s="3">
        <v>0.59</v>
      </c>
      <c r="G237" s="23">
        <v>1.62278711617396</v>
      </c>
      <c r="H237" s="3">
        <f t="shared" si="23"/>
        <v>568</v>
      </c>
      <c r="I237" s="3">
        <f t="shared" si="24"/>
        <v>348</v>
      </c>
      <c r="J237" s="3">
        <v>229</v>
      </c>
      <c r="K237" s="3">
        <f t="shared" si="30"/>
        <v>-4.5556566933861689</v>
      </c>
      <c r="L237" s="3">
        <f t="shared" si="25"/>
        <v>-2049.5585535242112</v>
      </c>
      <c r="M237" s="3">
        <f t="shared" si="26"/>
        <v>-10056676.882975405</v>
      </c>
      <c r="N237" s="3">
        <f t="shared" si="27"/>
        <v>-4.2285840348898986</v>
      </c>
      <c r="O237" s="3">
        <f t="shared" si="28"/>
        <v>5960.1315092734831</v>
      </c>
      <c r="P237" s="3">
        <f t="shared" si="29"/>
        <v>-45013339.90410766</v>
      </c>
    </row>
    <row r="238" spans="3:16" x14ac:dyDescent="0.3">
      <c r="C238" s="3">
        <v>230</v>
      </c>
      <c r="D238" s="23">
        <v>0.32</v>
      </c>
      <c r="E238" s="23">
        <v>1.9917250962930899</v>
      </c>
      <c r="F238" s="3">
        <v>0.57999999999999996</v>
      </c>
      <c r="G238" s="23">
        <v>1.4121900084371699</v>
      </c>
      <c r="H238" s="3">
        <f t="shared" si="23"/>
        <v>570</v>
      </c>
      <c r="I238" s="3">
        <f t="shared" si="24"/>
        <v>350</v>
      </c>
      <c r="J238" s="3">
        <v>230</v>
      </c>
      <c r="K238" s="3">
        <f t="shared" si="30"/>
        <v>-4.662982341082726</v>
      </c>
      <c r="L238" s="3">
        <f t="shared" si="25"/>
        <v>-1488.089506332894</v>
      </c>
      <c r="M238" s="3">
        <f t="shared" si="26"/>
        <v>-81557385.029535308</v>
      </c>
      <c r="N238" s="3">
        <f t="shared" si="27"/>
        <v>-3.9981114464162681</v>
      </c>
      <c r="O238" s="3">
        <f t="shared" si="28"/>
        <v>2447.0035814695243</v>
      </c>
      <c r="P238" s="3">
        <f t="shared" si="29"/>
        <v>14447749.153866932</v>
      </c>
    </row>
    <row r="239" spans="3:16" x14ac:dyDescent="0.3">
      <c r="C239" s="3">
        <v>231</v>
      </c>
      <c r="D239" s="23">
        <v>0.28999999999999998</v>
      </c>
      <c r="E239" s="23">
        <v>1.7513457109931401</v>
      </c>
      <c r="F239" s="3">
        <v>0.55000000000000004</v>
      </c>
      <c r="G239" s="23">
        <v>1.2088809071614399</v>
      </c>
      <c r="H239" s="3">
        <f t="shared" si="23"/>
        <v>572</v>
      </c>
      <c r="I239" s="3">
        <f t="shared" si="24"/>
        <v>352</v>
      </c>
      <c r="J239" s="3">
        <v>231</v>
      </c>
      <c r="K239" s="3">
        <f t="shared" si="30"/>
        <v>-4.515938562620522</v>
      </c>
      <c r="L239" s="3">
        <f t="shared" si="25"/>
        <v>7087.3417821586108</v>
      </c>
      <c r="M239" s="3">
        <f t="shared" si="26"/>
        <v>-70952584.557730645</v>
      </c>
      <c r="N239" s="3">
        <f t="shared" si="27"/>
        <v>-3.8797242827914347</v>
      </c>
      <c r="O239" s="3">
        <f t="shared" si="28"/>
        <v>3044.6248354069494</v>
      </c>
      <c r="P239" s="3">
        <f t="shared" si="29"/>
        <v>-91208496.777651787</v>
      </c>
    </row>
    <row r="240" spans="3:16" x14ac:dyDescent="0.3">
      <c r="C240" s="3">
        <v>232</v>
      </c>
      <c r="D240" s="23">
        <v>0.26</v>
      </c>
      <c r="E240" s="23">
        <v>1.5282258257411501</v>
      </c>
      <c r="F240" s="3">
        <v>0.53</v>
      </c>
      <c r="G240" s="23">
        <v>1.0153812591164999</v>
      </c>
      <c r="H240" s="3">
        <f t="shared" si="23"/>
        <v>574</v>
      </c>
      <c r="I240" s="3">
        <f t="shared" si="24"/>
        <v>354</v>
      </c>
      <c r="J240" s="3">
        <v>232</v>
      </c>
      <c r="K240" s="3">
        <f t="shared" si="30"/>
        <v>-4.1188597108306411</v>
      </c>
      <c r="L240" s="3">
        <f t="shared" si="25"/>
        <v>7016.8893980992334</v>
      </c>
      <c r="M240" s="3">
        <f t="shared" si="26"/>
        <v>75649252.025886059</v>
      </c>
      <c r="N240" s="3">
        <f t="shared" si="27"/>
        <v>-3.4249236227032744</v>
      </c>
      <c r="O240" s="3">
        <f t="shared" si="28"/>
        <v>13670.222142564509</v>
      </c>
      <c r="P240" s="3">
        <f t="shared" si="29"/>
        <v>11648970.902157562</v>
      </c>
    </row>
    <row r="241" spans="3:16" x14ac:dyDescent="0.3">
      <c r="C241" s="3">
        <v>233</v>
      </c>
      <c r="D241" s="23">
        <v>0.24</v>
      </c>
      <c r="E241" s="23">
        <v>1.32214328637393</v>
      </c>
      <c r="F241" s="3">
        <v>0.51</v>
      </c>
      <c r="G241" s="23">
        <v>0.85434768458003196</v>
      </c>
      <c r="H241" s="3">
        <f t="shared" si="23"/>
        <v>576</v>
      </c>
      <c r="I241" s="3">
        <f t="shared" si="24"/>
        <v>356</v>
      </c>
      <c r="J241" s="3">
        <v>233</v>
      </c>
      <c r="K241" s="3">
        <f t="shared" si="30"/>
        <v>-4.0416936362050668</v>
      </c>
      <c r="L241" s="3">
        <f t="shared" si="25"/>
        <v>-3012.4925244919191</v>
      </c>
      <c r="M241" s="3">
        <f t="shared" si="26"/>
        <v>-42548650.082001112</v>
      </c>
      <c r="N241" s="3">
        <f t="shared" si="27"/>
        <v>-3.0369827332021244</v>
      </c>
      <c r="O241" s="3">
        <f t="shared" si="28"/>
        <v>1148.8742744368644</v>
      </c>
      <c r="P241" s="3">
        <f t="shared" si="29"/>
        <v>34197449.279222339</v>
      </c>
    </row>
    <row r="242" spans="3:16" x14ac:dyDescent="0.3">
      <c r="C242" s="3">
        <v>234</v>
      </c>
      <c r="D242" s="23">
        <v>0.21</v>
      </c>
      <c r="E242" s="23">
        <v>1.1124373029553101</v>
      </c>
      <c r="F242" s="3">
        <v>0.5</v>
      </c>
      <c r="G242" s="23">
        <v>0.69990786977243302</v>
      </c>
      <c r="H242" s="3">
        <f t="shared" si="23"/>
        <v>578</v>
      </c>
      <c r="I242" s="3">
        <f t="shared" si="24"/>
        <v>358</v>
      </c>
      <c r="J242" s="3">
        <v>234</v>
      </c>
      <c r="K242" s="3">
        <f t="shared" si="30"/>
        <v>-3.7814761311327292</v>
      </c>
      <c r="L242" s="3">
        <f t="shared" si="25"/>
        <v>12757.831222308761</v>
      </c>
      <c r="M242" s="3">
        <f t="shared" si="26"/>
        <v>-4807007.3831783878</v>
      </c>
      <c r="N242" s="3">
        <f t="shared" si="27"/>
        <v>-2.8136495971187836</v>
      </c>
      <c r="O242" s="3">
        <f t="shared" si="28"/>
        <v>8717.7520736600563</v>
      </c>
      <c r="P242" s="3">
        <f t="shared" si="29"/>
        <v>-107866455.99285534</v>
      </c>
    </row>
    <row r="243" spans="3:16" x14ac:dyDescent="0.3">
      <c r="C243" s="3">
        <v>235</v>
      </c>
      <c r="D243" s="23">
        <v>0.2</v>
      </c>
      <c r="E243" s="23">
        <v>0.93151420232196502</v>
      </c>
      <c r="F243" s="3">
        <v>0.48</v>
      </c>
      <c r="G243" s="23">
        <v>0.56849393703037798</v>
      </c>
      <c r="H243" s="3">
        <f t="shared" si="23"/>
        <v>580</v>
      </c>
      <c r="I243" s="3">
        <f t="shared" si="24"/>
        <v>360</v>
      </c>
      <c r="J243" s="3">
        <v>235</v>
      </c>
      <c r="K243" s="3">
        <f t="shared" si="30"/>
        <v>-3.5034498267659453</v>
      </c>
      <c r="L243" s="3">
        <f t="shared" si="25"/>
        <v>-2419.4681039748552</v>
      </c>
      <c r="M243" s="3">
        <f t="shared" si="26"/>
        <v>44100681.939528815</v>
      </c>
      <c r="N243" s="3">
        <f t="shared" si="27"/>
        <v>-2.2406983671212894</v>
      </c>
      <c r="O243" s="3">
        <f t="shared" si="28"/>
        <v>13488.478241435783</v>
      </c>
      <c r="P243" s="3">
        <f t="shared" si="29"/>
        <v>-111699812.61062948</v>
      </c>
    </row>
    <row r="244" spans="3:16" x14ac:dyDescent="0.3">
      <c r="C244" s="3">
        <v>236</v>
      </c>
      <c r="D244" s="23">
        <v>0.18</v>
      </c>
      <c r="E244" s="23">
        <v>0.748294629996891</v>
      </c>
      <c r="F244" s="3">
        <v>0.46</v>
      </c>
      <c r="G244" s="23">
        <v>0.473450253676654</v>
      </c>
      <c r="H244" s="3">
        <f t="shared" si="23"/>
        <v>582</v>
      </c>
      <c r="I244" s="3">
        <f t="shared" si="24"/>
        <v>362</v>
      </c>
      <c r="J244" s="3">
        <v>236</v>
      </c>
      <c r="K244" s="3">
        <f t="shared" si="30"/>
        <v>-3.4357313799221125</v>
      </c>
      <c r="L244" s="3">
        <f t="shared" si="25"/>
        <v>6409.2691694449013</v>
      </c>
      <c r="M244" s="3">
        <f t="shared" si="26"/>
        <v>-114851499.80091831</v>
      </c>
      <c r="N244" s="3">
        <f t="shared" si="27"/>
        <v>-1.2935835809656555</v>
      </c>
      <c r="O244" s="3">
        <f t="shared" si="28"/>
        <v>21730.417020236277</v>
      </c>
      <c r="P244" s="3">
        <f t="shared" si="29"/>
        <v>54839479.741543174</v>
      </c>
    </row>
    <row r="245" spans="3:16" x14ac:dyDescent="0.3">
      <c r="C245" s="3">
        <v>237</v>
      </c>
      <c r="D245" s="23">
        <v>0.16</v>
      </c>
      <c r="E245" s="23">
        <v>0.58168396581724102</v>
      </c>
      <c r="F245" s="3">
        <v>0.44</v>
      </c>
      <c r="G245" s="23">
        <v>0.43226713852467702</v>
      </c>
      <c r="H245" s="3">
        <f t="shared" si="23"/>
        <v>584</v>
      </c>
      <c r="I245" s="3">
        <f t="shared" si="24"/>
        <v>364</v>
      </c>
      <c r="J245" s="3">
        <v>237</v>
      </c>
      <c r="K245" s="3">
        <f t="shared" si="30"/>
        <v>-2.98242364586446</v>
      </c>
      <c r="L245" s="3">
        <f t="shared" si="25"/>
        <v>10977.162629499773</v>
      </c>
      <c r="M245" s="3">
        <f t="shared" si="26"/>
        <v>-96672850.99597466</v>
      </c>
      <c r="N245" s="3">
        <f t="shared" si="27"/>
        <v>-0.5046251165953427</v>
      </c>
      <c r="O245" s="3">
        <f t="shared" si="28"/>
        <v>7594.0717744999602</v>
      </c>
      <c r="P245" s="3">
        <f t="shared" si="29"/>
        <v>195111938.180989</v>
      </c>
    </row>
    <row r="246" spans="3:16" x14ac:dyDescent="0.3">
      <c r="C246" s="3">
        <v>238</v>
      </c>
      <c r="D246" s="23">
        <v>0.14000000000000001</v>
      </c>
      <c r="E246" s="23">
        <v>0.44448153800099899</v>
      </c>
      <c r="F246" s="3">
        <v>0.42</v>
      </c>
      <c r="G246" s="23">
        <v>0.41231585751948002</v>
      </c>
      <c r="H246" s="3">
        <f t="shared" si="23"/>
        <v>586</v>
      </c>
      <c r="I246" s="3">
        <f t="shared" si="24"/>
        <v>366</v>
      </c>
      <c r="J246" s="3">
        <v>238</v>
      </c>
      <c r="K246" s="3">
        <f t="shared" si="30"/>
        <v>-2.2626031821147712</v>
      </c>
      <c r="L246" s="3">
        <f t="shared" si="25"/>
        <v>16562.303460354007</v>
      </c>
      <c r="M246" s="3">
        <f t="shared" si="26"/>
        <v>-59801132.968182802</v>
      </c>
      <c r="N246" s="3">
        <f t="shared" si="27"/>
        <v>-0.35182095488886761</v>
      </c>
      <c r="O246" s="3">
        <f t="shared" si="28"/>
        <v>-662.47303506811204</v>
      </c>
      <c r="P246" s="3">
        <f t="shared" si="29"/>
        <v>76913119.371463701</v>
      </c>
    </row>
    <row r="247" spans="3:16" x14ac:dyDescent="0.3">
      <c r="C247" s="3">
        <v>239</v>
      </c>
      <c r="D247" s="23">
        <v>0.12</v>
      </c>
      <c r="E247" s="23">
        <v>0.35057451805371898</v>
      </c>
      <c r="F247" s="3">
        <v>0.4</v>
      </c>
      <c r="G247" s="23">
        <v>0.39236457651428402</v>
      </c>
      <c r="H247" s="3">
        <f t="shared" si="23"/>
        <v>588</v>
      </c>
      <c r="I247" s="3">
        <f t="shared" si="24"/>
        <v>368</v>
      </c>
      <c r="J247" s="3">
        <v>239</v>
      </c>
      <c r="K247" s="3">
        <f t="shared" si="30"/>
        <v>-1.3482602268644346</v>
      </c>
      <c r="L247" s="3">
        <f t="shared" si="25"/>
        <v>17831.670667850398</v>
      </c>
      <c r="M247" s="3">
        <f t="shared" si="26"/>
        <v>55265372.693924293</v>
      </c>
      <c r="N247" s="3">
        <f t="shared" si="27"/>
        <v>-0.39643021085598484</v>
      </c>
      <c r="O247" s="3">
        <f t="shared" si="28"/>
        <v>-200.71606789563455</v>
      </c>
      <c r="P247" s="3">
        <f t="shared" si="29"/>
        <v>-23303135.482622642</v>
      </c>
    </row>
    <row r="248" spans="3:16" x14ac:dyDescent="0.3">
      <c r="C248" s="3">
        <v>240</v>
      </c>
      <c r="D248" s="23">
        <v>0.1</v>
      </c>
      <c r="E248" s="23">
        <v>0.30258381199089901</v>
      </c>
      <c r="F248" s="3">
        <v>0.38</v>
      </c>
      <c r="G248" s="23">
        <v>0.37241329550908697</v>
      </c>
      <c r="H248" s="3">
        <f t="shared" si="23"/>
        <v>590</v>
      </c>
      <c r="I248" s="3">
        <f t="shared" si="24"/>
        <v>370</v>
      </c>
      <c r="J248" s="3">
        <v>240</v>
      </c>
      <c r="K248" s="3">
        <f t="shared" si="30"/>
        <v>-0.5832986687443642</v>
      </c>
      <c r="L248" s="3">
        <f t="shared" si="25"/>
        <v>10815.681813794179</v>
      </c>
      <c r="M248" s="3">
        <f t="shared" si="26"/>
        <v>166333577.51753241</v>
      </c>
      <c r="N248" s="3">
        <f t="shared" si="27"/>
        <v>-0.31915962051753693</v>
      </c>
      <c r="O248" s="3">
        <f t="shared" si="28"/>
        <v>2900.1983983152936</v>
      </c>
      <c r="P248" s="3">
        <f t="shared" si="29"/>
        <v>10469137.287628269</v>
      </c>
    </row>
    <row r="249" spans="3:16" x14ac:dyDescent="0.3">
      <c r="C249" s="3">
        <v>241</v>
      </c>
      <c r="D249" s="23">
        <v>0.09</v>
      </c>
      <c r="E249" s="23">
        <v>0.28263253098570301</v>
      </c>
      <c r="F249" s="3">
        <v>0.36</v>
      </c>
      <c r="G249" s="23">
        <v>0.35889483522043802</v>
      </c>
      <c r="H249" s="3">
        <f t="shared" si="23"/>
        <v>592</v>
      </c>
      <c r="I249" s="3">
        <f t="shared" si="24"/>
        <v>372</v>
      </c>
      <c r="J249" s="3">
        <v>241</v>
      </c>
      <c r="K249" s="3">
        <f t="shared" si="30"/>
        <v>-0.35102764763828415</v>
      </c>
      <c r="L249" s="3">
        <f t="shared" si="25"/>
        <v>-1071.9417410722699</v>
      </c>
      <c r="M249" s="3">
        <f t="shared" si="26"/>
        <v>78695311.87560986</v>
      </c>
      <c r="N249" s="3">
        <f t="shared" si="27"/>
        <v>-0.27345724527746751</v>
      </c>
      <c r="O249" s="3">
        <f t="shared" si="28"/>
        <v>-1352.6017167484051</v>
      </c>
      <c r="P249" s="3">
        <f t="shared" si="29"/>
        <v>36137133.67761299</v>
      </c>
    </row>
    <row r="250" spans="3:16" x14ac:dyDescent="0.3">
      <c r="C250" s="3">
        <v>242</v>
      </c>
      <c r="D250" s="23">
        <v>7.0000000000000007E-2</v>
      </c>
      <c r="E250" s="23">
        <v>0.26268124998050801</v>
      </c>
      <c r="F250" s="3">
        <v>0.34</v>
      </c>
      <c r="G250" s="23">
        <v>0.342486374001293</v>
      </c>
      <c r="H250" s="3">
        <f t="shared" si="23"/>
        <v>594</v>
      </c>
      <c r="I250" s="3">
        <f t="shared" si="24"/>
        <v>374</v>
      </c>
      <c r="J250" s="3">
        <v>242</v>
      </c>
      <c r="K250" s="3">
        <f t="shared" si="30"/>
        <v>-0.32067154301559392</v>
      </c>
      <c r="L250" s="3">
        <f t="shared" si="25"/>
        <v>2841.6869976385597</v>
      </c>
      <c r="M250" s="3">
        <f t="shared" si="26"/>
        <v>9619990.5853351466</v>
      </c>
      <c r="N250" s="3">
        <f t="shared" si="27"/>
        <v>-0.35644063252090846</v>
      </c>
      <c r="O250" s="3">
        <f t="shared" si="28"/>
        <v>-1457.4232337826534</v>
      </c>
      <c r="P250" s="3">
        <f t="shared" si="29"/>
        <v>-10469137.287617611</v>
      </c>
    </row>
    <row r="251" spans="3:16" x14ac:dyDescent="0.3">
      <c r="C251" s="3">
        <v>243</v>
      </c>
      <c r="D251" s="23">
        <v>0.05</v>
      </c>
      <c r="E251" s="23">
        <v>0.24904558639743399</v>
      </c>
      <c r="F251" s="3">
        <v>0.32</v>
      </c>
      <c r="G251" s="23">
        <v>0.32253509299609801</v>
      </c>
      <c r="H251" s="3">
        <f t="shared" si="23"/>
        <v>596</v>
      </c>
      <c r="I251" s="3">
        <f t="shared" si="24"/>
        <v>376</v>
      </c>
      <c r="J251" s="3">
        <v>243</v>
      </c>
      <c r="K251" s="3">
        <f t="shared" si="30"/>
        <v>-0.28358963555823263</v>
      </c>
      <c r="L251" s="3">
        <f t="shared" si="25"/>
        <v>-1438.9545924144193</v>
      </c>
      <c r="M251" s="3">
        <f t="shared" si="26"/>
        <v>13374364.278258123</v>
      </c>
      <c r="N251" s="3">
        <f t="shared" si="27"/>
        <v>-0.3917700843555722</v>
      </c>
      <c r="O251" s="3">
        <f t="shared" si="28"/>
        <v>110.54262011003082</v>
      </c>
      <c r="P251" s="3">
        <f t="shared" si="29"/>
        <v>-12833998.19499759</v>
      </c>
    </row>
    <row r="252" spans="3:16" x14ac:dyDescent="0.3">
      <c r="C252" s="3">
        <v>244</v>
      </c>
      <c r="D252" s="23">
        <v>0.03</v>
      </c>
      <c r="E252" s="23">
        <v>0.23275432847271199</v>
      </c>
      <c r="F252" s="3">
        <v>0.3</v>
      </c>
      <c r="G252" s="23">
        <v>0.30258381199089901</v>
      </c>
      <c r="H252" s="3">
        <f t="shared" si="23"/>
        <v>598</v>
      </c>
      <c r="I252" s="3">
        <f t="shared" si="24"/>
        <v>378</v>
      </c>
      <c r="J252" s="3">
        <v>244</v>
      </c>
      <c r="K252" s="3">
        <f t="shared" si="30"/>
        <v>-0.28995530808737663</v>
      </c>
      <c r="L252" s="3">
        <f t="shared" si="25"/>
        <v>1309.7947084522302</v>
      </c>
      <c r="M252" s="3">
        <f t="shared" si="26"/>
        <v>-231585.46425337958</v>
      </c>
      <c r="N252" s="3">
        <f t="shared" si="27"/>
        <v>-0.3860572874505796</v>
      </c>
      <c r="O252" s="3">
        <f t="shared" si="28"/>
        <v>1.3891057054626896E-9</v>
      </c>
      <c r="P252" s="3">
        <f t="shared" si="29"/>
        <v>-1.8098211367056912E-5</v>
      </c>
    </row>
    <row r="253" spans="3:16" x14ac:dyDescent="0.3">
      <c r="C253" s="3">
        <v>245</v>
      </c>
      <c r="D253" s="23">
        <v>0.02</v>
      </c>
      <c r="E253" s="23">
        <v>0.21908670035479699</v>
      </c>
      <c r="F253" s="3">
        <v>0.28000000000000003</v>
      </c>
      <c r="G253" s="23">
        <v>0.28263253098570301</v>
      </c>
      <c r="H253" s="3">
        <f t="shared" si="23"/>
        <v>600</v>
      </c>
      <c r="I253" s="3">
        <f t="shared" si="24"/>
        <v>380</v>
      </c>
      <c r="J253" s="3">
        <v>245</v>
      </c>
      <c r="K253" s="3">
        <f t="shared" si="30"/>
        <v>-0.27935903249474309</v>
      </c>
      <c r="L253" s="3">
        <f t="shared" si="25"/>
        <v>-1098.7726552113227</v>
      </c>
      <c r="M253" s="3">
        <f t="shared" si="26"/>
        <v>22878562.131472159</v>
      </c>
      <c r="N253" s="3">
        <f t="shared" si="27"/>
        <v>-0.39624122054369798</v>
      </c>
      <c r="O253" s="3">
        <f t="shared" si="28"/>
        <v>-197.0591053525126</v>
      </c>
      <c r="P253" s="3">
        <f t="shared" si="29"/>
        <v>-22878562.131453961</v>
      </c>
    </row>
    <row r="254" spans="3:16" x14ac:dyDescent="0.3">
      <c r="C254" s="3">
        <v>246</v>
      </c>
      <c r="D254" s="23">
        <v>0</v>
      </c>
      <c r="E254" s="23">
        <v>0.202827406964917</v>
      </c>
      <c r="F254" s="3">
        <v>0.26</v>
      </c>
      <c r="G254" s="23">
        <v>0.26268124998050801</v>
      </c>
      <c r="H254" s="3">
        <f t="shared" si="23"/>
        <v>602</v>
      </c>
      <c r="I254" s="3">
        <f t="shared" si="24"/>
        <v>382</v>
      </c>
      <c r="J254" s="3">
        <v>246</v>
      </c>
      <c r="K254" s="3">
        <f t="shared" si="30"/>
        <v>-0.35451636752340532</v>
      </c>
      <c r="L254" s="3">
        <f t="shared" si="25"/>
        <v>-1531.8922891872769</v>
      </c>
      <c r="M254" s="3">
        <f t="shared" si="26"/>
        <v>-9388405.1210817639</v>
      </c>
      <c r="N254" s="3">
        <f t="shared" si="27"/>
        <v>-0.32067154301559392</v>
      </c>
      <c r="O254" s="3">
        <f t="shared" si="28"/>
        <v>2841.6869976385597</v>
      </c>
      <c r="P254" s="3">
        <f t="shared" si="29"/>
        <v>9619990.5853351466</v>
      </c>
    </row>
    <row r="255" spans="3:16" x14ac:dyDescent="0.3">
      <c r="C255" s="3">
        <v>247</v>
      </c>
      <c r="D255" s="23">
        <v>0</v>
      </c>
      <c r="E255" s="23">
        <v>0.182876125959721</v>
      </c>
      <c r="F255" s="3">
        <v>0.24</v>
      </c>
      <c r="G255" s="23">
        <v>0.24904558639743399</v>
      </c>
      <c r="H255" s="3">
        <f t="shared" si="23"/>
        <v>604</v>
      </c>
      <c r="I255" s="3">
        <f t="shared" si="24"/>
        <v>384</v>
      </c>
      <c r="J255" s="3">
        <v>247</v>
      </c>
      <c r="K255" s="3">
        <f t="shared" si="30"/>
        <v>-0.40202274119861831</v>
      </c>
      <c r="L255" s="3">
        <f t="shared" si="25"/>
        <v>-78.537657875732734</v>
      </c>
      <c r="M255" s="3">
        <f t="shared" si="26"/>
        <v>-35866950.635955274</v>
      </c>
      <c r="N255" s="3">
        <f t="shared" si="27"/>
        <v>-0.27345724527749032</v>
      </c>
      <c r="O255" s="3">
        <f t="shared" si="28"/>
        <v>-1242.8928404820485</v>
      </c>
      <c r="P255" s="3">
        <f t="shared" si="29"/>
        <v>36137133.677605346</v>
      </c>
    </row>
    <row r="256" spans="3:16" x14ac:dyDescent="0.3">
      <c r="C256" s="3">
        <v>248</v>
      </c>
      <c r="D256" s="23">
        <v>0</v>
      </c>
      <c r="E256" s="23">
        <v>0.162924844954526</v>
      </c>
      <c r="F256" s="3">
        <v>0.22</v>
      </c>
      <c r="G256" s="23">
        <v>0.23275432847271199</v>
      </c>
      <c r="H256" s="3">
        <f t="shared" si="23"/>
        <v>606</v>
      </c>
      <c r="I256" s="3">
        <f t="shared" si="24"/>
        <v>386</v>
      </c>
      <c r="J256" s="3">
        <v>248</v>
      </c>
      <c r="K256" s="3">
        <f t="shared" si="30"/>
        <v>-0.3220460180138468</v>
      </c>
      <c r="L256" s="3">
        <f t="shared" si="25"/>
        <v>2788.4948152061788</v>
      </c>
      <c r="M256" s="3">
        <f t="shared" si="26"/>
        <v>8848039.0377850365</v>
      </c>
      <c r="N256" s="3">
        <f t="shared" si="27"/>
        <v>-0.35492871002287346</v>
      </c>
      <c r="O256" s="3">
        <f t="shared" si="28"/>
        <v>-1515.9346344585369</v>
      </c>
      <c r="P256" s="3">
        <f t="shared" si="29"/>
        <v>-9619990.5853315257</v>
      </c>
    </row>
    <row r="257" spans="3:16" x14ac:dyDescent="0.3">
      <c r="C257" s="3">
        <v>249</v>
      </c>
      <c r="D257" s="23">
        <v>0</v>
      </c>
      <c r="E257" s="23">
        <v>0.14918263292197501</v>
      </c>
      <c r="F257" s="3">
        <v>0.2</v>
      </c>
      <c r="G257" s="23">
        <v>0.21280304746751499</v>
      </c>
      <c r="H257" s="3">
        <f t="shared" si="23"/>
        <v>608</v>
      </c>
      <c r="I257" s="3">
        <f t="shared" si="24"/>
        <v>388</v>
      </c>
      <c r="J257" s="3">
        <v>249</v>
      </c>
      <c r="K257" s="3">
        <f t="shared" si="30"/>
        <v>-0.2734572452774901</v>
      </c>
      <c r="L257" s="3">
        <f t="shared" si="25"/>
        <v>-1143.1574984213125</v>
      </c>
      <c r="M257" s="3">
        <f t="shared" si="26"/>
        <v>36137133.677605502</v>
      </c>
      <c r="N257" s="3">
        <f t="shared" si="27"/>
        <v>-0.40202274119866016</v>
      </c>
      <c r="O257" s="3">
        <f t="shared" si="28"/>
        <v>-80.53236471751741</v>
      </c>
      <c r="P257" s="3">
        <f t="shared" si="29"/>
        <v>-35866950.635984227</v>
      </c>
    </row>
    <row r="258" spans="3:16" x14ac:dyDescent="0.3">
      <c r="C258" s="3">
        <v>250</v>
      </c>
      <c r="D258" s="23">
        <v>0</v>
      </c>
      <c r="E258" s="23">
        <v>0.13299792344673</v>
      </c>
      <c r="F258" s="3">
        <v>0.19</v>
      </c>
      <c r="G258" s="23">
        <v>0.192851766462318</v>
      </c>
      <c r="H258" s="3">
        <f t="shared" si="23"/>
        <v>610</v>
      </c>
      <c r="I258" s="3">
        <f t="shared" si="24"/>
        <v>390</v>
      </c>
      <c r="J258" s="3">
        <v>250</v>
      </c>
      <c r="K258" s="3">
        <f t="shared" si="30"/>
        <v>-0.36348045405562857</v>
      </c>
      <c r="L258" s="3">
        <f t="shared" si="25"/>
        <v>-1761.1991551409396</v>
      </c>
      <c r="M258" s="3">
        <f t="shared" si="26"/>
        <v>-31147637.508607253</v>
      </c>
      <c r="N258" s="3">
        <f t="shared" si="27"/>
        <v>-0.32163367551434785</v>
      </c>
      <c r="O258" s="3">
        <f t="shared" si="28"/>
        <v>2804.4524699386093</v>
      </c>
      <c r="P258" s="3">
        <f t="shared" si="29"/>
        <v>9079624.5020602345</v>
      </c>
    </row>
    <row r="259" spans="3:16" x14ac:dyDescent="0.3">
      <c r="C259" s="3">
        <v>251</v>
      </c>
      <c r="D259" s="23">
        <v>0</v>
      </c>
      <c r="E259" s="23">
        <v>0.11304664244153299</v>
      </c>
      <c r="F259" s="3">
        <v>0.17</v>
      </c>
      <c r="G259" s="23">
        <v>0.179141518964614</v>
      </c>
      <c r="H259" s="3">
        <f t="shared" si="23"/>
        <v>612</v>
      </c>
      <c r="I259" s="3">
        <f t="shared" si="24"/>
        <v>392</v>
      </c>
      <c r="J259" s="3">
        <v>251</v>
      </c>
      <c r="K259" s="3">
        <f t="shared" si="30"/>
        <v>-0.32880685210498728</v>
      </c>
      <c r="L259" s="3">
        <f t="shared" si="25"/>
        <v>2879.4228180491755</v>
      </c>
      <c r="M259" s="3">
        <f t="shared" si="26"/>
        <v>-5182484.055884039</v>
      </c>
      <c r="N259" s="3">
        <f t="shared" si="27"/>
        <v>-0.27345724527743864</v>
      </c>
      <c r="O259" s="3">
        <f t="shared" si="28"/>
        <v>-1173.0781010413089</v>
      </c>
      <c r="P259" s="3">
        <f t="shared" si="29"/>
        <v>36137133.677634411</v>
      </c>
    </row>
    <row r="260" spans="3:16" x14ac:dyDescent="0.3">
      <c r="C260" s="3">
        <v>252</v>
      </c>
      <c r="D260" s="23">
        <v>0</v>
      </c>
      <c r="E260" s="23">
        <v>9.9251156184247999E-2</v>
      </c>
      <c r="F260" s="3">
        <v>0.15</v>
      </c>
      <c r="G260" s="23">
        <v>0.162924844954526</v>
      </c>
      <c r="H260" s="3">
        <f t="shared" si="23"/>
        <v>614</v>
      </c>
      <c r="I260" s="3">
        <f t="shared" si="24"/>
        <v>394</v>
      </c>
      <c r="J260" s="3">
        <v>252</v>
      </c>
      <c r="K260" s="3">
        <f t="shared" si="30"/>
        <v>-0.27345724527746118</v>
      </c>
      <c r="L260" s="3">
        <f t="shared" si="25"/>
        <v>-1093.2898273942085</v>
      </c>
      <c r="M260" s="3">
        <f t="shared" si="26"/>
        <v>36137133.677627221</v>
      </c>
      <c r="N260" s="3">
        <f t="shared" si="27"/>
        <v>-0.35396657752412564</v>
      </c>
      <c r="O260" s="3">
        <f t="shared" si="28"/>
        <v>-1553.1691621620932</v>
      </c>
      <c r="P260" s="3">
        <f t="shared" si="29"/>
        <v>-9079624.5020710919</v>
      </c>
    </row>
    <row r="261" spans="3:16" x14ac:dyDescent="0.3">
      <c r="C261" s="3">
        <v>253</v>
      </c>
      <c r="D261" s="23">
        <v>0</v>
      </c>
      <c r="E261" s="23">
        <v>8.3119720933738997E-2</v>
      </c>
      <c r="F261" s="3">
        <v>0.13</v>
      </c>
      <c r="G261" s="23">
        <v>0.142973563949327</v>
      </c>
      <c r="H261" s="3">
        <f t="shared" si="23"/>
        <v>616</v>
      </c>
      <c r="I261" s="3">
        <f t="shared" si="24"/>
        <v>396</v>
      </c>
      <c r="J261" s="3">
        <v>253</v>
      </c>
      <c r="K261" s="3">
        <f t="shared" si="30"/>
        <v>-0.36270731186917299</v>
      </c>
      <c r="L261" s="3">
        <f t="shared" si="25"/>
        <v>-1786.1329906558249</v>
      </c>
      <c r="M261" s="3">
        <f t="shared" si="26"/>
        <v>-30568673.847986151</v>
      </c>
      <c r="N261" s="3">
        <f t="shared" si="27"/>
        <v>-0.40450545832759516</v>
      </c>
      <c r="O261" s="3">
        <f t="shared" si="28"/>
        <v>-123.9186251979518</v>
      </c>
      <c r="P261" s="3">
        <f t="shared" si="29"/>
        <v>-41444461.561214343</v>
      </c>
    </row>
    <row r="262" spans="3:16" x14ac:dyDescent="0.3">
      <c r="C262" s="3">
        <v>254</v>
      </c>
      <c r="D262" s="23">
        <v>0</v>
      </c>
      <c r="E262" s="23">
        <v>6.3168439928540002E-2</v>
      </c>
      <c r="F262" s="3">
        <v>0.11</v>
      </c>
      <c r="G262" s="23">
        <v>0.12302228294413101</v>
      </c>
      <c r="H262" s="3">
        <f t="shared" si="23"/>
        <v>618</v>
      </c>
      <c r="I262" s="3">
        <f t="shared" si="24"/>
        <v>398</v>
      </c>
      <c r="J262" s="3">
        <v>254</v>
      </c>
      <c r="K262" s="3">
        <f t="shared" si="30"/>
        <v>-0.32957999429149093</v>
      </c>
      <c r="L262" s="3">
        <f t="shared" si="25"/>
        <v>2854.4889825360815</v>
      </c>
      <c r="M262" s="3">
        <f t="shared" si="26"/>
        <v>-5761447.7165267635</v>
      </c>
      <c r="N262" s="3">
        <f t="shared" si="27"/>
        <v>-0.31513073130388297</v>
      </c>
      <c r="O262" s="3">
        <f t="shared" si="28"/>
        <v>3295.9917881162964</v>
      </c>
      <c r="P262" s="3">
        <f t="shared" si="29"/>
        <v>-8155251.0276060486</v>
      </c>
    </row>
    <row r="263" spans="3:16" x14ac:dyDescent="0.3">
      <c r="C263" s="3">
        <v>255</v>
      </c>
      <c r="D263" s="23">
        <v>0</v>
      </c>
      <c r="E263" s="23">
        <v>4.9319679446519001E-2</v>
      </c>
      <c r="F263" s="3">
        <v>0.1</v>
      </c>
      <c r="G263" s="23">
        <v>0.11077712106911</v>
      </c>
      <c r="H263" s="3">
        <f t="shared" si="23"/>
        <v>620</v>
      </c>
      <c r="I263" s="3">
        <f t="shared" si="24"/>
        <v>400</v>
      </c>
      <c r="J263" s="3">
        <v>255</v>
      </c>
      <c r="K263" s="3">
        <f t="shared" si="30"/>
        <v>-0.27345724527746457</v>
      </c>
      <c r="L263" s="3">
        <f t="shared" si="25"/>
        <v>-1043.4221563663518</v>
      </c>
      <c r="M263" s="3">
        <f t="shared" si="26"/>
        <v>36137133.677619904</v>
      </c>
      <c r="N263" s="3">
        <f t="shared" si="27"/>
        <v>-0.20273688655751579</v>
      </c>
      <c r="O263" s="3">
        <f t="shared" si="28"/>
        <v>742.96130416210167</v>
      </c>
      <c r="P263" s="3">
        <f t="shared" si="29"/>
        <v>27915706.973430872</v>
      </c>
    </row>
    <row r="264" spans="3:16" x14ac:dyDescent="0.3">
      <c r="C264" s="3">
        <v>256</v>
      </c>
      <c r="D264" s="23">
        <v>0</v>
      </c>
      <c r="E264" s="23">
        <v>3.3241518420745998E-2</v>
      </c>
      <c r="F264" s="3">
        <v>0.09</v>
      </c>
      <c r="G264" s="23">
        <v>0.100783212798919</v>
      </c>
      <c r="H264" s="3">
        <f t="shared" si="23"/>
        <v>622</v>
      </c>
      <c r="I264" s="3">
        <f t="shared" si="24"/>
        <v>402</v>
      </c>
      <c r="J264" s="3">
        <v>256</v>
      </c>
      <c r="K264" s="3">
        <f t="shared" si="30"/>
        <v>-0.36428185259614349</v>
      </c>
      <c r="L264" s="3">
        <f t="shared" si="25"/>
        <v>-1856.4944905441407</v>
      </c>
      <c r="M264" s="3">
        <f t="shared" si="26"/>
        <v>-35263862.021408416</v>
      </c>
      <c r="N264" s="3">
        <f t="shared" si="27"/>
        <v>-0.20459440212354077</v>
      </c>
      <c r="O264" s="3">
        <f t="shared" si="28"/>
        <v>-357.44422893783172</v>
      </c>
      <c r="P264" s="3">
        <f t="shared" si="29"/>
        <v>-25188772.924347203</v>
      </c>
    </row>
    <row r="265" spans="3:16" x14ac:dyDescent="0.3">
      <c r="C265" s="3">
        <v>257</v>
      </c>
      <c r="D265" s="23">
        <v>0</v>
      </c>
      <c r="E265" s="23">
        <v>1.3290237415551E-2</v>
      </c>
      <c r="F265" s="3">
        <v>0.08</v>
      </c>
      <c r="G265" s="23">
        <v>9.0789304528725995E-2</v>
      </c>
      <c r="H265" s="3">
        <f t="shared" si="23"/>
        <v>624</v>
      </c>
      <c r="I265" s="3">
        <f t="shared" si="24"/>
        <v>404</v>
      </c>
      <c r="J265" s="3">
        <v>257</v>
      </c>
      <c r="K265" s="3">
        <f t="shared" si="30"/>
        <v>-0.33839832626869532</v>
      </c>
      <c r="L265" s="3">
        <f t="shared" si="25"/>
        <v>3037.3020395781118</v>
      </c>
      <c r="M265" s="3">
        <f t="shared" si="26"/>
        <v>-56059122.82818523</v>
      </c>
      <c r="N265" s="3">
        <f t="shared" si="27"/>
        <v>-0.10560033738212646</v>
      </c>
      <c r="O265" s="3">
        <f t="shared" si="28"/>
        <v>3996.1847538783559</v>
      </c>
      <c r="P265" s="3">
        <f t="shared" si="29"/>
        <v>-2859285.4022352132</v>
      </c>
    </row>
    <row r="266" spans="3:16" x14ac:dyDescent="0.3">
      <c r="C266" s="3">
        <v>258</v>
      </c>
      <c r="D266" s="23">
        <v>0</v>
      </c>
      <c r="E266" s="23">
        <v>8.4413009700900002E-4</v>
      </c>
      <c r="F266" s="3">
        <v>7.0000000000000007E-2</v>
      </c>
      <c r="G266" s="23">
        <v>8.9999999999998997E-2</v>
      </c>
      <c r="H266" s="3">
        <f t="shared" ref="H266:H329" si="31">2*C266+$T$14</f>
        <v>626</v>
      </c>
      <c r="I266" s="3">
        <f t="shared" ref="I266:I329" si="32">2*C266+$T$15</f>
        <v>406</v>
      </c>
      <c r="J266" s="3">
        <v>258</v>
      </c>
      <c r="K266" s="3">
        <f t="shared" si="30"/>
        <v>-0.11784211420715499</v>
      </c>
      <c r="L266" s="3">
        <f t="shared" si="25"/>
        <v>4807.53426927283</v>
      </c>
      <c r="M266" s="3">
        <f t="shared" si="26"/>
        <v>24129881.441565666</v>
      </c>
      <c r="N266" s="3">
        <f t="shared" si="27"/>
        <v>7.2059022176802793E-3</v>
      </c>
      <c r="O266" s="3">
        <f t="shared" si="28"/>
        <v>57.588042026076025</v>
      </c>
      <c r="P266" s="3">
        <f t="shared" si="29"/>
        <v>33344023.951964106</v>
      </c>
    </row>
    <row r="267" spans="3:16" x14ac:dyDescent="0.3">
      <c r="C267" s="3">
        <v>259</v>
      </c>
      <c r="D267" s="23">
        <v>0</v>
      </c>
      <c r="E267" s="23">
        <v>0</v>
      </c>
      <c r="F267" s="3">
        <v>7.0000000000000007E-2</v>
      </c>
      <c r="G267" s="23">
        <v>8.9999999999998997E-2</v>
      </c>
      <c r="H267" s="3">
        <f t="shared" si="31"/>
        <v>628</v>
      </c>
      <c r="I267" s="3">
        <f t="shared" si="32"/>
        <v>408</v>
      </c>
      <c r="J267" s="3">
        <v>259</v>
      </c>
      <c r="K267" s="3">
        <f t="shared" si="30"/>
        <v>1.0541229581159885E-2</v>
      </c>
      <c r="L267" s="3">
        <f t="shared" si="25"/>
        <v>6.7347417694577283</v>
      </c>
      <c r="M267" s="3">
        <f t="shared" si="26"/>
        <v>42028599.734519824</v>
      </c>
      <c r="N267" s="3">
        <f t="shared" si="27"/>
        <v>1.2727535525723279E-3</v>
      </c>
      <c r="O267" s="3">
        <f t="shared" si="28"/>
        <v>-24.627781242274544</v>
      </c>
      <c r="P267" s="3">
        <f t="shared" si="29"/>
        <v>2859285.402227974</v>
      </c>
    </row>
    <row r="268" spans="3:16" x14ac:dyDescent="0.3">
      <c r="C268" s="3">
        <v>260</v>
      </c>
      <c r="D268" s="23">
        <v>0</v>
      </c>
      <c r="E268" s="23">
        <v>0</v>
      </c>
      <c r="F268" s="3">
        <v>7.0000000000000007E-2</v>
      </c>
      <c r="G268" s="23">
        <v>8.9999999999998997E-2</v>
      </c>
      <c r="H268" s="3">
        <f t="shared" si="31"/>
        <v>630</v>
      </c>
      <c r="I268" s="3">
        <f t="shared" si="32"/>
        <v>410</v>
      </c>
      <c r="J268" s="3">
        <v>260</v>
      </c>
      <c r="K268" s="3">
        <f t="shared" si="30"/>
        <v>1.3611597814270125E-3</v>
      </c>
      <c r="L268" s="3">
        <f t="shared" ref="L268:L331" si="33">$T$9^2 * ( -E270 + 16*E269 - 30*E268 + 16*E267 - E266 ) / (12*$T$13^2) * 0.001</f>
        <v>-26.338441770612693</v>
      </c>
      <c r="M268" s="3">
        <f t="shared" ref="M268:M331" si="34">$T$9^3 * ( E266 - 2*E267 + 2*E269 - E270 ) / (2*$T$13^3) * 0.001</f>
        <v>3057893.0895681335</v>
      </c>
      <c r="N268" s="3">
        <f t="shared" ref="N268:N331" si="35">$T$9 * ( -G270 + 8*G269 - 8*G267 + G266 ) / (12*$T$13) * 0.001</f>
        <v>4.4755865680201618E-17</v>
      </c>
      <c r="O268" s="3">
        <f t="shared" ref="O268:O331" si="36">$T$9^2 * ( -G270 + 16*G269 - 30*G268 + 16*G267 - G266 ) / (12*$T$13^2) * 0.001</f>
        <v>-8.660260009119013E-13</v>
      </c>
      <c r="P268" s="3">
        <f t="shared" ref="P268:P331" si="37">$T$9^3 * ( G266 - 2*G267 + 2*G269 - G270 ) / (2*$T$13^3) * 0.001</f>
        <v>0</v>
      </c>
    </row>
    <row r="269" spans="3:16" x14ac:dyDescent="0.3">
      <c r="C269" s="3">
        <v>261</v>
      </c>
      <c r="D269" s="23">
        <v>0</v>
      </c>
      <c r="E269" s="23">
        <v>0</v>
      </c>
      <c r="F269" s="3">
        <v>0.06</v>
      </c>
      <c r="G269" s="23">
        <v>8.9999999999998997E-2</v>
      </c>
      <c r="H269" s="3">
        <f t="shared" si="31"/>
        <v>632</v>
      </c>
      <c r="I269" s="3">
        <f t="shared" si="32"/>
        <v>412</v>
      </c>
      <c r="J269" s="3">
        <v>261</v>
      </c>
      <c r="K269" s="3">
        <f t="shared" si="30"/>
        <v>0</v>
      </c>
      <c r="L269" s="3">
        <f t="shared" si="33"/>
        <v>0</v>
      </c>
      <c r="M269" s="3">
        <f t="shared" si="34"/>
        <v>0</v>
      </c>
      <c r="N269" s="3">
        <f t="shared" si="35"/>
        <v>4.4755865680201618E-17</v>
      </c>
      <c r="O269" s="3">
        <f t="shared" si="36"/>
        <v>-8.660260009119013E-13</v>
      </c>
      <c r="P269" s="3">
        <f t="shared" si="37"/>
        <v>0</v>
      </c>
    </row>
    <row r="270" spans="3:16" x14ac:dyDescent="0.3">
      <c r="C270" s="3">
        <v>262</v>
      </c>
      <c r="D270" s="23">
        <v>0</v>
      </c>
      <c r="E270" s="23">
        <v>0</v>
      </c>
      <c r="F270" s="3">
        <v>0.06</v>
      </c>
      <c r="G270" s="23">
        <v>8.9999999999998997E-2</v>
      </c>
      <c r="H270" s="3">
        <f t="shared" si="31"/>
        <v>634</v>
      </c>
      <c r="I270" s="3">
        <f t="shared" si="32"/>
        <v>414</v>
      </c>
      <c r="J270" s="3">
        <v>262</v>
      </c>
      <c r="K270" s="3">
        <f t="shared" ref="K270:K333" si="38">$T$9 * ( -E272 + 8*E271- 8*E269 + E268 ) / (12*$T$13) * 0.001</f>
        <v>0</v>
      </c>
      <c r="L270" s="3">
        <f t="shared" si="33"/>
        <v>0</v>
      </c>
      <c r="M270" s="3">
        <f t="shared" si="34"/>
        <v>0</v>
      </c>
      <c r="N270" s="3">
        <f t="shared" si="35"/>
        <v>4.4755865680201618E-17</v>
      </c>
      <c r="O270" s="3">
        <f t="shared" si="36"/>
        <v>-8.660260009119013E-13</v>
      </c>
      <c r="P270" s="3">
        <f t="shared" si="37"/>
        <v>0</v>
      </c>
    </row>
    <row r="271" spans="3:16" x14ac:dyDescent="0.3">
      <c r="C271" s="3">
        <v>263</v>
      </c>
      <c r="D271" s="23">
        <v>0</v>
      </c>
      <c r="E271" s="23">
        <v>0</v>
      </c>
      <c r="F271" s="3">
        <v>0.06</v>
      </c>
      <c r="G271" s="23">
        <v>8.9999999999998997E-2</v>
      </c>
      <c r="H271" s="3">
        <f t="shared" si="31"/>
        <v>636</v>
      </c>
      <c r="I271" s="3">
        <f t="shared" si="32"/>
        <v>416</v>
      </c>
      <c r="J271" s="3">
        <v>263</v>
      </c>
      <c r="K271" s="3">
        <f t="shared" si="38"/>
        <v>0</v>
      </c>
      <c r="L271" s="3">
        <f t="shared" si="33"/>
        <v>0</v>
      </c>
      <c r="M271" s="3">
        <f t="shared" si="34"/>
        <v>0</v>
      </c>
      <c r="N271" s="3">
        <f t="shared" si="35"/>
        <v>4.4755865680201618E-17</v>
      </c>
      <c r="O271" s="3">
        <f t="shared" si="36"/>
        <v>-8.660260009119013E-13</v>
      </c>
      <c r="P271" s="3">
        <f t="shared" si="37"/>
        <v>0</v>
      </c>
    </row>
    <row r="272" spans="3:16" x14ac:dyDescent="0.3">
      <c r="C272" s="3">
        <v>264</v>
      </c>
      <c r="D272" s="23">
        <v>0</v>
      </c>
      <c r="E272" s="23">
        <v>0</v>
      </c>
      <c r="F272" s="3">
        <v>0.06</v>
      </c>
      <c r="G272" s="23">
        <v>8.9999999999998997E-2</v>
      </c>
      <c r="H272" s="3">
        <f t="shared" si="31"/>
        <v>638</v>
      </c>
      <c r="I272" s="3">
        <f t="shared" si="32"/>
        <v>418</v>
      </c>
      <c r="J272" s="3">
        <v>264</v>
      </c>
      <c r="K272" s="3">
        <f t="shared" si="38"/>
        <v>0</v>
      </c>
      <c r="L272" s="3">
        <f t="shared" si="33"/>
        <v>0</v>
      </c>
      <c r="M272" s="3">
        <f t="shared" si="34"/>
        <v>0</v>
      </c>
      <c r="N272" s="3">
        <f t="shared" si="35"/>
        <v>4.4755865680201618E-17</v>
      </c>
      <c r="O272" s="3">
        <f t="shared" si="36"/>
        <v>-8.660260009119013E-13</v>
      </c>
      <c r="P272" s="3">
        <f t="shared" si="37"/>
        <v>0</v>
      </c>
    </row>
    <row r="273" spans="3:16" x14ac:dyDescent="0.3">
      <c r="C273" s="3">
        <v>265</v>
      </c>
      <c r="D273" s="23">
        <v>0</v>
      </c>
      <c r="E273" s="23">
        <v>0</v>
      </c>
      <c r="F273" s="3">
        <v>0.06</v>
      </c>
      <c r="G273" s="23">
        <v>8.9999999999998997E-2</v>
      </c>
      <c r="H273" s="3">
        <f t="shared" si="31"/>
        <v>640</v>
      </c>
      <c r="I273" s="3">
        <f t="shared" si="32"/>
        <v>420</v>
      </c>
      <c r="J273" s="3">
        <v>265</v>
      </c>
      <c r="K273" s="3">
        <f t="shared" si="38"/>
        <v>0</v>
      </c>
      <c r="L273" s="3">
        <f t="shared" si="33"/>
        <v>0</v>
      </c>
      <c r="M273" s="3">
        <f t="shared" si="34"/>
        <v>0</v>
      </c>
      <c r="N273" s="3">
        <f t="shared" si="35"/>
        <v>4.4755865680201618E-17</v>
      </c>
      <c r="O273" s="3">
        <f t="shared" si="36"/>
        <v>-8.660260009119013E-13</v>
      </c>
      <c r="P273" s="3">
        <f t="shared" si="37"/>
        <v>0</v>
      </c>
    </row>
    <row r="274" spans="3:16" x14ac:dyDescent="0.3">
      <c r="C274" s="3">
        <v>266</v>
      </c>
      <c r="D274" s="23">
        <v>0</v>
      </c>
      <c r="E274" s="23">
        <v>0</v>
      </c>
      <c r="F274" s="3">
        <v>0.05</v>
      </c>
      <c r="G274" s="23">
        <v>8.9999999999998997E-2</v>
      </c>
      <c r="H274" s="3">
        <f t="shared" si="31"/>
        <v>642</v>
      </c>
      <c r="I274" s="3">
        <f t="shared" si="32"/>
        <v>422</v>
      </c>
      <c r="J274" s="3">
        <v>266</v>
      </c>
      <c r="K274" s="3">
        <f t="shared" si="38"/>
        <v>0</v>
      </c>
      <c r="L274" s="3">
        <f t="shared" si="33"/>
        <v>0</v>
      </c>
      <c r="M274" s="3">
        <f t="shared" si="34"/>
        <v>0</v>
      </c>
      <c r="N274" s="3">
        <f t="shared" si="35"/>
        <v>4.4755865680201618E-17</v>
      </c>
      <c r="O274" s="3">
        <f t="shared" si="36"/>
        <v>-8.660260009119013E-13</v>
      </c>
      <c r="P274" s="3">
        <f t="shared" si="37"/>
        <v>0</v>
      </c>
    </row>
    <row r="275" spans="3:16" x14ac:dyDescent="0.3">
      <c r="C275" s="3">
        <v>267</v>
      </c>
      <c r="D275" s="23">
        <v>0</v>
      </c>
      <c r="E275" s="23">
        <v>0</v>
      </c>
      <c r="F275" s="3">
        <v>0.05</v>
      </c>
      <c r="G275" s="23">
        <v>8.9999999999998997E-2</v>
      </c>
      <c r="H275" s="3">
        <f t="shared" si="31"/>
        <v>644</v>
      </c>
      <c r="I275" s="3">
        <f t="shared" si="32"/>
        <v>424</v>
      </c>
      <c r="J275" s="3">
        <v>267</v>
      </c>
      <c r="K275" s="3">
        <f t="shared" si="38"/>
        <v>0</v>
      </c>
      <c r="L275" s="3">
        <f t="shared" si="33"/>
        <v>0</v>
      </c>
      <c r="M275" s="3">
        <f t="shared" si="34"/>
        <v>0</v>
      </c>
      <c r="N275" s="3">
        <f t="shared" si="35"/>
        <v>4.4755865680201618E-17</v>
      </c>
      <c r="O275" s="3">
        <f t="shared" si="36"/>
        <v>-8.660260009119013E-13</v>
      </c>
      <c r="P275" s="3">
        <f t="shared" si="37"/>
        <v>0</v>
      </c>
    </row>
    <row r="276" spans="3:16" x14ac:dyDescent="0.3">
      <c r="C276" s="3">
        <v>268</v>
      </c>
      <c r="D276" s="23">
        <v>0</v>
      </c>
      <c r="E276" s="23">
        <v>0</v>
      </c>
      <c r="F276" s="3">
        <v>0.05</v>
      </c>
      <c r="G276" s="23">
        <v>8.9999999999998997E-2</v>
      </c>
      <c r="H276" s="3">
        <f t="shared" si="31"/>
        <v>646</v>
      </c>
      <c r="I276" s="3">
        <f t="shared" si="32"/>
        <v>426</v>
      </c>
      <c r="J276" s="3">
        <v>268</v>
      </c>
      <c r="K276" s="3">
        <f t="shared" si="38"/>
        <v>0</v>
      </c>
      <c r="L276" s="3">
        <f t="shared" si="33"/>
        <v>0</v>
      </c>
      <c r="M276" s="3">
        <f t="shared" si="34"/>
        <v>0</v>
      </c>
      <c r="N276" s="3">
        <f t="shared" si="35"/>
        <v>4.4755865680201618E-17</v>
      </c>
      <c r="O276" s="3">
        <f t="shared" si="36"/>
        <v>-8.660260009119013E-13</v>
      </c>
      <c r="P276" s="3">
        <f t="shared" si="37"/>
        <v>0</v>
      </c>
    </row>
    <row r="277" spans="3:16" x14ac:dyDescent="0.3">
      <c r="C277" s="3">
        <v>269</v>
      </c>
      <c r="D277" s="23">
        <v>0</v>
      </c>
      <c r="E277" s="23">
        <v>0</v>
      </c>
      <c r="F277" s="3">
        <v>0.05</v>
      </c>
      <c r="G277" s="23">
        <v>8.9999999999998997E-2</v>
      </c>
      <c r="H277" s="3">
        <f t="shared" si="31"/>
        <v>648</v>
      </c>
      <c r="I277" s="3">
        <f t="shared" si="32"/>
        <v>428</v>
      </c>
      <c r="J277" s="3">
        <v>269</v>
      </c>
      <c r="K277" s="3">
        <f t="shared" si="38"/>
        <v>0</v>
      </c>
      <c r="L277" s="3">
        <f t="shared" si="33"/>
        <v>0</v>
      </c>
      <c r="M277" s="3">
        <f t="shared" si="34"/>
        <v>0</v>
      </c>
      <c r="N277" s="3">
        <f t="shared" si="35"/>
        <v>4.4755865680201618E-17</v>
      </c>
      <c r="O277" s="3">
        <f t="shared" si="36"/>
        <v>-8.660260009119013E-13</v>
      </c>
      <c r="P277" s="3">
        <f t="shared" si="37"/>
        <v>0</v>
      </c>
    </row>
    <row r="278" spans="3:16" x14ac:dyDescent="0.3">
      <c r="C278" s="3">
        <v>270</v>
      </c>
      <c r="D278" s="23">
        <v>0</v>
      </c>
      <c r="E278" s="23">
        <v>0</v>
      </c>
      <c r="F278" s="3">
        <v>0.05</v>
      </c>
      <c r="G278" s="23">
        <v>8.9999999999998997E-2</v>
      </c>
      <c r="H278" s="3">
        <f t="shared" si="31"/>
        <v>650</v>
      </c>
      <c r="I278" s="3">
        <f t="shared" si="32"/>
        <v>430</v>
      </c>
      <c r="J278" s="3">
        <v>270</v>
      </c>
      <c r="K278" s="3">
        <f t="shared" si="38"/>
        <v>0</v>
      </c>
      <c r="L278" s="3">
        <f t="shared" si="33"/>
        <v>0</v>
      </c>
      <c r="M278" s="3">
        <f t="shared" si="34"/>
        <v>0</v>
      </c>
      <c r="N278" s="3">
        <f t="shared" si="35"/>
        <v>4.4755865680201618E-17</v>
      </c>
      <c r="O278" s="3">
        <f t="shared" si="36"/>
        <v>-8.660260009119013E-13</v>
      </c>
      <c r="P278" s="3">
        <f t="shared" si="37"/>
        <v>0</v>
      </c>
    </row>
    <row r="279" spans="3:16" x14ac:dyDescent="0.3">
      <c r="C279" s="3">
        <v>271</v>
      </c>
      <c r="D279" s="23">
        <v>0</v>
      </c>
      <c r="E279" s="23">
        <v>0</v>
      </c>
      <c r="F279" s="3">
        <v>0.04</v>
      </c>
      <c r="G279" s="23">
        <v>8.9999999999998997E-2</v>
      </c>
      <c r="H279" s="3">
        <f t="shared" si="31"/>
        <v>652</v>
      </c>
      <c r="I279" s="3">
        <f t="shared" si="32"/>
        <v>432</v>
      </c>
      <c r="J279" s="3">
        <v>271</v>
      </c>
      <c r="K279" s="3">
        <f t="shared" si="38"/>
        <v>0</v>
      </c>
      <c r="L279" s="3">
        <f t="shared" si="33"/>
        <v>0</v>
      </c>
      <c r="M279" s="3">
        <f t="shared" si="34"/>
        <v>0</v>
      </c>
      <c r="N279" s="3">
        <f t="shared" si="35"/>
        <v>4.4755865680201618E-17</v>
      </c>
      <c r="O279" s="3">
        <f t="shared" si="36"/>
        <v>-8.660260009119013E-13</v>
      </c>
      <c r="P279" s="3">
        <f t="shared" si="37"/>
        <v>0</v>
      </c>
    </row>
    <row r="280" spans="3:16" x14ac:dyDescent="0.3">
      <c r="C280" s="3">
        <v>272</v>
      </c>
      <c r="D280" s="23">
        <v>0</v>
      </c>
      <c r="E280" s="23">
        <v>0</v>
      </c>
      <c r="F280" s="3">
        <v>0.04</v>
      </c>
      <c r="G280" s="23">
        <v>8.9999999999998997E-2</v>
      </c>
      <c r="H280" s="3">
        <f t="shared" si="31"/>
        <v>654</v>
      </c>
      <c r="I280" s="3">
        <f t="shared" si="32"/>
        <v>434</v>
      </c>
      <c r="J280" s="3">
        <v>272</v>
      </c>
      <c r="K280" s="3">
        <f t="shared" si="38"/>
        <v>0</v>
      </c>
      <c r="L280" s="3">
        <f t="shared" si="33"/>
        <v>0</v>
      </c>
      <c r="M280" s="3">
        <f t="shared" si="34"/>
        <v>0</v>
      </c>
      <c r="N280" s="3">
        <f t="shared" si="35"/>
        <v>4.4755865680201618E-17</v>
      </c>
      <c r="O280" s="3">
        <f t="shared" si="36"/>
        <v>-8.660260009119013E-13</v>
      </c>
      <c r="P280" s="3">
        <f t="shared" si="37"/>
        <v>0</v>
      </c>
    </row>
    <row r="281" spans="3:16" x14ac:dyDescent="0.3">
      <c r="C281" s="3">
        <v>273</v>
      </c>
      <c r="D281" s="23">
        <v>0</v>
      </c>
      <c r="E281" s="23">
        <v>0</v>
      </c>
      <c r="F281" s="3">
        <v>0.04</v>
      </c>
      <c r="G281" s="23">
        <v>8.9999999999998997E-2</v>
      </c>
      <c r="H281" s="3">
        <f t="shared" si="31"/>
        <v>656</v>
      </c>
      <c r="I281" s="3">
        <f t="shared" si="32"/>
        <v>436</v>
      </c>
      <c r="J281" s="3">
        <v>273</v>
      </c>
      <c r="K281" s="3">
        <f t="shared" si="38"/>
        <v>0</v>
      </c>
      <c r="L281" s="3">
        <f t="shared" si="33"/>
        <v>0</v>
      </c>
      <c r="M281" s="3">
        <f t="shared" si="34"/>
        <v>0</v>
      </c>
      <c r="N281" s="3">
        <f t="shared" si="35"/>
        <v>4.4755865680201618E-17</v>
      </c>
      <c r="O281" s="3">
        <f t="shared" si="36"/>
        <v>-8.660260009119013E-13</v>
      </c>
      <c r="P281" s="3">
        <f t="shared" si="37"/>
        <v>0</v>
      </c>
    </row>
    <row r="282" spans="3:16" x14ac:dyDescent="0.3">
      <c r="C282" s="3">
        <v>274</v>
      </c>
      <c r="D282" s="23">
        <v>0</v>
      </c>
      <c r="E282" s="23">
        <v>0</v>
      </c>
      <c r="F282" s="3">
        <v>0.04</v>
      </c>
      <c r="G282" s="23">
        <v>8.9999999999998997E-2</v>
      </c>
      <c r="H282" s="3">
        <f t="shared" si="31"/>
        <v>658</v>
      </c>
      <c r="I282" s="3">
        <f t="shared" si="32"/>
        <v>438</v>
      </c>
      <c r="J282" s="3">
        <v>274</v>
      </c>
      <c r="K282" s="3">
        <f t="shared" si="38"/>
        <v>0</v>
      </c>
      <c r="L282" s="3">
        <f t="shared" si="33"/>
        <v>0</v>
      </c>
      <c r="M282" s="3">
        <f t="shared" si="34"/>
        <v>0</v>
      </c>
      <c r="N282" s="3">
        <f t="shared" si="35"/>
        <v>4.4755865680201618E-17</v>
      </c>
      <c r="O282" s="3">
        <f t="shared" si="36"/>
        <v>-8.660260009119013E-13</v>
      </c>
      <c r="P282" s="3">
        <f t="shared" si="37"/>
        <v>0</v>
      </c>
    </row>
    <row r="283" spans="3:16" x14ac:dyDescent="0.3">
      <c r="C283" s="3">
        <v>275</v>
      </c>
      <c r="D283" s="23">
        <v>0</v>
      </c>
      <c r="E283" s="23">
        <v>0</v>
      </c>
      <c r="F283" s="3">
        <v>0.04</v>
      </c>
      <c r="G283" s="23">
        <v>8.9999999999998997E-2</v>
      </c>
      <c r="H283" s="3">
        <f t="shared" si="31"/>
        <v>660</v>
      </c>
      <c r="I283" s="3">
        <f t="shared" si="32"/>
        <v>440</v>
      </c>
      <c r="J283" s="3">
        <v>275</v>
      </c>
      <c r="K283" s="3">
        <f t="shared" si="38"/>
        <v>0</v>
      </c>
      <c r="L283" s="3">
        <f t="shared" si="33"/>
        <v>0</v>
      </c>
      <c r="M283" s="3">
        <f t="shared" si="34"/>
        <v>0</v>
      </c>
      <c r="N283" s="3">
        <f t="shared" si="35"/>
        <v>4.4755865680201618E-17</v>
      </c>
      <c r="O283" s="3">
        <f t="shared" si="36"/>
        <v>-8.660260009119013E-13</v>
      </c>
      <c r="P283" s="3">
        <f t="shared" si="37"/>
        <v>0</v>
      </c>
    </row>
    <row r="284" spans="3:16" x14ac:dyDescent="0.3">
      <c r="C284" s="3">
        <v>276</v>
      </c>
      <c r="D284" s="23">
        <v>0</v>
      </c>
      <c r="E284" s="23">
        <v>0</v>
      </c>
      <c r="F284" s="3">
        <v>0.04</v>
      </c>
      <c r="G284" s="23">
        <v>8.9999999999998997E-2</v>
      </c>
      <c r="H284" s="3">
        <f t="shared" si="31"/>
        <v>662</v>
      </c>
      <c r="I284" s="3">
        <f t="shared" si="32"/>
        <v>442</v>
      </c>
      <c r="J284" s="3">
        <v>276</v>
      </c>
      <c r="K284" s="3">
        <f t="shared" si="38"/>
        <v>0</v>
      </c>
      <c r="L284" s="3">
        <f t="shared" si="33"/>
        <v>0</v>
      </c>
      <c r="M284" s="3">
        <f t="shared" si="34"/>
        <v>0</v>
      </c>
      <c r="N284" s="3">
        <f t="shared" si="35"/>
        <v>4.4755865680201618E-17</v>
      </c>
      <c r="O284" s="3">
        <f t="shared" si="36"/>
        <v>-8.660260009119013E-13</v>
      </c>
      <c r="P284" s="3">
        <f t="shared" si="37"/>
        <v>0</v>
      </c>
    </row>
    <row r="285" spans="3:16" x14ac:dyDescent="0.3">
      <c r="C285" s="3">
        <v>277</v>
      </c>
      <c r="D285" s="23">
        <v>0</v>
      </c>
      <c r="E285" s="23">
        <v>0</v>
      </c>
      <c r="F285" s="3">
        <v>0.03</v>
      </c>
      <c r="G285" s="23">
        <v>8.9999999999998997E-2</v>
      </c>
      <c r="H285" s="3">
        <f t="shared" si="31"/>
        <v>664</v>
      </c>
      <c r="I285" s="3">
        <f t="shared" si="32"/>
        <v>444</v>
      </c>
      <c r="J285" s="3">
        <v>277</v>
      </c>
      <c r="K285" s="3">
        <f t="shared" si="38"/>
        <v>0</v>
      </c>
      <c r="L285" s="3">
        <f t="shared" si="33"/>
        <v>0</v>
      </c>
      <c r="M285" s="3">
        <f t="shared" si="34"/>
        <v>0</v>
      </c>
      <c r="N285" s="3">
        <f t="shared" si="35"/>
        <v>4.4755865680201618E-17</v>
      </c>
      <c r="O285" s="3">
        <f t="shared" si="36"/>
        <v>-8.660260009119013E-13</v>
      </c>
      <c r="P285" s="3">
        <f t="shared" si="37"/>
        <v>0</v>
      </c>
    </row>
    <row r="286" spans="3:16" x14ac:dyDescent="0.3">
      <c r="C286" s="3">
        <v>278</v>
      </c>
      <c r="D286" s="23">
        <v>0</v>
      </c>
      <c r="E286" s="23">
        <v>0</v>
      </c>
      <c r="F286" s="3">
        <v>0.03</v>
      </c>
      <c r="G286" s="23">
        <v>8.9999999999998997E-2</v>
      </c>
      <c r="H286" s="3">
        <f t="shared" si="31"/>
        <v>666</v>
      </c>
      <c r="I286" s="3">
        <f t="shared" si="32"/>
        <v>446</v>
      </c>
      <c r="J286" s="3">
        <v>278</v>
      </c>
      <c r="K286" s="3">
        <f t="shared" si="38"/>
        <v>0</v>
      </c>
      <c r="L286" s="3">
        <f t="shared" si="33"/>
        <v>0</v>
      </c>
      <c r="M286" s="3">
        <f t="shared" si="34"/>
        <v>0</v>
      </c>
      <c r="N286" s="3">
        <f t="shared" si="35"/>
        <v>4.4755865680201618E-17</v>
      </c>
      <c r="O286" s="3">
        <f t="shared" si="36"/>
        <v>-8.660260009119013E-13</v>
      </c>
      <c r="P286" s="3">
        <f t="shared" si="37"/>
        <v>0</v>
      </c>
    </row>
    <row r="287" spans="3:16" x14ac:dyDescent="0.3">
      <c r="C287" s="3">
        <v>279</v>
      </c>
      <c r="D287" s="23">
        <v>0</v>
      </c>
      <c r="E287" s="23">
        <v>0</v>
      </c>
      <c r="F287" s="3">
        <v>0.03</v>
      </c>
      <c r="G287" s="23">
        <v>8.9999999999998997E-2</v>
      </c>
      <c r="H287" s="3">
        <f t="shared" si="31"/>
        <v>668</v>
      </c>
      <c r="I287" s="3">
        <f t="shared" si="32"/>
        <v>448</v>
      </c>
      <c r="J287" s="3">
        <v>279</v>
      </c>
      <c r="K287" s="3">
        <f t="shared" si="38"/>
        <v>0</v>
      </c>
      <c r="L287" s="3">
        <f t="shared" si="33"/>
        <v>0</v>
      </c>
      <c r="M287" s="3">
        <f t="shared" si="34"/>
        <v>0</v>
      </c>
      <c r="N287" s="3">
        <f t="shared" si="35"/>
        <v>4.4755865680201618E-17</v>
      </c>
      <c r="O287" s="3">
        <f t="shared" si="36"/>
        <v>-8.660260009119013E-13</v>
      </c>
      <c r="P287" s="3">
        <f t="shared" si="37"/>
        <v>0</v>
      </c>
    </row>
    <row r="288" spans="3:16" x14ac:dyDescent="0.3">
      <c r="C288" s="3">
        <v>280</v>
      </c>
      <c r="D288" s="23">
        <v>0</v>
      </c>
      <c r="E288" s="23">
        <v>0</v>
      </c>
      <c r="F288" s="3">
        <v>0.03</v>
      </c>
      <c r="G288" s="23">
        <v>8.9999999999998997E-2</v>
      </c>
      <c r="H288" s="3">
        <f t="shared" si="31"/>
        <v>670</v>
      </c>
      <c r="I288" s="3">
        <f t="shared" si="32"/>
        <v>450</v>
      </c>
      <c r="J288" s="3">
        <v>280</v>
      </c>
      <c r="K288" s="3">
        <f t="shared" si="38"/>
        <v>0</v>
      </c>
      <c r="L288" s="3">
        <f t="shared" si="33"/>
        <v>0</v>
      </c>
      <c r="M288" s="3">
        <f t="shared" si="34"/>
        <v>0</v>
      </c>
      <c r="N288" s="3">
        <f t="shared" si="35"/>
        <v>4.4755865680201618E-17</v>
      </c>
      <c r="O288" s="3">
        <f t="shared" si="36"/>
        <v>-8.660260009119013E-13</v>
      </c>
      <c r="P288" s="3">
        <f t="shared" si="37"/>
        <v>0</v>
      </c>
    </row>
    <row r="289" spans="3:16" x14ac:dyDescent="0.3">
      <c r="C289" s="3">
        <v>281</v>
      </c>
      <c r="D289" s="23">
        <v>0</v>
      </c>
      <c r="E289" s="23">
        <v>0</v>
      </c>
      <c r="F289" s="3">
        <v>0.03</v>
      </c>
      <c r="G289" s="23">
        <v>8.9999999999998997E-2</v>
      </c>
      <c r="H289" s="3">
        <f t="shared" si="31"/>
        <v>672</v>
      </c>
      <c r="I289" s="3">
        <f t="shared" si="32"/>
        <v>452</v>
      </c>
      <c r="J289" s="3">
        <v>281</v>
      </c>
      <c r="K289" s="3">
        <f t="shared" si="38"/>
        <v>0</v>
      </c>
      <c r="L289" s="3">
        <f t="shared" si="33"/>
        <v>0</v>
      </c>
      <c r="M289" s="3">
        <f t="shared" si="34"/>
        <v>0</v>
      </c>
      <c r="N289" s="3">
        <f t="shared" si="35"/>
        <v>4.4755865680201618E-17</v>
      </c>
      <c r="O289" s="3">
        <f t="shared" si="36"/>
        <v>-8.660260009119013E-13</v>
      </c>
      <c r="P289" s="3">
        <f t="shared" si="37"/>
        <v>0</v>
      </c>
    </row>
    <row r="290" spans="3:16" x14ac:dyDescent="0.3">
      <c r="C290" s="3">
        <v>282</v>
      </c>
      <c r="D290" s="23">
        <v>0</v>
      </c>
      <c r="E290" s="23">
        <v>0</v>
      </c>
      <c r="F290" s="3">
        <v>0.03</v>
      </c>
      <c r="G290" s="23">
        <v>8.9999999999998997E-2</v>
      </c>
      <c r="H290" s="3">
        <f t="shared" si="31"/>
        <v>674</v>
      </c>
      <c r="I290" s="3">
        <f t="shared" si="32"/>
        <v>454</v>
      </c>
      <c r="J290" s="3">
        <v>282</v>
      </c>
      <c r="K290" s="3">
        <f t="shared" si="38"/>
        <v>0</v>
      </c>
      <c r="L290" s="3">
        <f t="shared" si="33"/>
        <v>0</v>
      </c>
      <c r="M290" s="3">
        <f t="shared" si="34"/>
        <v>0</v>
      </c>
      <c r="N290" s="3">
        <f t="shared" si="35"/>
        <v>4.4755865680201618E-17</v>
      </c>
      <c r="O290" s="3">
        <f t="shared" si="36"/>
        <v>-8.660260009119013E-13</v>
      </c>
      <c r="P290" s="3">
        <f t="shared" si="37"/>
        <v>0</v>
      </c>
    </row>
    <row r="291" spans="3:16" x14ac:dyDescent="0.3">
      <c r="C291" s="3">
        <v>283</v>
      </c>
      <c r="D291" s="23">
        <v>0</v>
      </c>
      <c r="E291" s="23">
        <v>0</v>
      </c>
      <c r="F291" s="3">
        <v>0.02</v>
      </c>
      <c r="G291" s="23">
        <v>8.9999999999998997E-2</v>
      </c>
      <c r="H291" s="3">
        <f t="shared" si="31"/>
        <v>676</v>
      </c>
      <c r="I291" s="3">
        <f t="shared" si="32"/>
        <v>456</v>
      </c>
      <c r="J291" s="3">
        <v>283</v>
      </c>
      <c r="K291" s="3">
        <f t="shared" si="38"/>
        <v>0</v>
      </c>
      <c r="L291" s="3">
        <f t="shared" si="33"/>
        <v>0</v>
      </c>
      <c r="M291" s="3">
        <f t="shared" si="34"/>
        <v>0</v>
      </c>
      <c r="N291" s="3">
        <f t="shared" si="35"/>
        <v>4.4755865680201618E-17</v>
      </c>
      <c r="O291" s="3">
        <f t="shared" si="36"/>
        <v>-8.660260009119013E-13</v>
      </c>
      <c r="P291" s="3">
        <f t="shared" si="37"/>
        <v>0</v>
      </c>
    </row>
    <row r="292" spans="3:16" x14ac:dyDescent="0.3">
      <c r="C292" s="3">
        <v>284</v>
      </c>
      <c r="D292" s="23">
        <v>0</v>
      </c>
      <c r="E292" s="23">
        <v>0</v>
      </c>
      <c r="F292" s="3">
        <v>0.02</v>
      </c>
      <c r="G292" s="23">
        <v>8.9999999999998997E-2</v>
      </c>
      <c r="H292" s="3">
        <f t="shared" si="31"/>
        <v>678</v>
      </c>
      <c r="I292" s="3">
        <f t="shared" si="32"/>
        <v>458</v>
      </c>
      <c r="J292" s="3">
        <v>284</v>
      </c>
      <c r="K292" s="3">
        <f t="shared" si="38"/>
        <v>0</v>
      </c>
      <c r="L292" s="3">
        <f t="shared" si="33"/>
        <v>0</v>
      </c>
      <c r="M292" s="3">
        <f t="shared" si="34"/>
        <v>0</v>
      </c>
      <c r="N292" s="3">
        <f t="shared" si="35"/>
        <v>4.4755865680201618E-17</v>
      </c>
      <c r="O292" s="3">
        <f t="shared" si="36"/>
        <v>-8.660260009119013E-13</v>
      </c>
      <c r="P292" s="3">
        <f t="shared" si="37"/>
        <v>0</v>
      </c>
    </row>
    <row r="293" spans="3:16" x14ac:dyDescent="0.3">
      <c r="C293" s="3">
        <v>285</v>
      </c>
      <c r="D293" s="23">
        <v>0</v>
      </c>
      <c r="E293" s="23">
        <v>0</v>
      </c>
      <c r="F293" s="3">
        <v>0.02</v>
      </c>
      <c r="G293" s="23">
        <v>8.9999999999998997E-2</v>
      </c>
      <c r="H293" s="3">
        <f t="shared" si="31"/>
        <v>680</v>
      </c>
      <c r="I293" s="3">
        <f t="shared" si="32"/>
        <v>460</v>
      </c>
      <c r="J293" s="3">
        <v>285</v>
      </c>
      <c r="K293" s="3">
        <f t="shared" si="38"/>
        <v>0</v>
      </c>
      <c r="L293" s="3">
        <f t="shared" si="33"/>
        <v>0</v>
      </c>
      <c r="M293" s="3">
        <f t="shared" si="34"/>
        <v>0</v>
      </c>
      <c r="N293" s="3">
        <f t="shared" si="35"/>
        <v>4.4755865680201618E-17</v>
      </c>
      <c r="O293" s="3">
        <f t="shared" si="36"/>
        <v>-8.660260009119013E-13</v>
      </c>
      <c r="P293" s="3">
        <f t="shared" si="37"/>
        <v>0</v>
      </c>
    </row>
    <row r="294" spans="3:16" x14ac:dyDescent="0.3">
      <c r="C294" s="3">
        <v>286</v>
      </c>
      <c r="D294" s="23">
        <v>0</v>
      </c>
      <c r="E294" s="23">
        <v>0</v>
      </c>
      <c r="F294" s="3">
        <v>0.02</v>
      </c>
      <c r="G294" s="23">
        <v>8.9999999999998997E-2</v>
      </c>
      <c r="H294" s="3">
        <f t="shared" si="31"/>
        <v>682</v>
      </c>
      <c r="I294" s="3">
        <f t="shared" si="32"/>
        <v>462</v>
      </c>
      <c r="J294" s="3">
        <v>286</v>
      </c>
      <c r="K294" s="3">
        <f t="shared" si="38"/>
        <v>0</v>
      </c>
      <c r="L294" s="3">
        <f t="shared" si="33"/>
        <v>0</v>
      </c>
      <c r="M294" s="3">
        <f t="shared" si="34"/>
        <v>0</v>
      </c>
      <c r="N294" s="3">
        <f t="shared" si="35"/>
        <v>3.7108884764196878E-3</v>
      </c>
      <c r="O294" s="3">
        <f t="shared" si="36"/>
        <v>71.805692018719228</v>
      </c>
      <c r="P294" s="3">
        <f t="shared" si="37"/>
        <v>8336640.8433737056</v>
      </c>
    </row>
    <row r="295" spans="3:16" x14ac:dyDescent="0.3">
      <c r="C295" s="3">
        <v>287</v>
      </c>
      <c r="D295" s="23">
        <v>0</v>
      </c>
      <c r="E295" s="23">
        <v>0</v>
      </c>
      <c r="F295" s="3">
        <v>0.02</v>
      </c>
      <c r="G295" s="23">
        <v>8.9999999999998997E-2</v>
      </c>
      <c r="H295" s="3">
        <f t="shared" si="31"/>
        <v>684</v>
      </c>
      <c r="I295" s="3">
        <f t="shared" si="32"/>
        <v>464</v>
      </c>
      <c r="J295" s="3">
        <v>287</v>
      </c>
      <c r="K295" s="3">
        <f t="shared" si="38"/>
        <v>0</v>
      </c>
      <c r="L295" s="3">
        <f t="shared" si="33"/>
        <v>0</v>
      </c>
      <c r="M295" s="3">
        <f t="shared" si="34"/>
        <v>0</v>
      </c>
      <c r="N295" s="3">
        <f t="shared" si="35"/>
        <v>-1.4844684278250824E-2</v>
      </c>
      <c r="O295" s="3">
        <f t="shared" si="36"/>
        <v>-861.69017693393675</v>
      </c>
      <c r="P295" s="3">
        <f t="shared" si="37"/>
        <v>16670742.26520217</v>
      </c>
    </row>
    <row r="296" spans="3:16" x14ac:dyDescent="0.3">
      <c r="C296" s="3">
        <v>288</v>
      </c>
      <c r="D296" s="23">
        <v>0</v>
      </c>
      <c r="E296" s="23">
        <v>0</v>
      </c>
      <c r="F296" s="3">
        <v>0.01</v>
      </c>
      <c r="G296" s="23">
        <v>8.7698673813072003E-2</v>
      </c>
      <c r="H296" s="3">
        <f t="shared" si="31"/>
        <v>686</v>
      </c>
      <c r="I296" s="3">
        <f t="shared" si="32"/>
        <v>466</v>
      </c>
      <c r="J296" s="3">
        <v>288</v>
      </c>
      <c r="K296" s="3">
        <f t="shared" si="38"/>
        <v>0</v>
      </c>
      <c r="L296" s="3">
        <f t="shared" si="33"/>
        <v>0</v>
      </c>
      <c r="M296" s="3">
        <f t="shared" si="34"/>
        <v>0</v>
      </c>
      <c r="N296" s="3">
        <f t="shared" si="35"/>
        <v>-0.10261438826486127</v>
      </c>
      <c r="O296" s="3">
        <f t="shared" si="36"/>
        <v>-2129.0248152884205</v>
      </c>
      <c r="P296" s="3">
        <f t="shared" si="37"/>
        <v>-30462671.028902803</v>
      </c>
    </row>
    <row r="297" spans="3:16" x14ac:dyDescent="0.3">
      <c r="C297" s="3">
        <v>289</v>
      </c>
      <c r="D297" s="23">
        <v>0</v>
      </c>
      <c r="E297" s="23">
        <v>0</v>
      </c>
      <c r="F297" s="3">
        <v>0.01</v>
      </c>
      <c r="G297" s="23">
        <v>8.0795396258537003E-2</v>
      </c>
      <c r="H297" s="3">
        <f t="shared" si="31"/>
        <v>688</v>
      </c>
      <c r="I297" s="3">
        <f t="shared" si="32"/>
        <v>468</v>
      </c>
      <c r="J297" s="3">
        <v>289</v>
      </c>
      <c r="K297" s="3">
        <f t="shared" si="38"/>
        <v>0</v>
      </c>
      <c r="L297" s="3">
        <f t="shared" si="33"/>
        <v>0</v>
      </c>
      <c r="M297" s="3">
        <f t="shared" si="34"/>
        <v>0</v>
      </c>
      <c r="N297" s="3">
        <f t="shared" si="35"/>
        <v>-8.3187892188630375E-2</v>
      </c>
      <c r="O297" s="3">
        <f t="shared" si="36"/>
        <v>2786.8545386697911</v>
      </c>
      <c r="P297" s="3">
        <f t="shared" si="37"/>
        <v>-19552095.188248951</v>
      </c>
    </row>
    <row r="298" spans="3:16" x14ac:dyDescent="0.3">
      <c r="C298" s="3">
        <v>290</v>
      </c>
      <c r="D298" s="23">
        <v>0</v>
      </c>
      <c r="E298" s="23">
        <v>0</v>
      </c>
      <c r="F298" s="3">
        <v>0.01</v>
      </c>
      <c r="G298" s="23">
        <v>0.08</v>
      </c>
      <c r="H298" s="3">
        <f t="shared" si="31"/>
        <v>690</v>
      </c>
      <c r="I298" s="3">
        <f t="shared" si="32"/>
        <v>470</v>
      </c>
      <c r="J298" s="3">
        <v>290</v>
      </c>
      <c r="K298" s="3">
        <f t="shared" si="38"/>
        <v>0</v>
      </c>
      <c r="L298" s="3">
        <f t="shared" si="33"/>
        <v>0</v>
      </c>
      <c r="M298" s="3">
        <f t="shared" si="34"/>
        <v>0</v>
      </c>
      <c r="N298" s="3">
        <f t="shared" si="35"/>
        <v>2.1534997884513551E-3</v>
      </c>
      <c r="O298" s="3">
        <f t="shared" si="36"/>
        <v>156.87261616818324</v>
      </c>
      <c r="P298" s="3">
        <f t="shared" si="37"/>
        <v>22126030.185529094</v>
      </c>
    </row>
    <row r="299" spans="3:16" x14ac:dyDescent="0.3">
      <c r="C299" s="3">
        <v>291</v>
      </c>
      <c r="D299" s="23">
        <v>0</v>
      </c>
      <c r="E299" s="23">
        <v>0</v>
      </c>
      <c r="F299" s="3">
        <v>0.01</v>
      </c>
      <c r="G299" s="23">
        <v>0.08</v>
      </c>
      <c r="H299" s="3">
        <f t="shared" si="31"/>
        <v>692</v>
      </c>
      <c r="I299" s="3">
        <f t="shared" si="32"/>
        <v>472</v>
      </c>
      <c r="J299" s="3">
        <v>291</v>
      </c>
      <c r="K299" s="3">
        <f t="shared" si="38"/>
        <v>0</v>
      </c>
      <c r="L299" s="3">
        <f t="shared" si="33"/>
        <v>0</v>
      </c>
      <c r="M299" s="3">
        <f t="shared" si="34"/>
        <v>0</v>
      </c>
      <c r="N299" s="3">
        <f t="shared" si="35"/>
        <v>1.2825764668909815E-3</v>
      </c>
      <c r="O299" s="3">
        <f t="shared" si="36"/>
        <v>-24.817854634337028</v>
      </c>
      <c r="P299" s="3">
        <f t="shared" si="37"/>
        <v>2881352.9230467803</v>
      </c>
    </row>
    <row r="300" spans="3:16" x14ac:dyDescent="0.3">
      <c r="C300" s="3">
        <v>292</v>
      </c>
      <c r="D300" s="23">
        <v>0</v>
      </c>
      <c r="E300" s="23">
        <v>0</v>
      </c>
      <c r="F300" s="3">
        <v>0.01</v>
      </c>
      <c r="G300" s="23">
        <v>0.08</v>
      </c>
      <c r="H300" s="3">
        <f t="shared" si="31"/>
        <v>694</v>
      </c>
      <c r="I300" s="3">
        <f t="shared" si="32"/>
        <v>474</v>
      </c>
      <c r="J300" s="3">
        <v>292</v>
      </c>
      <c r="K300" s="3">
        <f t="shared" si="38"/>
        <v>0</v>
      </c>
      <c r="L300" s="3">
        <f t="shared" si="33"/>
        <v>0</v>
      </c>
      <c r="M300" s="3">
        <f t="shared" si="34"/>
        <v>0</v>
      </c>
      <c r="N300" s="3">
        <f t="shared" si="35"/>
        <v>6.7133798520302427E-17</v>
      </c>
      <c r="O300" s="3">
        <f t="shared" si="36"/>
        <v>2.1650650022797535E-12</v>
      </c>
      <c r="P300" s="3">
        <f t="shared" si="37"/>
        <v>0</v>
      </c>
    </row>
    <row r="301" spans="3:16" x14ac:dyDescent="0.3">
      <c r="C301" s="3">
        <v>293</v>
      </c>
      <c r="D301" s="23">
        <v>0</v>
      </c>
      <c r="E301" s="23">
        <v>0</v>
      </c>
      <c r="F301" s="3">
        <v>0.01</v>
      </c>
      <c r="G301" s="23">
        <v>0.08</v>
      </c>
      <c r="H301" s="3">
        <f t="shared" si="31"/>
        <v>696</v>
      </c>
      <c r="I301" s="3">
        <f t="shared" si="32"/>
        <v>476</v>
      </c>
      <c r="J301" s="3">
        <v>293</v>
      </c>
      <c r="K301" s="3">
        <f t="shared" si="38"/>
        <v>0</v>
      </c>
      <c r="L301" s="3">
        <f t="shared" si="33"/>
        <v>0</v>
      </c>
      <c r="M301" s="3">
        <f t="shared" si="34"/>
        <v>0</v>
      </c>
      <c r="N301" s="3">
        <f t="shared" si="35"/>
        <v>6.7133798520302427E-17</v>
      </c>
      <c r="O301" s="3">
        <f t="shared" si="36"/>
        <v>2.1650650022797535E-12</v>
      </c>
      <c r="P301" s="3">
        <f t="shared" si="37"/>
        <v>0</v>
      </c>
    </row>
    <row r="302" spans="3:16" x14ac:dyDescent="0.3">
      <c r="C302" s="3">
        <v>294</v>
      </c>
      <c r="D302" s="23">
        <v>0</v>
      </c>
      <c r="E302" s="23">
        <v>0</v>
      </c>
      <c r="F302" s="3">
        <v>0</v>
      </c>
      <c r="G302" s="23">
        <v>0.08</v>
      </c>
      <c r="H302" s="3">
        <f t="shared" si="31"/>
        <v>698</v>
      </c>
      <c r="I302" s="3">
        <f t="shared" si="32"/>
        <v>478</v>
      </c>
      <c r="J302" s="3">
        <v>294</v>
      </c>
      <c r="K302" s="3">
        <f t="shared" si="38"/>
        <v>0</v>
      </c>
      <c r="L302" s="3">
        <f t="shared" si="33"/>
        <v>0</v>
      </c>
      <c r="M302" s="3">
        <f t="shared" si="34"/>
        <v>0</v>
      </c>
      <c r="N302" s="3">
        <f t="shared" si="35"/>
        <v>6.7133798520302427E-17</v>
      </c>
      <c r="O302" s="3">
        <f t="shared" si="36"/>
        <v>2.1650650022797535E-12</v>
      </c>
      <c r="P302" s="3">
        <f t="shared" si="37"/>
        <v>0</v>
      </c>
    </row>
    <row r="303" spans="3:16" x14ac:dyDescent="0.3">
      <c r="C303" s="3">
        <v>295</v>
      </c>
      <c r="D303" s="23">
        <v>0</v>
      </c>
      <c r="E303" s="23">
        <v>0</v>
      </c>
      <c r="F303" s="3">
        <v>0</v>
      </c>
      <c r="G303" s="23">
        <v>0.08</v>
      </c>
      <c r="H303" s="3">
        <f t="shared" si="31"/>
        <v>700</v>
      </c>
      <c r="I303" s="3">
        <f t="shared" si="32"/>
        <v>480</v>
      </c>
      <c r="J303" s="3">
        <v>295</v>
      </c>
      <c r="K303" s="3">
        <f t="shared" si="38"/>
        <v>0</v>
      </c>
      <c r="L303" s="3">
        <f t="shared" si="33"/>
        <v>0</v>
      </c>
      <c r="M303" s="3">
        <f t="shared" si="34"/>
        <v>0</v>
      </c>
      <c r="N303" s="3">
        <f t="shared" si="35"/>
        <v>6.7133798520302427E-17</v>
      </c>
      <c r="O303" s="3">
        <f t="shared" si="36"/>
        <v>2.1650650022797535E-12</v>
      </c>
      <c r="P303" s="3">
        <f t="shared" si="37"/>
        <v>0</v>
      </c>
    </row>
    <row r="304" spans="3:16" x14ac:dyDescent="0.3">
      <c r="C304" s="3">
        <v>296</v>
      </c>
      <c r="D304" s="23">
        <v>0</v>
      </c>
      <c r="E304" s="23">
        <v>0</v>
      </c>
      <c r="F304" s="3">
        <v>0</v>
      </c>
      <c r="G304" s="23">
        <v>0.08</v>
      </c>
      <c r="H304" s="3">
        <f t="shared" si="31"/>
        <v>702</v>
      </c>
      <c r="I304" s="3">
        <f t="shared" si="32"/>
        <v>482</v>
      </c>
      <c r="J304" s="3">
        <v>296</v>
      </c>
      <c r="K304" s="3">
        <f t="shared" si="38"/>
        <v>0</v>
      </c>
      <c r="L304" s="3">
        <f t="shared" si="33"/>
        <v>0</v>
      </c>
      <c r="M304" s="3">
        <f t="shared" si="34"/>
        <v>0</v>
      </c>
      <c r="N304" s="3">
        <f t="shared" si="35"/>
        <v>6.7133798520302427E-17</v>
      </c>
      <c r="O304" s="3">
        <f t="shared" si="36"/>
        <v>2.1650650022797535E-12</v>
      </c>
      <c r="P304" s="3">
        <f t="shared" si="37"/>
        <v>0</v>
      </c>
    </row>
    <row r="305" spans="3:16" x14ac:dyDescent="0.3">
      <c r="C305" s="3">
        <v>297</v>
      </c>
      <c r="D305" s="23">
        <v>0</v>
      </c>
      <c r="E305" s="23">
        <v>0</v>
      </c>
      <c r="F305" s="3">
        <v>0</v>
      </c>
      <c r="G305" s="23">
        <v>0.08</v>
      </c>
      <c r="H305" s="3">
        <f t="shared" si="31"/>
        <v>704</v>
      </c>
      <c r="I305" s="3">
        <f t="shared" si="32"/>
        <v>484</v>
      </c>
      <c r="J305" s="3">
        <v>297</v>
      </c>
      <c r="K305" s="3">
        <f t="shared" si="38"/>
        <v>0</v>
      </c>
      <c r="L305" s="3">
        <f t="shared" si="33"/>
        <v>0</v>
      </c>
      <c r="M305" s="3">
        <f t="shared" si="34"/>
        <v>0</v>
      </c>
      <c r="N305" s="3">
        <f t="shared" si="35"/>
        <v>6.7133798520302427E-17</v>
      </c>
      <c r="O305" s="3">
        <f t="shared" si="36"/>
        <v>2.1650650022797535E-12</v>
      </c>
      <c r="P305" s="3">
        <f t="shared" si="37"/>
        <v>0</v>
      </c>
    </row>
    <row r="306" spans="3:16" x14ac:dyDescent="0.3">
      <c r="C306" s="3">
        <v>298</v>
      </c>
      <c r="D306" s="23">
        <v>0</v>
      </c>
      <c r="E306" s="23">
        <v>0</v>
      </c>
      <c r="F306" s="3">
        <v>0</v>
      </c>
      <c r="G306" s="23">
        <v>0.08</v>
      </c>
      <c r="H306" s="3">
        <f t="shared" si="31"/>
        <v>706</v>
      </c>
      <c r="I306" s="3">
        <f t="shared" si="32"/>
        <v>486</v>
      </c>
      <c r="J306" s="3">
        <v>298</v>
      </c>
      <c r="K306" s="3">
        <f t="shared" si="38"/>
        <v>0</v>
      </c>
      <c r="L306" s="3">
        <f t="shared" si="33"/>
        <v>0</v>
      </c>
      <c r="M306" s="3">
        <f t="shared" si="34"/>
        <v>0</v>
      </c>
      <c r="N306" s="3">
        <f t="shared" si="35"/>
        <v>6.7133798520302427E-17</v>
      </c>
      <c r="O306" s="3">
        <f t="shared" si="36"/>
        <v>2.1650650022797535E-12</v>
      </c>
      <c r="P306" s="3">
        <f t="shared" si="37"/>
        <v>0</v>
      </c>
    </row>
    <row r="307" spans="3:16" x14ac:dyDescent="0.3">
      <c r="C307" s="3">
        <v>299</v>
      </c>
      <c r="D307" s="23">
        <v>0</v>
      </c>
      <c r="E307" s="23">
        <v>0</v>
      </c>
      <c r="F307" s="3">
        <v>0</v>
      </c>
      <c r="G307" s="23">
        <v>0.08</v>
      </c>
      <c r="H307" s="3">
        <f t="shared" si="31"/>
        <v>708</v>
      </c>
      <c r="I307" s="3">
        <f t="shared" si="32"/>
        <v>488</v>
      </c>
      <c r="J307" s="3">
        <v>299</v>
      </c>
      <c r="K307" s="3">
        <f t="shared" si="38"/>
        <v>0</v>
      </c>
      <c r="L307" s="3">
        <f t="shared" si="33"/>
        <v>0</v>
      </c>
      <c r="M307" s="3">
        <f t="shared" si="34"/>
        <v>0</v>
      </c>
      <c r="N307" s="3">
        <f t="shared" si="35"/>
        <v>6.7133798520302427E-17</v>
      </c>
      <c r="O307" s="3">
        <f t="shared" si="36"/>
        <v>2.1650650022797535E-12</v>
      </c>
      <c r="P307" s="3">
        <f t="shared" si="37"/>
        <v>0</v>
      </c>
    </row>
    <row r="308" spans="3:16" x14ac:dyDescent="0.3">
      <c r="C308" s="3">
        <v>300</v>
      </c>
      <c r="D308" s="23">
        <v>0</v>
      </c>
      <c r="E308" s="23">
        <v>0</v>
      </c>
      <c r="F308" s="3">
        <v>0</v>
      </c>
      <c r="G308" s="23">
        <v>0.08</v>
      </c>
      <c r="H308" s="3">
        <f t="shared" si="31"/>
        <v>710</v>
      </c>
      <c r="I308" s="3">
        <f t="shared" si="32"/>
        <v>490</v>
      </c>
      <c r="J308" s="3">
        <v>300</v>
      </c>
      <c r="K308" s="3">
        <f t="shared" si="38"/>
        <v>0</v>
      </c>
      <c r="L308" s="3">
        <f t="shared" si="33"/>
        <v>0</v>
      </c>
      <c r="M308" s="3">
        <f t="shared" si="34"/>
        <v>0</v>
      </c>
      <c r="N308" s="3">
        <f t="shared" si="35"/>
        <v>6.7133798520302427E-17</v>
      </c>
      <c r="O308" s="3">
        <f t="shared" si="36"/>
        <v>2.1650650022797535E-12</v>
      </c>
      <c r="P308" s="3">
        <f t="shared" si="37"/>
        <v>0</v>
      </c>
    </row>
    <row r="309" spans="3:16" x14ac:dyDescent="0.3">
      <c r="C309" s="3">
        <v>301</v>
      </c>
      <c r="D309" s="23">
        <v>0</v>
      </c>
      <c r="E309" s="23">
        <v>0</v>
      </c>
      <c r="F309" s="3">
        <v>0</v>
      </c>
      <c r="G309" s="23">
        <v>0.08</v>
      </c>
      <c r="H309" s="3">
        <f t="shared" si="31"/>
        <v>712</v>
      </c>
      <c r="I309" s="3">
        <f t="shared" si="32"/>
        <v>492</v>
      </c>
      <c r="J309" s="3">
        <v>301</v>
      </c>
      <c r="K309" s="3">
        <f t="shared" si="38"/>
        <v>0</v>
      </c>
      <c r="L309" s="3">
        <f t="shared" si="33"/>
        <v>0</v>
      </c>
      <c r="M309" s="3">
        <f t="shared" si="34"/>
        <v>0</v>
      </c>
      <c r="N309" s="3">
        <f t="shared" si="35"/>
        <v>6.7133798520302427E-17</v>
      </c>
      <c r="O309" s="3">
        <f t="shared" si="36"/>
        <v>2.1650650022797535E-12</v>
      </c>
      <c r="P309" s="3">
        <f t="shared" si="37"/>
        <v>0</v>
      </c>
    </row>
    <row r="310" spans="3:16" x14ac:dyDescent="0.3">
      <c r="C310" s="3">
        <v>302</v>
      </c>
      <c r="D310" s="23">
        <v>0</v>
      </c>
      <c r="E310" s="23">
        <v>0</v>
      </c>
      <c r="F310" s="3">
        <v>0</v>
      </c>
      <c r="G310" s="23">
        <v>0.08</v>
      </c>
      <c r="H310" s="3">
        <f t="shared" si="31"/>
        <v>714</v>
      </c>
      <c r="I310" s="3">
        <f t="shared" si="32"/>
        <v>494</v>
      </c>
      <c r="J310" s="3">
        <v>302</v>
      </c>
      <c r="K310" s="3">
        <f t="shared" si="38"/>
        <v>0</v>
      </c>
      <c r="L310" s="3">
        <f t="shared" si="33"/>
        <v>0</v>
      </c>
      <c r="M310" s="3">
        <f t="shared" si="34"/>
        <v>0</v>
      </c>
      <c r="N310" s="3">
        <f t="shared" si="35"/>
        <v>6.7133798520302427E-17</v>
      </c>
      <c r="O310" s="3">
        <f t="shared" si="36"/>
        <v>2.1650650022797535E-12</v>
      </c>
      <c r="P310" s="3">
        <f t="shared" si="37"/>
        <v>0</v>
      </c>
    </row>
    <row r="311" spans="3:16" x14ac:dyDescent="0.3">
      <c r="C311" s="3">
        <v>303</v>
      </c>
      <c r="D311" s="23">
        <v>0</v>
      </c>
      <c r="E311" s="23">
        <v>0</v>
      </c>
      <c r="F311" s="3">
        <v>0</v>
      </c>
      <c r="G311" s="23">
        <v>0.08</v>
      </c>
      <c r="H311" s="3">
        <f t="shared" si="31"/>
        <v>716</v>
      </c>
      <c r="I311" s="3">
        <f t="shared" si="32"/>
        <v>496</v>
      </c>
      <c r="J311" s="3">
        <v>303</v>
      </c>
      <c r="K311" s="3">
        <f t="shared" si="38"/>
        <v>0</v>
      </c>
      <c r="L311" s="3">
        <f t="shared" si="33"/>
        <v>0</v>
      </c>
      <c r="M311" s="3">
        <f t="shared" si="34"/>
        <v>0</v>
      </c>
      <c r="N311" s="3">
        <f t="shared" si="35"/>
        <v>3.7084325608183924E-3</v>
      </c>
      <c r="O311" s="3">
        <f t="shared" si="36"/>
        <v>71.758170051836757</v>
      </c>
      <c r="P311" s="3">
        <f t="shared" si="37"/>
        <v>8331123.5430180468</v>
      </c>
    </row>
    <row r="312" spans="3:16" x14ac:dyDescent="0.3">
      <c r="C312" s="3">
        <v>304</v>
      </c>
      <c r="D312" s="23">
        <v>0</v>
      </c>
      <c r="E312" s="23">
        <v>0</v>
      </c>
      <c r="F312" s="3">
        <v>0</v>
      </c>
      <c r="G312" s="23">
        <v>0.08</v>
      </c>
      <c r="H312" s="3">
        <f t="shared" si="31"/>
        <v>718</v>
      </c>
      <c r="I312" s="3">
        <f t="shared" si="32"/>
        <v>498</v>
      </c>
      <c r="J312" s="3">
        <v>304</v>
      </c>
      <c r="K312" s="3">
        <f t="shared" si="38"/>
        <v>0</v>
      </c>
      <c r="L312" s="3">
        <f t="shared" si="33"/>
        <v>0</v>
      </c>
      <c r="M312" s="3">
        <f t="shared" si="34"/>
        <v>0</v>
      </c>
      <c r="N312" s="3">
        <f t="shared" si="35"/>
        <v>-1.4834859867754634E-2</v>
      </c>
      <c r="O312" s="3">
        <f t="shared" si="36"/>
        <v>-861.11989885573144</v>
      </c>
      <c r="P312" s="3">
        <f t="shared" si="37"/>
        <v>16659709.345101971</v>
      </c>
    </row>
    <row r="313" spans="3:16" x14ac:dyDescent="0.3">
      <c r="C313" s="3">
        <v>305</v>
      </c>
      <c r="D313" s="23">
        <v>0</v>
      </c>
      <c r="E313" s="23">
        <v>0</v>
      </c>
      <c r="F313" s="3">
        <v>0</v>
      </c>
      <c r="G313" s="23">
        <v>7.7700196861508003E-2</v>
      </c>
      <c r="H313" s="3">
        <f t="shared" si="31"/>
        <v>720</v>
      </c>
      <c r="I313" s="3">
        <f t="shared" si="32"/>
        <v>500</v>
      </c>
      <c r="J313" s="3">
        <v>305</v>
      </c>
      <c r="K313" s="3">
        <f t="shared" si="38"/>
        <v>0</v>
      </c>
      <c r="L313" s="3">
        <f t="shared" si="33"/>
        <v>0</v>
      </c>
      <c r="M313" s="3">
        <f t="shared" si="34"/>
        <v>0</v>
      </c>
      <c r="N313" s="3">
        <f t="shared" si="35"/>
        <v>-0.10253580495033664</v>
      </c>
      <c r="O313" s="3">
        <f t="shared" si="36"/>
        <v>-2127.4093000229736</v>
      </c>
      <c r="P313" s="3">
        <f t="shared" si="37"/>
        <v>-30418535.987276152</v>
      </c>
    </row>
    <row r="314" spans="3:16" x14ac:dyDescent="0.3">
      <c r="C314" s="3">
        <v>306</v>
      </c>
      <c r="D314" s="23">
        <v>0</v>
      </c>
      <c r="E314" s="23">
        <v>0</v>
      </c>
      <c r="F314" s="3">
        <v>0</v>
      </c>
      <c r="G314" s="23">
        <v>7.0801487988345999E-2</v>
      </c>
      <c r="H314" s="3">
        <f t="shared" si="31"/>
        <v>722</v>
      </c>
      <c r="I314" s="3">
        <f t="shared" si="32"/>
        <v>502</v>
      </c>
      <c r="J314" s="3">
        <v>306</v>
      </c>
      <c r="K314" s="3">
        <f t="shared" si="38"/>
        <v>0</v>
      </c>
      <c r="L314" s="3">
        <f t="shared" si="33"/>
        <v>0</v>
      </c>
      <c r="M314" s="3">
        <f t="shared" si="34"/>
        <v>0</v>
      </c>
      <c r="N314" s="3">
        <f t="shared" si="35"/>
        <v>-8.3207539513453138E-2</v>
      </c>
      <c r="O314" s="3">
        <f t="shared" si="36"/>
        <v>2781.9126883794465</v>
      </c>
      <c r="P314" s="3">
        <f t="shared" si="37"/>
        <v>-19563129.788963888</v>
      </c>
    </row>
    <row r="315" spans="3:16" x14ac:dyDescent="0.3">
      <c r="C315" s="3">
        <v>307</v>
      </c>
      <c r="D315" s="23">
        <v>0</v>
      </c>
      <c r="E315" s="23">
        <v>0</v>
      </c>
      <c r="F315" s="3">
        <v>0</v>
      </c>
      <c r="G315" s="23">
        <v>7.0000000000000007E-2</v>
      </c>
      <c r="H315" s="3">
        <f t="shared" si="31"/>
        <v>724</v>
      </c>
      <c r="I315" s="3">
        <f t="shared" si="32"/>
        <v>504</v>
      </c>
      <c r="J315" s="3">
        <v>307</v>
      </c>
      <c r="K315" s="3">
        <f t="shared" si="38"/>
        <v>0</v>
      </c>
      <c r="L315" s="3">
        <f t="shared" si="33"/>
        <v>0</v>
      </c>
      <c r="M315" s="3">
        <f t="shared" si="34"/>
        <v>0</v>
      </c>
      <c r="N315" s="3">
        <f t="shared" si="35"/>
        <v>2.0773723895183482E-3</v>
      </c>
      <c r="O315" s="3">
        <f t="shared" si="36"/>
        <v>159.86626847380646</v>
      </c>
      <c r="P315" s="3">
        <f t="shared" si="37"/>
        <v>22087412.444258101</v>
      </c>
    </row>
    <row r="316" spans="3:16" x14ac:dyDescent="0.3">
      <c r="C316" s="3">
        <v>308</v>
      </c>
      <c r="D316" s="23">
        <v>0</v>
      </c>
      <c r="E316" s="23">
        <v>0</v>
      </c>
      <c r="F316" s="3">
        <v>0</v>
      </c>
      <c r="G316" s="23">
        <v>7.0000000000000007E-2</v>
      </c>
      <c r="H316" s="3">
        <f t="shared" si="31"/>
        <v>726</v>
      </c>
      <c r="I316" s="3">
        <f t="shared" si="32"/>
        <v>506</v>
      </c>
      <c r="J316" s="3">
        <v>308</v>
      </c>
      <c r="K316" s="3">
        <f t="shared" si="38"/>
        <v>0</v>
      </c>
      <c r="L316" s="3">
        <f t="shared" si="33"/>
        <v>0</v>
      </c>
      <c r="M316" s="3">
        <f t="shared" si="34"/>
        <v>0</v>
      </c>
      <c r="N316" s="3">
        <f t="shared" si="35"/>
        <v>1.2923993812079121E-3</v>
      </c>
      <c r="O316" s="3">
        <f t="shared" si="36"/>
        <v>-25.007928026371363</v>
      </c>
      <c r="P316" s="3">
        <f t="shared" si="37"/>
        <v>2903420.4438619162</v>
      </c>
    </row>
    <row r="317" spans="3:16" x14ac:dyDescent="0.3">
      <c r="C317" s="3">
        <v>309</v>
      </c>
      <c r="D317" s="23">
        <v>0</v>
      </c>
      <c r="E317" s="23">
        <v>0</v>
      </c>
      <c r="F317" s="3">
        <v>0</v>
      </c>
      <c r="G317" s="23">
        <v>7.0000000000000007E-2</v>
      </c>
      <c r="H317" s="3">
        <f t="shared" si="31"/>
        <v>728</v>
      </c>
      <c r="I317" s="3">
        <f t="shared" si="32"/>
        <v>508</v>
      </c>
      <c r="J317" s="3">
        <v>309</v>
      </c>
      <c r="K317" s="3">
        <f t="shared" si="38"/>
        <v>0</v>
      </c>
      <c r="L317" s="3">
        <f t="shared" si="33"/>
        <v>0</v>
      </c>
      <c r="M317" s="3">
        <f t="shared" si="34"/>
        <v>0</v>
      </c>
      <c r="N317" s="3">
        <f t="shared" si="35"/>
        <v>3.7059766452153062E-3</v>
      </c>
      <c r="O317" s="3">
        <f t="shared" si="36"/>
        <v>71.710648084916187</v>
      </c>
      <c r="P317" s="3">
        <f t="shared" si="37"/>
        <v>8325606.2426587688</v>
      </c>
    </row>
    <row r="318" spans="3:16" x14ac:dyDescent="0.3">
      <c r="C318" s="3">
        <v>310</v>
      </c>
      <c r="D318" s="23">
        <v>0</v>
      </c>
      <c r="E318" s="23">
        <v>0</v>
      </c>
      <c r="F318" s="3">
        <v>0</v>
      </c>
      <c r="G318" s="23">
        <v>7.0000000000000007E-2</v>
      </c>
      <c r="H318" s="3">
        <f t="shared" si="31"/>
        <v>730</v>
      </c>
      <c r="I318" s="3">
        <f t="shared" si="32"/>
        <v>510</v>
      </c>
      <c r="J318" s="3">
        <v>310</v>
      </c>
      <c r="K318" s="3">
        <f t="shared" si="38"/>
        <v>0</v>
      </c>
      <c r="L318" s="3">
        <f t="shared" si="33"/>
        <v>0</v>
      </c>
      <c r="M318" s="3">
        <f t="shared" si="34"/>
        <v>0</v>
      </c>
      <c r="N318" s="3">
        <f t="shared" si="35"/>
        <v>-1.4825035457245735E-2</v>
      </c>
      <c r="O318" s="3">
        <f t="shared" si="36"/>
        <v>-860.54962077703101</v>
      </c>
      <c r="P318" s="3">
        <f t="shared" si="37"/>
        <v>16648676.425008986</v>
      </c>
    </row>
    <row r="319" spans="3:16" x14ac:dyDescent="0.3">
      <c r="C319" s="3">
        <v>311</v>
      </c>
      <c r="D319" s="23">
        <v>0</v>
      </c>
      <c r="E319" s="23">
        <v>0</v>
      </c>
      <c r="F319" s="3">
        <v>0</v>
      </c>
      <c r="G319" s="23">
        <v>6.7701719909944003E-2</v>
      </c>
      <c r="H319" s="3">
        <f t="shared" si="31"/>
        <v>732</v>
      </c>
      <c r="I319" s="3">
        <f t="shared" si="32"/>
        <v>512</v>
      </c>
      <c r="J319" s="3">
        <v>311</v>
      </c>
      <c r="K319" s="3">
        <f t="shared" si="38"/>
        <v>0</v>
      </c>
      <c r="L319" s="3">
        <f t="shared" si="33"/>
        <v>0</v>
      </c>
      <c r="M319" s="3">
        <f t="shared" si="34"/>
        <v>0</v>
      </c>
      <c r="N319" s="3">
        <f t="shared" si="35"/>
        <v>-0.10245722163581343</v>
      </c>
      <c r="O319" s="3">
        <f t="shared" si="36"/>
        <v>-2125.7937847584863</v>
      </c>
      <c r="P319" s="3">
        <f t="shared" si="37"/>
        <v>-30374400.94565301</v>
      </c>
    </row>
    <row r="320" spans="3:16" x14ac:dyDescent="0.3">
      <c r="C320" s="3">
        <v>312</v>
      </c>
      <c r="D320" s="23">
        <v>0</v>
      </c>
      <c r="E320" s="23">
        <v>0</v>
      </c>
      <c r="F320" s="3">
        <v>0</v>
      </c>
      <c r="G320" s="23">
        <v>6.0807579718154002E-2</v>
      </c>
      <c r="H320" s="3">
        <f t="shared" si="31"/>
        <v>734</v>
      </c>
      <c r="I320" s="3">
        <f t="shared" si="32"/>
        <v>514</v>
      </c>
      <c r="J320" s="3">
        <v>312</v>
      </c>
      <c r="K320" s="3">
        <f t="shared" si="38"/>
        <v>0</v>
      </c>
      <c r="L320" s="3">
        <f t="shared" si="33"/>
        <v>0</v>
      </c>
      <c r="M320" s="3">
        <f t="shared" si="34"/>
        <v>0</v>
      </c>
      <c r="N320" s="3">
        <f t="shared" si="35"/>
        <v>-8.3227186838277636E-2</v>
      </c>
      <c r="O320" s="3">
        <f t="shared" si="36"/>
        <v>2776.9708380900479</v>
      </c>
      <c r="P320" s="3">
        <f t="shared" si="37"/>
        <v>-19574164.389682494</v>
      </c>
    </row>
    <row r="321" spans="3:16" x14ac:dyDescent="0.3">
      <c r="C321" s="3">
        <v>313</v>
      </c>
      <c r="D321" s="23">
        <v>0</v>
      </c>
      <c r="E321" s="23">
        <v>0</v>
      </c>
      <c r="F321" s="3">
        <v>0</v>
      </c>
      <c r="G321" s="23">
        <v>0.06</v>
      </c>
      <c r="H321" s="3">
        <f t="shared" si="31"/>
        <v>736</v>
      </c>
      <c r="I321" s="3">
        <f t="shared" si="32"/>
        <v>516</v>
      </c>
      <c r="J321" s="3">
        <v>313</v>
      </c>
      <c r="K321" s="3">
        <f t="shared" si="38"/>
        <v>0</v>
      </c>
      <c r="L321" s="3">
        <f t="shared" si="33"/>
        <v>0</v>
      </c>
      <c r="M321" s="3">
        <f t="shared" si="34"/>
        <v>0</v>
      </c>
      <c r="N321" s="3">
        <f t="shared" si="35"/>
        <v>2.0012449905980529E-3</v>
      </c>
      <c r="O321" s="3">
        <f t="shared" si="36"/>
        <v>162.85992077894116</v>
      </c>
      <c r="P321" s="3">
        <f t="shared" si="37"/>
        <v>22048794.702994242</v>
      </c>
    </row>
    <row r="322" spans="3:16" x14ac:dyDescent="0.3">
      <c r="C322" s="3">
        <v>314</v>
      </c>
      <c r="D322" s="23">
        <v>0</v>
      </c>
      <c r="E322" s="23">
        <v>0</v>
      </c>
      <c r="F322" s="3">
        <v>0</v>
      </c>
      <c r="G322" s="23">
        <v>0.06</v>
      </c>
      <c r="H322" s="3">
        <f t="shared" si="31"/>
        <v>738</v>
      </c>
      <c r="I322" s="3">
        <f t="shared" si="32"/>
        <v>518</v>
      </c>
      <c r="J322" s="3">
        <v>314</v>
      </c>
      <c r="K322" s="3">
        <f t="shared" si="38"/>
        <v>0</v>
      </c>
      <c r="L322" s="3">
        <f t="shared" si="33"/>
        <v>0</v>
      </c>
      <c r="M322" s="3">
        <f t="shared" si="34"/>
        <v>0</v>
      </c>
      <c r="N322" s="3">
        <f t="shared" si="35"/>
        <v>1.3022222955233317E-3</v>
      </c>
      <c r="O322" s="3">
        <f t="shared" si="36"/>
        <v>-25.198001418374737</v>
      </c>
      <c r="P322" s="3">
        <f t="shared" si="37"/>
        <v>2925487.9646735084</v>
      </c>
    </row>
    <row r="323" spans="3:16" x14ac:dyDescent="0.3">
      <c r="C323" s="3">
        <v>315</v>
      </c>
      <c r="D323" s="23">
        <v>0</v>
      </c>
      <c r="E323" s="23">
        <v>0</v>
      </c>
      <c r="F323" s="3">
        <v>0</v>
      </c>
      <c r="G323" s="23">
        <v>0.06</v>
      </c>
      <c r="H323" s="3">
        <f t="shared" si="31"/>
        <v>740</v>
      </c>
      <c r="I323" s="3">
        <f t="shared" si="32"/>
        <v>520</v>
      </c>
      <c r="J323" s="3">
        <v>315</v>
      </c>
      <c r="K323" s="3">
        <f t="shared" si="38"/>
        <v>0</v>
      </c>
      <c r="L323" s="3">
        <f t="shared" si="33"/>
        <v>0</v>
      </c>
      <c r="M323" s="3">
        <f t="shared" si="34"/>
        <v>0</v>
      </c>
      <c r="N323" s="3">
        <f t="shared" si="35"/>
        <v>0</v>
      </c>
      <c r="O323" s="3">
        <f t="shared" si="36"/>
        <v>1.7320520018238026E-12</v>
      </c>
      <c r="P323" s="3">
        <f t="shared" si="37"/>
        <v>0</v>
      </c>
    </row>
    <row r="324" spans="3:16" x14ac:dyDescent="0.3">
      <c r="C324" s="3">
        <v>316</v>
      </c>
      <c r="D324" s="23">
        <v>0</v>
      </c>
      <c r="E324" s="23">
        <v>0</v>
      </c>
      <c r="F324" s="3">
        <v>0</v>
      </c>
      <c r="G324" s="23">
        <v>0.06</v>
      </c>
      <c r="H324" s="3">
        <f t="shared" si="31"/>
        <v>742</v>
      </c>
      <c r="I324" s="3">
        <f t="shared" si="32"/>
        <v>522</v>
      </c>
      <c r="J324" s="3">
        <v>316</v>
      </c>
      <c r="K324" s="3">
        <f t="shared" si="38"/>
        <v>0</v>
      </c>
      <c r="L324" s="3">
        <f t="shared" si="33"/>
        <v>0</v>
      </c>
      <c r="M324" s="3">
        <f t="shared" si="34"/>
        <v>0</v>
      </c>
      <c r="N324" s="3">
        <f t="shared" si="35"/>
        <v>0</v>
      </c>
      <c r="O324" s="3">
        <f t="shared" si="36"/>
        <v>1.7320520018238026E-12</v>
      </c>
      <c r="P324" s="3">
        <f t="shared" si="37"/>
        <v>0</v>
      </c>
    </row>
    <row r="325" spans="3:16" x14ac:dyDescent="0.3">
      <c r="C325" s="3">
        <v>317</v>
      </c>
      <c r="D325" s="23">
        <v>0</v>
      </c>
      <c r="E325" s="23">
        <v>0</v>
      </c>
      <c r="F325" s="3">
        <v>0</v>
      </c>
      <c r="G325" s="23">
        <v>0.06</v>
      </c>
      <c r="H325" s="3">
        <f t="shared" si="31"/>
        <v>744</v>
      </c>
      <c r="I325" s="3">
        <f t="shared" si="32"/>
        <v>524</v>
      </c>
      <c r="J325" s="3">
        <v>317</v>
      </c>
      <c r="K325" s="3">
        <f t="shared" si="38"/>
        <v>0</v>
      </c>
      <c r="L325" s="3">
        <f t="shared" si="33"/>
        <v>0</v>
      </c>
      <c r="M325" s="3">
        <f t="shared" si="34"/>
        <v>0</v>
      </c>
      <c r="N325" s="3">
        <f t="shared" si="35"/>
        <v>0</v>
      </c>
      <c r="O325" s="3">
        <f t="shared" si="36"/>
        <v>1.7320520018238026E-12</v>
      </c>
      <c r="P325" s="3">
        <f t="shared" si="37"/>
        <v>0</v>
      </c>
    </row>
    <row r="326" spans="3:16" x14ac:dyDescent="0.3">
      <c r="C326" s="3">
        <v>318</v>
      </c>
      <c r="D326" s="23">
        <v>0</v>
      </c>
      <c r="E326" s="23">
        <v>0</v>
      </c>
      <c r="F326" s="3">
        <v>0</v>
      </c>
      <c r="G326" s="23">
        <v>0.06</v>
      </c>
      <c r="H326" s="3">
        <f t="shared" si="31"/>
        <v>746</v>
      </c>
      <c r="I326" s="3">
        <f t="shared" si="32"/>
        <v>526</v>
      </c>
      <c r="J326" s="3">
        <v>318</v>
      </c>
      <c r="K326" s="3">
        <f t="shared" si="38"/>
        <v>0</v>
      </c>
      <c r="L326" s="3">
        <f t="shared" si="33"/>
        <v>0</v>
      </c>
      <c r="M326" s="3">
        <f t="shared" si="34"/>
        <v>0</v>
      </c>
      <c r="N326" s="3">
        <f t="shared" si="35"/>
        <v>3.7035207296121976E-3</v>
      </c>
      <c r="O326" s="3">
        <f t="shared" si="36"/>
        <v>71.663126117999511</v>
      </c>
      <c r="P326" s="3">
        <f t="shared" si="37"/>
        <v>8320088.9422994405</v>
      </c>
    </row>
    <row r="327" spans="3:16" x14ac:dyDescent="0.3">
      <c r="C327" s="3">
        <v>319</v>
      </c>
      <c r="D327" s="23">
        <v>0</v>
      </c>
      <c r="E327" s="23">
        <v>0</v>
      </c>
      <c r="F327" s="3">
        <v>0</v>
      </c>
      <c r="G327" s="23">
        <v>0.06</v>
      </c>
      <c r="H327" s="3">
        <f t="shared" si="31"/>
        <v>748</v>
      </c>
      <c r="I327" s="3">
        <f t="shared" si="32"/>
        <v>528</v>
      </c>
      <c r="J327" s="3">
        <v>319</v>
      </c>
      <c r="K327" s="3">
        <f t="shared" si="38"/>
        <v>0</v>
      </c>
      <c r="L327" s="3">
        <f t="shared" si="33"/>
        <v>0</v>
      </c>
      <c r="M327" s="3">
        <f t="shared" si="34"/>
        <v>0</v>
      </c>
      <c r="N327" s="3">
        <f t="shared" si="35"/>
        <v>-1.4815211046741513E-2</v>
      </c>
      <c r="O327" s="3">
        <f t="shared" si="36"/>
        <v>-859.97934269841994</v>
      </c>
      <c r="P327" s="3">
        <f t="shared" si="37"/>
        <v>16637643.50490519</v>
      </c>
    </row>
    <row r="328" spans="3:16" x14ac:dyDescent="0.3">
      <c r="C328" s="3">
        <v>320</v>
      </c>
      <c r="D328" s="23">
        <v>0</v>
      </c>
      <c r="E328" s="23">
        <v>0</v>
      </c>
      <c r="F328" s="3">
        <v>0</v>
      </c>
      <c r="G328" s="23">
        <v>5.7703242958380002E-2</v>
      </c>
      <c r="H328" s="3">
        <f t="shared" si="31"/>
        <v>750</v>
      </c>
      <c r="I328" s="3">
        <f t="shared" si="32"/>
        <v>530</v>
      </c>
      <c r="J328" s="3">
        <v>320</v>
      </c>
      <c r="K328" s="3">
        <f t="shared" si="38"/>
        <v>0</v>
      </c>
      <c r="L328" s="3">
        <f t="shared" si="33"/>
        <v>0</v>
      </c>
      <c r="M328" s="3">
        <f t="shared" si="34"/>
        <v>0</v>
      </c>
      <c r="N328" s="3">
        <f t="shared" si="35"/>
        <v>-0.10237863832125141</v>
      </c>
      <c r="O328" s="3">
        <f t="shared" si="36"/>
        <v>-2124.1782694925228</v>
      </c>
      <c r="P328" s="3">
        <f t="shared" si="37"/>
        <v>-30330265.904008165</v>
      </c>
    </row>
    <row r="329" spans="3:16" x14ac:dyDescent="0.3">
      <c r="C329" s="3">
        <v>321</v>
      </c>
      <c r="D329" s="23">
        <v>0</v>
      </c>
      <c r="E329" s="23">
        <v>0</v>
      </c>
      <c r="F329" s="3">
        <v>0</v>
      </c>
      <c r="G329" s="23">
        <v>5.0813671447965003E-2</v>
      </c>
      <c r="H329" s="3">
        <f t="shared" si="31"/>
        <v>752</v>
      </c>
      <c r="I329" s="3">
        <f t="shared" si="32"/>
        <v>532</v>
      </c>
      <c r="J329" s="3">
        <v>321</v>
      </c>
      <c r="K329" s="3">
        <f t="shared" si="38"/>
        <v>0</v>
      </c>
      <c r="L329" s="3">
        <f t="shared" si="33"/>
        <v>0</v>
      </c>
      <c r="M329" s="3">
        <f t="shared" si="34"/>
        <v>0</v>
      </c>
      <c r="N329" s="3">
        <f t="shared" si="35"/>
        <v>-8.3246834163101968E-2</v>
      </c>
      <c r="O329" s="3">
        <f t="shared" si="36"/>
        <v>2772.0289877978571</v>
      </c>
      <c r="P329" s="3">
        <f t="shared" si="37"/>
        <v>-19585198.9904011</v>
      </c>
    </row>
    <row r="330" spans="3:16" x14ac:dyDescent="0.3">
      <c r="C330" s="3">
        <v>322</v>
      </c>
      <c r="D330" s="23">
        <v>0</v>
      </c>
      <c r="E330" s="23">
        <v>0</v>
      </c>
      <c r="F330" s="3">
        <v>0</v>
      </c>
      <c r="G330" s="23">
        <v>0.05</v>
      </c>
      <c r="H330" s="3">
        <f t="shared" ref="H330:H368" si="39">2*C330+$T$14</f>
        <v>754</v>
      </c>
      <c r="I330" s="3">
        <f t="shared" ref="I330:I368" si="40">2*C330+$T$15</f>
        <v>534</v>
      </c>
      <c r="J330" s="3">
        <v>322</v>
      </c>
      <c r="K330" s="3">
        <f t="shared" si="38"/>
        <v>0</v>
      </c>
      <c r="L330" s="3">
        <f t="shared" si="33"/>
        <v>0</v>
      </c>
      <c r="M330" s="3">
        <f t="shared" si="34"/>
        <v>0</v>
      </c>
      <c r="N330" s="3">
        <f t="shared" si="35"/>
        <v>1.9251175916392667E-3</v>
      </c>
      <c r="O330" s="3">
        <f t="shared" si="36"/>
        <v>165.85357308556547</v>
      </c>
      <c r="P330" s="3">
        <f t="shared" si="37"/>
        <v>22010176.961708721</v>
      </c>
    </row>
    <row r="331" spans="3:16" x14ac:dyDescent="0.3">
      <c r="C331" s="3">
        <v>323</v>
      </c>
      <c r="D331" s="23">
        <v>0</v>
      </c>
      <c r="E331" s="23">
        <v>0</v>
      </c>
      <c r="F331" s="3">
        <v>0</v>
      </c>
      <c r="G331" s="23">
        <v>0.05</v>
      </c>
      <c r="H331" s="3">
        <f t="shared" si="39"/>
        <v>756</v>
      </c>
      <c r="I331" s="3">
        <f t="shared" si="40"/>
        <v>536</v>
      </c>
      <c r="J331" s="3">
        <v>323</v>
      </c>
      <c r="K331" s="3">
        <f t="shared" si="38"/>
        <v>0</v>
      </c>
      <c r="L331" s="3">
        <f t="shared" si="33"/>
        <v>0</v>
      </c>
      <c r="M331" s="3">
        <f t="shared" si="34"/>
        <v>0</v>
      </c>
      <c r="N331" s="3">
        <f t="shared" si="35"/>
        <v>1.3120452098435854E-3</v>
      </c>
      <c r="O331" s="3">
        <f t="shared" si="36"/>
        <v>-25.388074810471643</v>
      </c>
      <c r="P331" s="3">
        <f t="shared" si="37"/>
        <v>2947555.4854959087</v>
      </c>
    </row>
    <row r="332" spans="3:16" x14ac:dyDescent="0.3">
      <c r="C332" s="3">
        <v>324</v>
      </c>
      <c r="D332" s="23">
        <v>0</v>
      </c>
      <c r="E332" s="23">
        <v>0</v>
      </c>
      <c r="F332" s="3">
        <v>0</v>
      </c>
      <c r="G332" s="23">
        <v>0.05</v>
      </c>
      <c r="H332" s="3">
        <f t="shared" si="39"/>
        <v>758</v>
      </c>
      <c r="I332" s="3">
        <f t="shared" si="40"/>
        <v>538</v>
      </c>
      <c r="J332" s="3">
        <v>324</v>
      </c>
      <c r="K332" s="3">
        <f t="shared" si="38"/>
        <v>0</v>
      </c>
      <c r="L332" s="3">
        <f t="shared" ref="L332:L368" si="41">$T$9^2 * ( -E334 + 16*E333 - 30*E332 + 16*E331 - E330 ) / (12*$T$13^2) * 0.001</f>
        <v>0</v>
      </c>
      <c r="M332" s="3">
        <f t="shared" ref="M332:M368" si="42">$T$9^3 * ( E330 - 2*E331 + 2*E333 - E334 ) / (2*$T$13^3) * 0.001</f>
        <v>0</v>
      </c>
      <c r="N332" s="3">
        <f t="shared" ref="N332:N368" si="43">$T$9 * ( -G334 + 8*G333 - 8*G331 + G330 ) / (12*$T$13) * 0.001</f>
        <v>3.7010648140092012E-3</v>
      </c>
      <c r="O332" s="3">
        <f t="shared" ref="O332:O368" si="44">$T$9^2 * ( -G334 + 16*G333 - 30*G332 + 16*G331 - G330 ) / (12*$T$13^2) * 0.001</f>
        <v>71.61560415108238</v>
      </c>
      <c r="P332" s="3">
        <f t="shared" ref="P332:P368" si="45">$T$9^3 * ( G330 - 2*G331 + 2*G333 - G334 ) / (2*$T$13^3) * 0.001</f>
        <v>8314571.6419401607</v>
      </c>
    </row>
    <row r="333" spans="3:16" x14ac:dyDescent="0.3">
      <c r="C333" s="3">
        <v>325</v>
      </c>
      <c r="D333" s="23">
        <v>0</v>
      </c>
      <c r="E333" s="23">
        <v>0</v>
      </c>
      <c r="F333" s="3">
        <v>0</v>
      </c>
      <c r="G333" s="23">
        <v>0.05</v>
      </c>
      <c r="H333" s="3">
        <f t="shared" si="39"/>
        <v>760</v>
      </c>
      <c r="I333" s="3">
        <f t="shared" si="40"/>
        <v>540</v>
      </c>
      <c r="J333" s="3">
        <v>325</v>
      </c>
      <c r="K333" s="3">
        <f t="shared" si="38"/>
        <v>0</v>
      </c>
      <c r="L333" s="3">
        <f t="shared" si="41"/>
        <v>0</v>
      </c>
      <c r="M333" s="3">
        <f t="shared" si="42"/>
        <v>0</v>
      </c>
      <c r="N333" s="3">
        <f t="shared" si="43"/>
        <v>-1.4805386636234225E-2</v>
      </c>
      <c r="O333" s="3">
        <f t="shared" si="44"/>
        <v>-859.40906461975396</v>
      </c>
      <c r="P333" s="3">
        <f t="shared" si="45"/>
        <v>16626610.584808612</v>
      </c>
    </row>
    <row r="334" spans="3:16" x14ac:dyDescent="0.3">
      <c r="C334" s="3">
        <v>326</v>
      </c>
      <c r="D334" s="23">
        <v>0</v>
      </c>
      <c r="E334" s="23">
        <v>0</v>
      </c>
      <c r="F334" s="3">
        <v>0</v>
      </c>
      <c r="G334" s="23">
        <v>4.7704766006816002E-2</v>
      </c>
      <c r="H334" s="3">
        <f t="shared" si="39"/>
        <v>762</v>
      </c>
      <c r="I334" s="3">
        <f t="shared" si="40"/>
        <v>542</v>
      </c>
      <c r="J334" s="3">
        <v>326</v>
      </c>
      <c r="K334" s="3">
        <f t="shared" ref="K334:K368" si="46">$T$9 * ( -E336 + 8*E335- 8*E333 + E332 ) / (12*$T$13) * 0.001</f>
        <v>0</v>
      </c>
      <c r="L334" s="3">
        <f t="shared" si="41"/>
        <v>0</v>
      </c>
      <c r="M334" s="3">
        <f t="shared" si="42"/>
        <v>0</v>
      </c>
      <c r="N334" s="3">
        <f t="shared" si="43"/>
        <v>-0.10230005500671541</v>
      </c>
      <c r="O334" s="3">
        <f t="shared" si="44"/>
        <v>-2122.5627542275506</v>
      </c>
      <c r="P334" s="3">
        <f t="shared" si="45"/>
        <v>-30286130.862377867</v>
      </c>
    </row>
    <row r="335" spans="3:16" x14ac:dyDescent="0.3">
      <c r="C335" s="3">
        <v>327</v>
      </c>
      <c r="D335" s="23">
        <v>0</v>
      </c>
      <c r="E335" s="23">
        <v>0</v>
      </c>
      <c r="F335" s="3">
        <v>0</v>
      </c>
      <c r="G335" s="23">
        <v>4.0819763177773999E-2</v>
      </c>
      <c r="H335" s="3">
        <f t="shared" si="39"/>
        <v>764</v>
      </c>
      <c r="I335" s="3">
        <f t="shared" si="40"/>
        <v>544</v>
      </c>
      <c r="J335" s="3">
        <v>327</v>
      </c>
      <c r="K335" s="3">
        <f t="shared" si="46"/>
        <v>0</v>
      </c>
      <c r="L335" s="3">
        <f t="shared" si="41"/>
        <v>0</v>
      </c>
      <c r="M335" s="3">
        <f t="shared" si="42"/>
        <v>0</v>
      </c>
      <c r="N335" s="3">
        <f t="shared" si="43"/>
        <v>-8.3266481487926355E-2</v>
      </c>
      <c r="O335" s="3">
        <f t="shared" si="44"/>
        <v>2767.0871375075408</v>
      </c>
      <c r="P335" s="3">
        <f t="shared" si="45"/>
        <v>-19596233.591119684</v>
      </c>
    </row>
    <row r="336" spans="3:16" x14ac:dyDescent="0.3">
      <c r="C336" s="3">
        <v>328</v>
      </c>
      <c r="D336" s="23">
        <v>0</v>
      </c>
      <c r="E336" s="23">
        <v>0</v>
      </c>
      <c r="F336" s="3">
        <v>0</v>
      </c>
      <c r="G336" s="23">
        <v>0.04</v>
      </c>
      <c r="H336" s="3">
        <f t="shared" si="39"/>
        <v>766</v>
      </c>
      <c r="I336" s="3">
        <f t="shared" si="40"/>
        <v>546</v>
      </c>
      <c r="J336" s="3">
        <v>328</v>
      </c>
      <c r="K336" s="3">
        <f t="shared" si="46"/>
        <v>0</v>
      </c>
      <c r="L336" s="3">
        <f t="shared" si="41"/>
        <v>0</v>
      </c>
      <c r="M336" s="3">
        <f t="shared" si="42"/>
        <v>0</v>
      </c>
      <c r="N336" s="3">
        <f t="shared" si="43"/>
        <v>1.8489901927062602E-3</v>
      </c>
      <c r="O336" s="3">
        <f t="shared" si="44"/>
        <v>168.8472253911921</v>
      </c>
      <c r="P336" s="3">
        <f t="shared" si="45"/>
        <v>21971559.220437702</v>
      </c>
    </row>
    <row r="337" spans="3:16" x14ac:dyDescent="0.3">
      <c r="C337" s="3">
        <v>329</v>
      </c>
      <c r="D337" s="23">
        <v>0</v>
      </c>
      <c r="E337" s="23">
        <v>0</v>
      </c>
      <c r="F337" s="3">
        <v>0</v>
      </c>
      <c r="G337" s="23">
        <v>0.04</v>
      </c>
      <c r="H337" s="3">
        <f t="shared" si="39"/>
        <v>768</v>
      </c>
      <c r="I337" s="3">
        <f t="shared" si="40"/>
        <v>548</v>
      </c>
      <c r="J337" s="3">
        <v>329</v>
      </c>
      <c r="K337" s="3">
        <f t="shared" si="46"/>
        <v>0</v>
      </c>
      <c r="L337" s="3">
        <f t="shared" si="41"/>
        <v>0</v>
      </c>
      <c r="M337" s="3">
        <f t="shared" si="42"/>
        <v>0</v>
      </c>
      <c r="N337" s="3">
        <f t="shared" si="43"/>
        <v>1.3218681241606051E-3</v>
      </c>
      <c r="O337" s="3">
        <f t="shared" si="44"/>
        <v>-25.578148202505982</v>
      </c>
      <c r="P337" s="3">
        <f t="shared" si="45"/>
        <v>2969623.0063110702</v>
      </c>
    </row>
    <row r="338" spans="3:16" x14ac:dyDescent="0.3">
      <c r="C338" s="3">
        <v>330</v>
      </c>
      <c r="D338" s="23">
        <v>0</v>
      </c>
      <c r="E338" s="23">
        <v>0</v>
      </c>
      <c r="F338" s="3">
        <v>0</v>
      </c>
      <c r="G338" s="23">
        <v>0.04</v>
      </c>
      <c r="H338" s="3">
        <f t="shared" si="39"/>
        <v>770</v>
      </c>
      <c r="I338" s="3">
        <f t="shared" si="40"/>
        <v>550</v>
      </c>
      <c r="J338" s="3">
        <v>330</v>
      </c>
      <c r="K338" s="3">
        <f t="shared" si="46"/>
        <v>0</v>
      </c>
      <c r="L338" s="3">
        <f t="shared" si="41"/>
        <v>0</v>
      </c>
      <c r="M338" s="3">
        <f t="shared" si="42"/>
        <v>0</v>
      </c>
      <c r="N338" s="3">
        <f t="shared" si="43"/>
        <v>3.6986088984061042E-3</v>
      </c>
      <c r="O338" s="3">
        <f t="shared" si="44"/>
        <v>71.568082184162009</v>
      </c>
      <c r="P338" s="3">
        <f t="shared" si="45"/>
        <v>8309054.3415808575</v>
      </c>
    </row>
    <row r="339" spans="3:16" x14ac:dyDescent="0.3">
      <c r="C339" s="3">
        <v>331</v>
      </c>
      <c r="D339" s="23">
        <v>0</v>
      </c>
      <c r="E339" s="23">
        <v>0</v>
      </c>
      <c r="F339" s="3">
        <v>0</v>
      </c>
      <c r="G339" s="23">
        <v>0.04</v>
      </c>
      <c r="H339" s="3">
        <f t="shared" si="39"/>
        <v>772</v>
      </c>
      <c r="I339" s="3">
        <f t="shared" si="40"/>
        <v>552</v>
      </c>
      <c r="J339" s="3">
        <v>331</v>
      </c>
      <c r="K339" s="3">
        <f t="shared" si="46"/>
        <v>0</v>
      </c>
      <c r="L339" s="3">
        <f t="shared" si="41"/>
        <v>0</v>
      </c>
      <c r="M339" s="3">
        <f t="shared" si="42"/>
        <v>0</v>
      </c>
      <c r="N339" s="3">
        <f t="shared" si="43"/>
        <v>-1.4795562225726769E-2</v>
      </c>
      <c r="O339" s="3">
        <f t="shared" si="44"/>
        <v>-858.83878654108446</v>
      </c>
      <c r="P339" s="3">
        <f t="shared" si="45"/>
        <v>16615577.664712032</v>
      </c>
    </row>
    <row r="340" spans="3:16" x14ac:dyDescent="0.3">
      <c r="C340" s="3">
        <v>332</v>
      </c>
      <c r="D340" s="23">
        <v>0</v>
      </c>
      <c r="E340" s="23">
        <v>0</v>
      </c>
      <c r="F340" s="3">
        <v>0</v>
      </c>
      <c r="G340" s="23">
        <v>3.7706289055252001E-2</v>
      </c>
      <c r="H340" s="3">
        <f t="shared" si="39"/>
        <v>774</v>
      </c>
      <c r="I340" s="3">
        <f t="shared" si="40"/>
        <v>554</v>
      </c>
      <c r="J340" s="3">
        <v>332</v>
      </c>
      <c r="K340" s="3">
        <f t="shared" si="46"/>
        <v>0</v>
      </c>
      <c r="L340" s="3">
        <f t="shared" si="41"/>
        <v>0</v>
      </c>
      <c r="M340" s="3">
        <f t="shared" si="42"/>
        <v>0</v>
      </c>
      <c r="N340" s="3">
        <f t="shared" si="43"/>
        <v>-0.10222147169218088</v>
      </c>
      <c r="O340" s="3">
        <f t="shared" si="44"/>
        <v>-2120.947238962603</v>
      </c>
      <c r="P340" s="3">
        <f t="shared" si="45"/>
        <v>-30241995.820751127</v>
      </c>
    </row>
    <row r="341" spans="3:16" x14ac:dyDescent="0.3">
      <c r="C341" s="3">
        <v>333</v>
      </c>
      <c r="D341" s="23">
        <v>0</v>
      </c>
      <c r="E341" s="23">
        <v>0</v>
      </c>
      <c r="F341" s="3">
        <v>0</v>
      </c>
      <c r="G341" s="23">
        <v>3.0825854907583002E-2</v>
      </c>
      <c r="H341" s="3">
        <f t="shared" si="39"/>
        <v>776</v>
      </c>
      <c r="I341" s="3">
        <f t="shared" si="40"/>
        <v>556</v>
      </c>
      <c r="J341" s="3">
        <v>333</v>
      </c>
      <c r="K341" s="3">
        <f t="shared" si="46"/>
        <v>0</v>
      </c>
      <c r="L341" s="3">
        <f t="shared" si="41"/>
        <v>0</v>
      </c>
      <c r="M341" s="3">
        <f t="shared" si="42"/>
        <v>0</v>
      </c>
      <c r="N341" s="3">
        <f t="shared" si="43"/>
        <v>-8.3286128812739488E-2</v>
      </c>
      <c r="O341" s="3">
        <f t="shared" si="44"/>
        <v>2762.1452872176833</v>
      </c>
      <c r="P341" s="3">
        <f t="shared" si="45"/>
        <v>-19607268.191834655</v>
      </c>
    </row>
    <row r="342" spans="3:16" x14ac:dyDescent="0.3">
      <c r="C342" s="3">
        <v>334</v>
      </c>
      <c r="D342" s="23">
        <v>0</v>
      </c>
      <c r="E342" s="23">
        <v>0</v>
      </c>
      <c r="F342" s="3">
        <v>0</v>
      </c>
      <c r="G342" s="23">
        <v>3.0000000000001002E-2</v>
      </c>
      <c r="H342" s="3">
        <f t="shared" si="39"/>
        <v>778</v>
      </c>
      <c r="I342" s="3">
        <f t="shared" si="40"/>
        <v>558</v>
      </c>
      <c r="J342" s="3">
        <v>334</v>
      </c>
      <c r="K342" s="3">
        <f t="shared" si="46"/>
        <v>0</v>
      </c>
      <c r="L342" s="3">
        <f t="shared" si="41"/>
        <v>0</v>
      </c>
      <c r="M342" s="3">
        <f t="shared" si="42"/>
        <v>0</v>
      </c>
      <c r="N342" s="3">
        <f t="shared" si="43"/>
        <v>1.7728627937844425E-3</v>
      </c>
      <c r="O342" s="3">
        <f t="shared" si="44"/>
        <v>171.84087769635283</v>
      </c>
      <c r="P342" s="3">
        <f t="shared" si="45"/>
        <v>21932941.479170267</v>
      </c>
    </row>
    <row r="343" spans="3:16" x14ac:dyDescent="0.3">
      <c r="C343" s="3">
        <v>335</v>
      </c>
      <c r="D343" s="23">
        <v>0</v>
      </c>
      <c r="E343" s="23">
        <v>0</v>
      </c>
      <c r="F343" s="3">
        <v>0</v>
      </c>
      <c r="G343" s="23">
        <v>3.0000000000001002E-2</v>
      </c>
      <c r="H343" s="3">
        <f t="shared" si="39"/>
        <v>780</v>
      </c>
      <c r="I343" s="3">
        <f t="shared" si="40"/>
        <v>560</v>
      </c>
      <c r="J343" s="3">
        <v>335</v>
      </c>
      <c r="K343" s="3">
        <f t="shared" si="46"/>
        <v>0</v>
      </c>
      <c r="L343" s="3">
        <f t="shared" si="41"/>
        <v>0</v>
      </c>
      <c r="M343" s="3">
        <f t="shared" si="42"/>
        <v>0</v>
      </c>
      <c r="N343" s="3">
        <f t="shared" si="43"/>
        <v>1.3316910384759805E-3</v>
      </c>
      <c r="O343" s="3">
        <f t="shared" si="44"/>
        <v>-25.768221594509356</v>
      </c>
      <c r="P343" s="3">
        <f t="shared" si="45"/>
        <v>2991690.5271226247</v>
      </c>
    </row>
    <row r="344" spans="3:16" x14ac:dyDescent="0.3">
      <c r="C344" s="3">
        <v>336</v>
      </c>
      <c r="D344" s="23">
        <v>0</v>
      </c>
      <c r="E344" s="23">
        <v>0</v>
      </c>
      <c r="F344" s="3">
        <v>0</v>
      </c>
      <c r="G344" s="23">
        <v>3.0000000000001002E-2</v>
      </c>
      <c r="H344" s="3">
        <f t="shared" si="39"/>
        <v>782</v>
      </c>
      <c r="I344" s="3">
        <f t="shared" si="40"/>
        <v>562</v>
      </c>
      <c r="J344" s="3">
        <v>336</v>
      </c>
      <c r="K344" s="3">
        <f t="shared" si="46"/>
        <v>0</v>
      </c>
      <c r="L344" s="3">
        <f t="shared" si="41"/>
        <v>0</v>
      </c>
      <c r="M344" s="3">
        <f t="shared" si="42"/>
        <v>0</v>
      </c>
      <c r="N344" s="3">
        <f t="shared" si="43"/>
        <v>3.6961529828014907E-3</v>
      </c>
      <c r="O344" s="3">
        <f t="shared" si="44"/>
        <v>71.520560217210374</v>
      </c>
      <c r="P344" s="3">
        <f t="shared" si="45"/>
        <v>8303537.0412179474</v>
      </c>
    </row>
    <row r="345" spans="3:16" x14ac:dyDescent="0.3">
      <c r="C345" s="3">
        <v>337</v>
      </c>
      <c r="D345" s="23">
        <v>0</v>
      </c>
      <c r="E345" s="23">
        <v>0</v>
      </c>
      <c r="F345" s="3">
        <v>0</v>
      </c>
      <c r="G345" s="23">
        <v>3.0000000000001002E-2</v>
      </c>
      <c r="H345" s="3">
        <f t="shared" si="39"/>
        <v>784</v>
      </c>
      <c r="I345" s="3">
        <f t="shared" si="40"/>
        <v>564</v>
      </c>
      <c r="J345" s="3">
        <v>337</v>
      </c>
      <c r="K345" s="3">
        <f t="shared" si="46"/>
        <v>0</v>
      </c>
      <c r="L345" s="3">
        <f t="shared" si="41"/>
        <v>0</v>
      </c>
      <c r="M345" s="3">
        <f t="shared" si="42"/>
        <v>0</v>
      </c>
      <c r="N345" s="3">
        <f t="shared" si="43"/>
        <v>-1.4785737815203284E-2</v>
      </c>
      <c r="O345" s="3">
        <f t="shared" si="44"/>
        <v>-858.26850846185368</v>
      </c>
      <c r="P345" s="3">
        <f t="shared" si="45"/>
        <v>16604544.744629933</v>
      </c>
    </row>
    <row r="346" spans="3:16" x14ac:dyDescent="0.3">
      <c r="C346" s="3">
        <v>338</v>
      </c>
      <c r="D346" s="23">
        <v>0</v>
      </c>
      <c r="E346" s="23">
        <v>0</v>
      </c>
      <c r="F346" s="3">
        <v>0</v>
      </c>
      <c r="G346" s="23">
        <v>2.7707812103689999E-2</v>
      </c>
      <c r="H346" s="3">
        <f t="shared" si="39"/>
        <v>786</v>
      </c>
      <c r="I346" s="3">
        <f t="shared" si="40"/>
        <v>566</v>
      </c>
      <c r="J346" s="3">
        <v>338</v>
      </c>
      <c r="K346" s="3">
        <f t="shared" si="46"/>
        <v>0</v>
      </c>
      <c r="L346" s="3">
        <f t="shared" si="41"/>
        <v>0</v>
      </c>
      <c r="M346" s="3">
        <f t="shared" si="42"/>
        <v>0</v>
      </c>
      <c r="N346" s="3">
        <f t="shared" si="43"/>
        <v>-0.10214288837766576</v>
      </c>
      <c r="O346" s="3">
        <f t="shared" si="44"/>
        <v>-2119.3317236994644</v>
      </c>
      <c r="P346" s="3">
        <f t="shared" si="45"/>
        <v>-30197860.779124405</v>
      </c>
    </row>
    <row r="347" spans="3:16" x14ac:dyDescent="0.3">
      <c r="C347" s="3">
        <v>339</v>
      </c>
      <c r="D347" s="23">
        <v>0</v>
      </c>
      <c r="E347" s="23">
        <v>0</v>
      </c>
      <c r="F347" s="3">
        <v>0</v>
      </c>
      <c r="G347" s="23">
        <v>2.0831946637391002E-2</v>
      </c>
      <c r="H347" s="3">
        <f t="shared" si="39"/>
        <v>788</v>
      </c>
      <c r="I347" s="3">
        <f t="shared" si="40"/>
        <v>568</v>
      </c>
      <c r="J347" s="3">
        <v>339</v>
      </c>
      <c r="K347" s="3">
        <f t="shared" si="46"/>
        <v>0</v>
      </c>
      <c r="L347" s="3">
        <f t="shared" si="41"/>
        <v>0</v>
      </c>
      <c r="M347" s="3">
        <f t="shared" si="42"/>
        <v>0</v>
      </c>
      <c r="N347" s="3">
        <f t="shared" si="43"/>
        <v>-8.3305776137610643E-2</v>
      </c>
      <c r="O347" s="3">
        <f t="shared" si="44"/>
        <v>2757.2034369283297</v>
      </c>
      <c r="P347" s="3">
        <f t="shared" si="45"/>
        <v>-19618302.792571351</v>
      </c>
    </row>
    <row r="348" spans="3:16" x14ac:dyDescent="0.3">
      <c r="C348" s="3">
        <v>340</v>
      </c>
      <c r="D348" s="23">
        <v>0</v>
      </c>
      <c r="E348" s="23">
        <v>0</v>
      </c>
      <c r="F348" s="3">
        <v>0</v>
      </c>
      <c r="G348" s="23">
        <v>1.9999999999999001E-2</v>
      </c>
      <c r="H348" s="3">
        <f t="shared" si="39"/>
        <v>790</v>
      </c>
      <c r="I348" s="3">
        <f t="shared" si="40"/>
        <v>570</v>
      </c>
      <c r="J348" s="3">
        <v>340</v>
      </c>
      <c r="K348" s="3">
        <f t="shared" si="46"/>
        <v>0</v>
      </c>
      <c r="L348" s="3">
        <f t="shared" si="41"/>
        <v>0</v>
      </c>
      <c r="M348" s="3">
        <f t="shared" si="42"/>
        <v>0</v>
      </c>
      <c r="N348" s="3">
        <f t="shared" si="43"/>
        <v>1.6967353948449464E-3</v>
      </c>
      <c r="O348" s="3">
        <f t="shared" si="44"/>
        <v>174.83453000235531</v>
      </c>
      <c r="P348" s="3">
        <f t="shared" si="45"/>
        <v>21894323.73790646</v>
      </c>
    </row>
    <row r="349" spans="3:16" x14ac:dyDescent="0.3">
      <c r="C349" s="3">
        <v>341</v>
      </c>
      <c r="D349" s="23">
        <v>0</v>
      </c>
      <c r="E349" s="23">
        <v>0</v>
      </c>
      <c r="F349" s="3">
        <v>0</v>
      </c>
      <c r="G349" s="23">
        <v>1.9999999999999001E-2</v>
      </c>
      <c r="H349" s="3">
        <f t="shared" si="39"/>
        <v>792</v>
      </c>
      <c r="I349" s="3">
        <f t="shared" si="40"/>
        <v>572</v>
      </c>
      <c r="J349" s="3">
        <v>341</v>
      </c>
      <c r="K349" s="3">
        <f t="shared" si="46"/>
        <v>0</v>
      </c>
      <c r="L349" s="3">
        <f t="shared" si="41"/>
        <v>0</v>
      </c>
      <c r="M349" s="3">
        <f t="shared" si="42"/>
        <v>0</v>
      </c>
      <c r="N349" s="3">
        <f t="shared" si="43"/>
        <v>1.3415139527946172E-3</v>
      </c>
      <c r="O349" s="3">
        <f t="shared" si="44"/>
        <v>-25.958294986574977</v>
      </c>
      <c r="P349" s="3">
        <f t="shared" si="45"/>
        <v>3013758.0479414179</v>
      </c>
    </row>
    <row r="350" spans="3:16" x14ac:dyDescent="0.3">
      <c r="C350" s="3">
        <v>342</v>
      </c>
      <c r="D350" s="23">
        <v>0</v>
      </c>
      <c r="E350" s="23">
        <v>0</v>
      </c>
      <c r="F350" s="3">
        <v>0</v>
      </c>
      <c r="G350" s="23">
        <v>1.9999999999999001E-2</v>
      </c>
      <c r="H350" s="3">
        <f t="shared" si="39"/>
        <v>794</v>
      </c>
      <c r="I350" s="3">
        <f t="shared" si="40"/>
        <v>574</v>
      </c>
      <c r="J350" s="3">
        <v>342</v>
      </c>
      <c r="K350" s="3">
        <f t="shared" si="46"/>
        <v>0</v>
      </c>
      <c r="L350" s="3">
        <f t="shared" si="41"/>
        <v>0</v>
      </c>
      <c r="M350" s="3">
        <f t="shared" si="42"/>
        <v>0</v>
      </c>
      <c r="N350" s="3">
        <f t="shared" si="43"/>
        <v>3.6936970671984379E-3</v>
      </c>
      <c r="O350" s="3">
        <f t="shared" si="44"/>
        <v>71.473038250291722</v>
      </c>
      <c r="P350" s="3">
        <f t="shared" si="45"/>
        <v>8298019.7408586433</v>
      </c>
    </row>
    <row r="351" spans="3:16" x14ac:dyDescent="0.3">
      <c r="C351" s="3">
        <v>343</v>
      </c>
      <c r="D351" s="23">
        <v>0</v>
      </c>
      <c r="E351" s="23">
        <v>0</v>
      </c>
      <c r="F351" s="3">
        <v>0</v>
      </c>
      <c r="G351" s="23">
        <v>1.9999999999999001E-2</v>
      </c>
      <c r="H351" s="3">
        <f t="shared" si="39"/>
        <v>796</v>
      </c>
      <c r="I351" s="3">
        <f t="shared" si="40"/>
        <v>576</v>
      </c>
      <c r="J351" s="3">
        <v>343</v>
      </c>
      <c r="K351" s="3">
        <f t="shared" si="46"/>
        <v>0</v>
      </c>
      <c r="L351" s="3">
        <f t="shared" si="41"/>
        <v>0</v>
      </c>
      <c r="M351" s="3">
        <f t="shared" si="42"/>
        <v>0</v>
      </c>
      <c r="N351" s="3">
        <f t="shared" si="43"/>
        <v>-1.4775913404699097E-2</v>
      </c>
      <c r="O351" s="3">
        <f t="shared" si="44"/>
        <v>-857.69823038324466</v>
      </c>
      <c r="P351" s="3">
        <f t="shared" si="45"/>
        <v>16593511.824526127</v>
      </c>
    </row>
    <row r="352" spans="3:16" x14ac:dyDescent="0.3">
      <c r="C352" s="3">
        <v>344</v>
      </c>
      <c r="D352" s="23">
        <v>0</v>
      </c>
      <c r="E352" s="23">
        <v>0</v>
      </c>
      <c r="F352" s="3">
        <v>0</v>
      </c>
      <c r="G352" s="23">
        <v>1.7709335152124001E-2</v>
      </c>
      <c r="H352" s="3">
        <f t="shared" si="39"/>
        <v>798</v>
      </c>
      <c r="I352" s="3">
        <f t="shared" si="40"/>
        <v>578</v>
      </c>
      <c r="J352" s="3">
        <v>344</v>
      </c>
      <c r="K352" s="3">
        <f t="shared" si="46"/>
        <v>0</v>
      </c>
      <c r="L352" s="3">
        <f t="shared" si="41"/>
        <v>0</v>
      </c>
      <c r="M352" s="3">
        <f t="shared" si="42"/>
        <v>0</v>
      </c>
      <c r="N352" s="3">
        <f t="shared" si="43"/>
        <v>-0.10206430506310707</v>
      </c>
      <c r="O352" s="3">
        <f t="shared" si="44"/>
        <v>-2117.71620843355</v>
      </c>
      <c r="P352" s="3">
        <f t="shared" si="45"/>
        <v>-30153725.737486821</v>
      </c>
    </row>
    <row r="353" spans="3:16" x14ac:dyDescent="0.3">
      <c r="C353" s="3">
        <v>345</v>
      </c>
      <c r="D353" s="23">
        <v>0</v>
      </c>
      <c r="E353" s="23">
        <v>0</v>
      </c>
      <c r="F353" s="3">
        <v>0</v>
      </c>
      <c r="G353" s="23">
        <v>1.0838038367200001E-2</v>
      </c>
      <c r="H353" s="3">
        <f t="shared" si="39"/>
        <v>800</v>
      </c>
      <c r="I353" s="3">
        <f t="shared" si="40"/>
        <v>580</v>
      </c>
      <c r="J353" s="3">
        <v>345</v>
      </c>
      <c r="K353" s="3">
        <f t="shared" si="46"/>
        <v>0</v>
      </c>
      <c r="L353" s="3">
        <f t="shared" si="41"/>
        <v>0</v>
      </c>
      <c r="M353" s="3">
        <f t="shared" si="42"/>
        <v>0</v>
      </c>
      <c r="N353" s="3">
        <f t="shared" si="43"/>
        <v>-8.3325423462412493E-2</v>
      </c>
      <c r="O353" s="3">
        <f t="shared" si="44"/>
        <v>2752.2615866370706</v>
      </c>
      <c r="P353" s="3">
        <f t="shared" si="45"/>
        <v>-19629337.393282715</v>
      </c>
    </row>
    <row r="354" spans="3:16" x14ac:dyDescent="0.3">
      <c r="C354" s="3">
        <v>346</v>
      </c>
      <c r="D354" s="23">
        <v>0</v>
      </c>
      <c r="E354" s="23">
        <v>0</v>
      </c>
      <c r="F354" s="3">
        <v>0</v>
      </c>
      <c r="G354" s="23">
        <v>9.9999999999989993E-3</v>
      </c>
      <c r="H354" s="3">
        <f t="shared" si="39"/>
        <v>802</v>
      </c>
      <c r="I354" s="3">
        <f t="shared" si="40"/>
        <v>582</v>
      </c>
      <c r="J354" s="3">
        <v>346</v>
      </c>
      <c r="K354" s="3">
        <f t="shared" si="46"/>
        <v>0</v>
      </c>
      <c r="L354" s="3">
        <f t="shared" si="41"/>
        <v>0</v>
      </c>
      <c r="M354" s="3">
        <f t="shared" si="42"/>
        <v>0</v>
      </c>
      <c r="N354" s="3">
        <f t="shared" si="43"/>
        <v>1.6206079959086501E-3</v>
      </c>
      <c r="O354" s="3">
        <f t="shared" si="44"/>
        <v>177.82818230804602</v>
      </c>
      <c r="P354" s="3">
        <f t="shared" si="45"/>
        <v>21855705.996628176</v>
      </c>
    </row>
    <row r="355" spans="3:16" x14ac:dyDescent="0.3">
      <c r="C355" s="3">
        <v>347</v>
      </c>
      <c r="D355" s="23">
        <v>0</v>
      </c>
      <c r="E355" s="23">
        <v>0</v>
      </c>
      <c r="F355" s="3">
        <v>0</v>
      </c>
      <c r="G355" s="23">
        <v>9.9999999999989993E-3</v>
      </c>
      <c r="H355" s="3">
        <f t="shared" si="39"/>
        <v>804</v>
      </c>
      <c r="I355" s="3">
        <f t="shared" si="40"/>
        <v>584</v>
      </c>
      <c r="J355" s="3">
        <v>347</v>
      </c>
      <c r="K355" s="3">
        <f t="shared" si="46"/>
        <v>0</v>
      </c>
      <c r="L355" s="3">
        <f t="shared" si="41"/>
        <v>0</v>
      </c>
      <c r="M355" s="3">
        <f t="shared" si="42"/>
        <v>0</v>
      </c>
      <c r="N355" s="3">
        <f t="shared" si="43"/>
        <v>1.3513368671116204E-3</v>
      </c>
      <c r="O355" s="3">
        <f t="shared" si="44"/>
        <v>-26.148368378609423</v>
      </c>
      <c r="P355" s="3">
        <f t="shared" si="45"/>
        <v>3035825.568756592</v>
      </c>
    </row>
    <row r="356" spans="3:16" x14ac:dyDescent="0.3">
      <c r="C356" s="3">
        <v>348</v>
      </c>
      <c r="D356" s="23">
        <v>0</v>
      </c>
      <c r="E356" s="23">
        <v>0</v>
      </c>
      <c r="F356" s="3">
        <v>0</v>
      </c>
      <c r="G356" s="23">
        <v>9.9999999999989993E-3</v>
      </c>
      <c r="H356" s="3">
        <f t="shared" si="39"/>
        <v>806</v>
      </c>
      <c r="I356" s="3">
        <f t="shared" si="40"/>
        <v>586</v>
      </c>
      <c r="J356" s="3">
        <v>348</v>
      </c>
      <c r="K356" s="3">
        <f t="shared" si="46"/>
        <v>0</v>
      </c>
      <c r="L356" s="3">
        <f t="shared" si="41"/>
        <v>0</v>
      </c>
      <c r="M356" s="3">
        <f t="shared" si="42"/>
        <v>0</v>
      </c>
      <c r="N356" s="3">
        <f t="shared" si="43"/>
        <v>3.691241151595386E-3</v>
      </c>
      <c r="O356" s="3">
        <f t="shared" si="44"/>
        <v>71.425516283371365</v>
      </c>
      <c r="P356" s="3">
        <f t="shared" si="45"/>
        <v>8292502.4404993402</v>
      </c>
    </row>
    <row r="357" spans="3:16" x14ac:dyDescent="0.3">
      <c r="C357" s="3">
        <v>349</v>
      </c>
      <c r="D357" s="23">
        <v>0</v>
      </c>
      <c r="E357" s="23">
        <v>0</v>
      </c>
      <c r="F357" s="3">
        <v>0</v>
      </c>
      <c r="G357" s="23">
        <v>9.9999999999989993E-3</v>
      </c>
      <c r="H357" s="3">
        <f t="shared" si="39"/>
        <v>808</v>
      </c>
      <c r="I357" s="3">
        <f t="shared" si="40"/>
        <v>588</v>
      </c>
      <c r="J357" s="3">
        <v>349</v>
      </c>
      <c r="K357" s="3">
        <f t="shared" si="46"/>
        <v>0</v>
      </c>
      <c r="L357" s="3">
        <f t="shared" si="41"/>
        <v>0</v>
      </c>
      <c r="M357" s="3">
        <f t="shared" si="42"/>
        <v>0</v>
      </c>
      <c r="N357" s="3">
        <f t="shared" si="43"/>
        <v>-1.4766088994191707E-2</v>
      </c>
      <c r="O357" s="3">
        <f t="shared" si="44"/>
        <v>-857.12795230457505</v>
      </c>
      <c r="P357" s="3">
        <f t="shared" si="45"/>
        <v>16582478.904429559</v>
      </c>
    </row>
    <row r="358" spans="3:16" x14ac:dyDescent="0.3">
      <c r="C358" s="3">
        <v>350</v>
      </c>
      <c r="D358" s="23">
        <v>0</v>
      </c>
      <c r="E358" s="23">
        <v>0</v>
      </c>
      <c r="F358" s="3">
        <v>0</v>
      </c>
      <c r="G358" s="23">
        <v>7.7108582005600002E-3</v>
      </c>
      <c r="H358" s="3">
        <f t="shared" si="39"/>
        <v>810</v>
      </c>
      <c r="I358" s="3">
        <f t="shared" si="40"/>
        <v>590</v>
      </c>
      <c r="J358" s="3">
        <v>350</v>
      </c>
      <c r="K358" s="3">
        <f t="shared" si="46"/>
        <v>0</v>
      </c>
      <c r="L358" s="3">
        <f t="shared" si="41"/>
        <v>0</v>
      </c>
      <c r="M358" s="3">
        <f t="shared" si="42"/>
        <v>0</v>
      </c>
      <c r="N358" s="3">
        <f t="shared" si="43"/>
        <v>-0.10198572174857261</v>
      </c>
      <c r="O358" s="3">
        <f t="shared" si="44"/>
        <v>-2116.1006931686065</v>
      </c>
      <c r="P358" s="3">
        <f t="shared" si="45"/>
        <v>-30109590.695860103</v>
      </c>
    </row>
    <row r="359" spans="3:16" x14ac:dyDescent="0.3">
      <c r="C359" s="3">
        <v>351</v>
      </c>
      <c r="D359" s="23">
        <v>0</v>
      </c>
      <c r="E359" s="23">
        <v>0</v>
      </c>
      <c r="F359" s="3">
        <v>0</v>
      </c>
      <c r="G359" s="23">
        <v>8.4413009700900002E-4</v>
      </c>
      <c r="H359" s="3">
        <f t="shared" si="39"/>
        <v>812</v>
      </c>
      <c r="I359" s="3">
        <f t="shared" si="40"/>
        <v>592</v>
      </c>
      <c r="J359" s="3">
        <v>351</v>
      </c>
      <c r="K359" s="3">
        <f t="shared" si="46"/>
        <v>0</v>
      </c>
      <c r="L359" s="3">
        <f t="shared" si="41"/>
        <v>0</v>
      </c>
      <c r="M359" s="3">
        <f t="shared" si="42"/>
        <v>0</v>
      </c>
      <c r="N359" s="3">
        <f t="shared" si="43"/>
        <v>-8.3345070787225625E-2</v>
      </c>
      <c r="O359" s="3">
        <f t="shared" si="44"/>
        <v>2747.3197363472191</v>
      </c>
      <c r="P359" s="3">
        <f t="shared" si="45"/>
        <v>-19640371.993997693</v>
      </c>
    </row>
    <row r="360" spans="3:16" x14ac:dyDescent="0.3">
      <c r="C360" s="3">
        <v>352</v>
      </c>
      <c r="D360" s="23">
        <v>0</v>
      </c>
      <c r="E360" s="23">
        <v>0</v>
      </c>
      <c r="F360" s="3">
        <v>0</v>
      </c>
      <c r="G360" s="23">
        <v>0</v>
      </c>
      <c r="H360" s="3">
        <f t="shared" si="39"/>
        <v>814</v>
      </c>
      <c r="I360" s="3">
        <f t="shared" si="40"/>
        <v>594</v>
      </c>
      <c r="J360" s="3">
        <v>352</v>
      </c>
      <c r="K360" s="3">
        <f t="shared" si="46"/>
        <v>0</v>
      </c>
      <c r="L360" s="3">
        <f t="shared" si="41"/>
        <v>0</v>
      </c>
      <c r="M360" s="3">
        <f t="shared" si="42"/>
        <v>0</v>
      </c>
      <c r="N360" s="3">
        <f t="shared" si="43"/>
        <v>1.5444805969869E-3</v>
      </c>
      <c r="O360" s="3">
        <f t="shared" si="44"/>
        <v>180.82183461320503</v>
      </c>
      <c r="P360" s="3">
        <f t="shared" si="45"/>
        <v>21817088.255360764</v>
      </c>
    </row>
    <row r="361" spans="3:16" x14ac:dyDescent="0.3">
      <c r="C361" s="3">
        <v>353</v>
      </c>
      <c r="D361" s="23">
        <v>0</v>
      </c>
      <c r="E361" s="23">
        <v>0</v>
      </c>
      <c r="F361" s="3">
        <v>0</v>
      </c>
      <c r="G361" s="23">
        <v>0</v>
      </c>
      <c r="H361" s="3">
        <f t="shared" si="39"/>
        <v>816</v>
      </c>
      <c r="I361" s="3">
        <f t="shared" si="40"/>
        <v>596</v>
      </c>
      <c r="J361" s="3">
        <v>353</v>
      </c>
      <c r="K361" s="3">
        <f t="shared" si="46"/>
        <v>0</v>
      </c>
      <c r="L361" s="3">
        <f t="shared" si="41"/>
        <v>0</v>
      </c>
      <c r="M361" s="3">
        <f t="shared" si="42"/>
        <v>0</v>
      </c>
      <c r="N361" s="3">
        <f t="shared" si="43"/>
        <v>1.3611597814270125E-3</v>
      </c>
      <c r="O361" s="3">
        <f t="shared" si="44"/>
        <v>-26.338441770612693</v>
      </c>
      <c r="P361" s="3">
        <f t="shared" si="45"/>
        <v>3057893.0895681335</v>
      </c>
    </row>
    <row r="362" spans="3:16" x14ac:dyDescent="0.3">
      <c r="C362" s="3">
        <v>354</v>
      </c>
      <c r="D362" s="23">
        <v>0</v>
      </c>
      <c r="E362" s="23">
        <v>0</v>
      </c>
      <c r="F362" s="3">
        <v>0</v>
      </c>
      <c r="G362" s="23">
        <v>0</v>
      </c>
      <c r="H362" s="3">
        <f t="shared" si="39"/>
        <v>818</v>
      </c>
      <c r="I362" s="3">
        <f t="shared" si="40"/>
        <v>598</v>
      </c>
      <c r="J362" s="3">
        <v>354</v>
      </c>
      <c r="K362" s="3">
        <f t="shared" si="46"/>
        <v>0</v>
      </c>
      <c r="L362" s="3">
        <f t="shared" si="41"/>
        <v>0</v>
      </c>
      <c r="M362" s="3">
        <f t="shared" si="42"/>
        <v>0</v>
      </c>
      <c r="N362" s="3">
        <f t="shared" si="43"/>
        <v>0</v>
      </c>
      <c r="O362" s="3">
        <f t="shared" si="44"/>
        <v>0</v>
      </c>
      <c r="P362" s="3">
        <f t="shared" si="45"/>
        <v>0</v>
      </c>
    </row>
    <row r="363" spans="3:16" x14ac:dyDescent="0.3">
      <c r="C363" s="3">
        <v>355</v>
      </c>
      <c r="D363" s="23">
        <v>0</v>
      </c>
      <c r="E363" s="23">
        <v>0</v>
      </c>
      <c r="F363" s="3">
        <v>0</v>
      </c>
      <c r="G363" s="23">
        <v>0</v>
      </c>
      <c r="H363" s="3">
        <f t="shared" si="39"/>
        <v>820</v>
      </c>
      <c r="I363" s="3">
        <f t="shared" si="40"/>
        <v>600</v>
      </c>
      <c r="J363" s="3">
        <v>355</v>
      </c>
      <c r="K363" s="3">
        <f t="shared" si="46"/>
        <v>0</v>
      </c>
      <c r="L363" s="3">
        <f t="shared" si="41"/>
        <v>0</v>
      </c>
      <c r="M363" s="3">
        <f t="shared" si="42"/>
        <v>0</v>
      </c>
      <c r="N363" s="3">
        <f t="shared" si="43"/>
        <v>0</v>
      </c>
      <c r="O363" s="3">
        <f t="shared" si="44"/>
        <v>0</v>
      </c>
      <c r="P363" s="3">
        <f t="shared" si="45"/>
        <v>0</v>
      </c>
    </row>
    <row r="364" spans="3:16" x14ac:dyDescent="0.3">
      <c r="C364" s="3">
        <v>356</v>
      </c>
      <c r="D364" s="23">
        <v>0</v>
      </c>
      <c r="E364" s="23">
        <v>0</v>
      </c>
      <c r="F364" s="3">
        <v>0</v>
      </c>
      <c r="G364" s="23">
        <v>0</v>
      </c>
      <c r="H364" s="3">
        <f t="shared" si="39"/>
        <v>822</v>
      </c>
      <c r="I364" s="3">
        <f t="shared" si="40"/>
        <v>602</v>
      </c>
      <c r="J364" s="3">
        <v>356</v>
      </c>
      <c r="K364" s="3">
        <f t="shared" si="46"/>
        <v>0</v>
      </c>
      <c r="L364" s="3">
        <f t="shared" si="41"/>
        <v>0</v>
      </c>
      <c r="M364" s="3">
        <f t="shared" si="42"/>
        <v>0</v>
      </c>
      <c r="N364" s="3">
        <f t="shared" si="43"/>
        <v>0</v>
      </c>
      <c r="O364" s="3">
        <f t="shared" si="44"/>
        <v>0</v>
      </c>
      <c r="P364" s="3">
        <f t="shared" si="45"/>
        <v>0</v>
      </c>
    </row>
    <row r="365" spans="3:16" x14ac:dyDescent="0.3">
      <c r="C365" s="3">
        <v>357</v>
      </c>
      <c r="D365" s="23">
        <v>0</v>
      </c>
      <c r="E365" s="23">
        <v>0</v>
      </c>
      <c r="F365" s="3">
        <v>0</v>
      </c>
      <c r="G365" s="23">
        <v>0</v>
      </c>
      <c r="H365" s="3">
        <f t="shared" si="39"/>
        <v>824</v>
      </c>
      <c r="I365" s="3">
        <f t="shared" si="40"/>
        <v>604</v>
      </c>
      <c r="J365" s="3">
        <v>357</v>
      </c>
      <c r="K365" s="3">
        <f t="shared" si="46"/>
        <v>0</v>
      </c>
      <c r="L365" s="3">
        <f t="shared" si="41"/>
        <v>0</v>
      </c>
      <c r="M365" s="3">
        <f t="shared" si="42"/>
        <v>0</v>
      </c>
      <c r="N365" s="3">
        <f t="shared" si="43"/>
        <v>0</v>
      </c>
      <c r="O365" s="3">
        <f t="shared" si="44"/>
        <v>0</v>
      </c>
      <c r="P365" s="3">
        <f t="shared" si="45"/>
        <v>0</v>
      </c>
    </row>
    <row r="366" spans="3:16" x14ac:dyDescent="0.3">
      <c r="C366" s="3">
        <v>358</v>
      </c>
      <c r="D366" s="23">
        <v>0</v>
      </c>
      <c r="E366" s="23">
        <v>0</v>
      </c>
      <c r="F366" s="3">
        <v>0</v>
      </c>
      <c r="G366" s="23">
        <v>0</v>
      </c>
      <c r="H366" s="3">
        <f t="shared" si="39"/>
        <v>826</v>
      </c>
      <c r="I366" s="3">
        <f t="shared" si="40"/>
        <v>606</v>
      </c>
      <c r="J366" s="3">
        <v>358</v>
      </c>
      <c r="K366" s="3">
        <f t="shared" si="46"/>
        <v>0</v>
      </c>
      <c r="L366" s="3">
        <f t="shared" si="41"/>
        <v>0</v>
      </c>
      <c r="M366" s="3">
        <f t="shared" si="42"/>
        <v>0</v>
      </c>
      <c r="N366" s="3">
        <f t="shared" si="43"/>
        <v>0</v>
      </c>
      <c r="O366" s="3">
        <f t="shared" si="44"/>
        <v>0</v>
      </c>
      <c r="P366" s="3">
        <f t="shared" si="45"/>
        <v>0</v>
      </c>
    </row>
    <row r="367" spans="3:16" x14ac:dyDescent="0.3">
      <c r="C367" s="3">
        <v>359</v>
      </c>
      <c r="D367" s="23">
        <v>0</v>
      </c>
      <c r="E367" s="23">
        <v>0</v>
      </c>
      <c r="F367" s="3">
        <v>0.01</v>
      </c>
      <c r="G367" s="23">
        <v>0</v>
      </c>
      <c r="H367" s="3">
        <f t="shared" si="39"/>
        <v>828</v>
      </c>
      <c r="I367" s="3">
        <f t="shared" si="40"/>
        <v>608</v>
      </c>
      <c r="J367" s="3">
        <v>359</v>
      </c>
      <c r="K367" s="3">
        <f t="shared" si="46"/>
        <v>0</v>
      </c>
      <c r="L367" s="3">
        <f t="shared" si="41"/>
        <v>0</v>
      </c>
      <c r="M367" s="3">
        <f t="shared" si="42"/>
        <v>0</v>
      </c>
      <c r="N367" s="3">
        <f t="shared" si="43"/>
        <v>0</v>
      </c>
      <c r="O367" s="3">
        <f t="shared" si="44"/>
        <v>0</v>
      </c>
      <c r="P367" s="3">
        <f t="shared" si="45"/>
        <v>0</v>
      </c>
    </row>
    <row r="368" spans="3:16" x14ac:dyDescent="0.3">
      <c r="C368" s="3">
        <v>360</v>
      </c>
      <c r="D368" s="23">
        <v>0</v>
      </c>
      <c r="E368" s="23">
        <v>0</v>
      </c>
      <c r="F368" s="3">
        <v>0.01</v>
      </c>
      <c r="G368" s="23">
        <v>0</v>
      </c>
      <c r="H368" s="3">
        <f t="shared" si="39"/>
        <v>830</v>
      </c>
      <c r="I368" s="3">
        <f t="shared" si="40"/>
        <v>610</v>
      </c>
      <c r="J368" s="3">
        <v>360</v>
      </c>
      <c r="K368" s="3">
        <f t="shared" si="46"/>
        <v>0</v>
      </c>
      <c r="L368" s="3">
        <f t="shared" si="41"/>
        <v>0</v>
      </c>
      <c r="M368" s="3">
        <f t="shared" si="42"/>
        <v>0</v>
      </c>
      <c r="N368" s="3">
        <f t="shared" si="43"/>
        <v>0</v>
      </c>
      <c r="O368" s="3">
        <f t="shared" si="44"/>
        <v>0</v>
      </c>
      <c r="P368" s="3">
        <f t="shared" si="45"/>
        <v>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535C4-D910-4563-A661-91303940A041}">
  <dimension ref="B2:X367"/>
  <sheetViews>
    <sheetView topLeftCell="K2" zoomScale="76" zoomScaleNormal="76" workbookViewId="0">
      <selection activeCell="O16" sqref="O16:O17"/>
    </sheetView>
  </sheetViews>
  <sheetFormatPr defaultRowHeight="14.4" x14ac:dyDescent="0.3"/>
  <cols>
    <col min="4" max="4" width="11.6640625" bestFit="1" customWidth="1"/>
    <col min="5" max="5" width="12.21875" bestFit="1" customWidth="1"/>
    <col min="6" max="6" width="14" bestFit="1" customWidth="1"/>
    <col min="7" max="7" width="14" customWidth="1"/>
    <col min="8" max="8" width="24.5546875" bestFit="1" customWidth="1"/>
    <col min="9" max="9" width="23.88671875" bestFit="1" customWidth="1"/>
    <col min="10" max="10" width="10.44140625" bestFit="1" customWidth="1"/>
    <col min="11" max="11" width="25.21875" bestFit="1" customWidth="1"/>
    <col min="15" max="15" width="28.33203125" bestFit="1" customWidth="1"/>
  </cols>
  <sheetData>
    <row r="2" spans="2:24" ht="21" x14ac:dyDescent="0.4">
      <c r="B2" s="17" t="s">
        <v>69</v>
      </c>
    </row>
    <row r="6" spans="2:24" x14ac:dyDescent="0.3">
      <c r="C6" s="44" t="s">
        <v>43</v>
      </c>
      <c r="D6" s="45" t="s">
        <v>152</v>
      </c>
      <c r="E6" s="45" t="s">
        <v>59</v>
      </c>
      <c r="F6" s="44" t="s">
        <v>153</v>
      </c>
      <c r="G6" s="45" t="s">
        <v>159</v>
      </c>
      <c r="H6" s="44" t="s">
        <v>56</v>
      </c>
      <c r="I6" s="46" t="s">
        <v>57</v>
      </c>
      <c r="J6" s="51" t="s">
        <v>36</v>
      </c>
      <c r="K6" s="37" t="s">
        <v>37</v>
      </c>
      <c r="O6" s="20" t="s">
        <v>27</v>
      </c>
      <c r="P6" s="20" t="s">
        <v>26</v>
      </c>
      <c r="Q6" s="20" t="s">
        <v>25</v>
      </c>
      <c r="S6" s="165" t="s">
        <v>7</v>
      </c>
      <c r="T6" s="7"/>
      <c r="U6" s="5" t="s">
        <v>2</v>
      </c>
      <c r="V6" s="5"/>
      <c r="W6" s="5" t="s">
        <v>3</v>
      </c>
      <c r="X6" s="5"/>
    </row>
    <row r="7" spans="2:24" x14ac:dyDescent="0.3">
      <c r="C7" s="36" t="s">
        <v>44</v>
      </c>
      <c r="D7" s="38" t="s">
        <v>5</v>
      </c>
      <c r="E7" s="38" t="s">
        <v>5</v>
      </c>
      <c r="F7" s="36" t="s">
        <v>5</v>
      </c>
      <c r="G7" s="38" t="s">
        <v>5</v>
      </c>
      <c r="H7" s="36" t="s">
        <v>44</v>
      </c>
      <c r="I7" s="34" t="s">
        <v>44</v>
      </c>
      <c r="J7" s="52" t="s">
        <v>44</v>
      </c>
      <c r="K7" s="38" t="s">
        <v>33</v>
      </c>
      <c r="O7" s="3" t="s">
        <v>15</v>
      </c>
      <c r="P7" s="3">
        <v>8.3000000000000004E-2</v>
      </c>
      <c r="Q7" s="3" t="s">
        <v>33</v>
      </c>
      <c r="S7" s="53"/>
      <c r="T7" s="9"/>
      <c r="U7" s="5" t="s">
        <v>13</v>
      </c>
      <c r="V7" s="5"/>
      <c r="W7" s="5" t="s">
        <v>13</v>
      </c>
      <c r="X7" s="5"/>
    </row>
    <row r="8" spans="2:24" x14ac:dyDescent="0.3">
      <c r="C8" s="3">
        <v>1</v>
      </c>
      <c r="D8" s="23">
        <v>0</v>
      </c>
      <c r="E8" s="3">
        <v>0</v>
      </c>
      <c r="F8" s="3">
        <v>0.01</v>
      </c>
      <c r="G8" s="23">
        <v>0</v>
      </c>
      <c r="H8" s="3">
        <f>2*C8+$P$10</f>
        <v>112</v>
      </c>
      <c r="I8" s="3">
        <f>2*C8+$P$11</f>
        <v>-108</v>
      </c>
      <c r="J8" s="3">
        <v>2</v>
      </c>
      <c r="K8" s="23">
        <f>$P$9*(1-COS(RADIANS(J8)))+$P$8-SQRT($P$8^2-($P$9*SIN(RADIANS(J8)))^2)</f>
        <v>3.2464613053145852E-5</v>
      </c>
      <c r="O8" s="3" t="s">
        <v>28</v>
      </c>
      <c r="P8" s="3">
        <v>0.14599999999999999</v>
      </c>
      <c r="Q8" s="3" t="s">
        <v>33</v>
      </c>
      <c r="S8" s="166"/>
      <c r="T8" s="11"/>
      <c r="U8" s="5" t="s">
        <v>12</v>
      </c>
      <c r="V8" s="5"/>
      <c r="W8" s="5" t="s">
        <v>12</v>
      </c>
      <c r="X8" s="5"/>
    </row>
    <row r="9" spans="2:24" x14ac:dyDescent="0.3">
      <c r="C9" s="3">
        <v>2</v>
      </c>
      <c r="D9" s="23">
        <v>0</v>
      </c>
      <c r="E9" s="3">
        <v>0</v>
      </c>
      <c r="F9" s="3">
        <v>0.01</v>
      </c>
      <c r="G9" s="23">
        <v>0</v>
      </c>
      <c r="H9" s="3">
        <f>2*C9+$P$10</f>
        <v>114</v>
      </c>
      <c r="I9" s="3">
        <f>2*C9+$P$11</f>
        <v>-106</v>
      </c>
      <c r="J9" s="3">
        <v>4</v>
      </c>
      <c r="K9" s="23">
        <f t="shared" ref="K9:K72" si="0">$P$9*(1-COS(RADIANS(J9)))+$P$8-SQRT($P$8^2-($P$9*SIN(RADIANS(J9)))^2)</f>
        <v>1.2979476750049623E-4</v>
      </c>
      <c r="O9" s="3" t="s">
        <v>30</v>
      </c>
      <c r="P9" s="3">
        <f>P7/2</f>
        <v>4.1500000000000002E-2</v>
      </c>
      <c r="Q9" s="3" t="s">
        <v>33</v>
      </c>
      <c r="S9" s="167"/>
      <c r="T9" s="5"/>
      <c r="U9" s="5"/>
      <c r="V9" s="5"/>
      <c r="W9" s="5"/>
      <c r="X9" s="5"/>
    </row>
    <row r="10" spans="2:24" x14ac:dyDescent="0.3">
      <c r="C10" s="3">
        <v>3</v>
      </c>
      <c r="D10" s="23">
        <v>0</v>
      </c>
      <c r="E10" s="3">
        <v>0</v>
      </c>
      <c r="F10" s="3">
        <v>0.01</v>
      </c>
      <c r="G10" s="23">
        <v>0</v>
      </c>
      <c r="H10" s="3">
        <f>2*C10+$P$10</f>
        <v>116</v>
      </c>
      <c r="I10" s="3">
        <f>2*C10+$P$11</f>
        <v>-104</v>
      </c>
      <c r="J10" s="3">
        <v>6</v>
      </c>
      <c r="K10" s="23">
        <f t="shared" si="0"/>
        <v>2.9179956886421499E-4</v>
      </c>
      <c r="O10" s="48" t="s">
        <v>54</v>
      </c>
      <c r="P10" s="3">
        <v>110</v>
      </c>
      <c r="Q10" s="49" t="s">
        <v>38</v>
      </c>
      <c r="S10" s="167" t="s">
        <v>4</v>
      </c>
      <c r="T10" s="5"/>
      <c r="U10" s="5">
        <v>2098</v>
      </c>
      <c r="V10" s="5"/>
      <c r="W10" s="5">
        <v>2128</v>
      </c>
      <c r="X10" s="5"/>
    </row>
    <row r="11" spans="2:24" x14ac:dyDescent="0.3">
      <c r="C11" s="3">
        <v>4</v>
      </c>
      <c r="D11" s="23">
        <v>0</v>
      </c>
      <c r="E11" s="3">
        <v>0</v>
      </c>
      <c r="F11" s="3">
        <v>0.01</v>
      </c>
      <c r="G11" s="23">
        <v>0</v>
      </c>
      <c r="H11" s="3">
        <f>2*C11+$P$10</f>
        <v>118</v>
      </c>
      <c r="I11" s="3">
        <f>2*C11+$P$11</f>
        <v>-102</v>
      </c>
      <c r="J11" s="3">
        <v>8</v>
      </c>
      <c r="K11" s="23">
        <f t="shared" si="0"/>
        <v>5.1816139185095755E-4</v>
      </c>
      <c r="O11" s="48" t="s">
        <v>55</v>
      </c>
      <c r="P11" s="48">
        <v>-110</v>
      </c>
      <c r="Q11" s="49" t="s">
        <v>38</v>
      </c>
      <c r="S11" s="167" t="s">
        <v>8</v>
      </c>
      <c r="T11" s="5"/>
      <c r="U11" s="5">
        <v>32</v>
      </c>
      <c r="V11" s="5"/>
      <c r="W11" s="5">
        <v>31</v>
      </c>
      <c r="X11" s="5"/>
    </row>
    <row r="12" spans="2:24" x14ac:dyDescent="0.3">
      <c r="C12" s="3">
        <v>5</v>
      </c>
      <c r="D12" s="23">
        <v>0</v>
      </c>
      <c r="E12" s="3">
        <v>0</v>
      </c>
      <c r="F12" s="3">
        <v>0.02</v>
      </c>
      <c r="G12" s="23">
        <v>0</v>
      </c>
      <c r="H12" s="3">
        <f>2*C12+$P$10</f>
        <v>120</v>
      </c>
      <c r="I12" s="3">
        <f>2*C12+$P$11</f>
        <v>-100</v>
      </c>
      <c r="J12" s="3">
        <v>10</v>
      </c>
      <c r="K12" s="23">
        <f t="shared" si="0"/>
        <v>8.0843667851396295E-4</v>
      </c>
      <c r="S12" s="167" t="s">
        <v>9</v>
      </c>
      <c r="T12" s="5"/>
      <c r="U12" s="5">
        <v>35</v>
      </c>
      <c r="V12" s="5"/>
      <c r="W12" s="5">
        <v>37</v>
      </c>
      <c r="X12" s="5"/>
    </row>
    <row r="13" spans="2:24" x14ac:dyDescent="0.3">
      <c r="C13" s="3">
        <v>6</v>
      </c>
      <c r="D13" s="23">
        <v>0</v>
      </c>
      <c r="E13" s="3">
        <v>0</v>
      </c>
      <c r="F13" s="3">
        <v>0.02</v>
      </c>
      <c r="G13" s="23">
        <v>0</v>
      </c>
      <c r="H13" s="3">
        <f>2*C13+$P$10</f>
        <v>122</v>
      </c>
      <c r="I13" s="3">
        <f>2*C13+$P$11</f>
        <v>-98</v>
      </c>
      <c r="J13" s="3">
        <v>12</v>
      </c>
      <c r="K13" s="23">
        <f t="shared" si="0"/>
        <v>1.1620570554670417E-3</v>
      </c>
      <c r="S13" s="167" t="s">
        <v>10</v>
      </c>
      <c r="T13" s="5"/>
      <c r="U13" s="5">
        <v>12</v>
      </c>
      <c r="V13" s="5"/>
      <c r="W13" s="5">
        <v>12</v>
      </c>
      <c r="X13" s="5"/>
    </row>
    <row r="14" spans="2:24" x14ac:dyDescent="0.3">
      <c r="C14" s="3">
        <v>7</v>
      </c>
      <c r="D14" s="23">
        <v>0</v>
      </c>
      <c r="E14" s="3">
        <v>0</v>
      </c>
      <c r="F14" s="3">
        <v>0.02</v>
      </c>
      <c r="G14" s="23">
        <v>0</v>
      </c>
      <c r="H14" s="3">
        <f>2*C14+$P$10</f>
        <v>124</v>
      </c>
      <c r="I14" s="3">
        <f>2*C14+$P$11</f>
        <v>-96</v>
      </c>
      <c r="J14" s="3">
        <v>14</v>
      </c>
      <c r="K14" s="23">
        <f t="shared" si="0"/>
        <v>1.5783307698769289E-3</v>
      </c>
      <c r="S14" s="167" t="s">
        <v>11</v>
      </c>
      <c r="T14" s="5"/>
      <c r="U14" s="5">
        <v>33</v>
      </c>
      <c r="V14" s="5"/>
      <c r="W14" s="5">
        <v>33</v>
      </c>
      <c r="X14" s="5"/>
    </row>
    <row r="15" spans="2:24" x14ac:dyDescent="0.3">
      <c r="C15" s="3">
        <v>8</v>
      </c>
      <c r="D15" s="23">
        <v>0</v>
      </c>
      <c r="E15" s="3">
        <v>0</v>
      </c>
      <c r="F15" s="3">
        <v>0.02</v>
      </c>
      <c r="G15" s="23">
        <v>0</v>
      </c>
      <c r="H15" s="3">
        <f>2*C15+$P$10</f>
        <v>126</v>
      </c>
      <c r="I15" s="3">
        <f>2*C15+$P$11</f>
        <v>-94</v>
      </c>
      <c r="J15" s="3">
        <v>16</v>
      </c>
      <c r="K15" s="23">
        <f t="shared" si="0"/>
        <v>2.0564444437941864E-3</v>
      </c>
    </row>
    <row r="16" spans="2:24" x14ac:dyDescent="0.3">
      <c r="C16" s="3">
        <v>9</v>
      </c>
      <c r="D16" s="23">
        <v>0</v>
      </c>
      <c r="E16" s="3">
        <v>0</v>
      </c>
      <c r="F16" s="3">
        <v>0.02</v>
      </c>
      <c r="G16" s="23">
        <v>0</v>
      </c>
      <c r="H16" s="3">
        <f>2*C16+$P$10</f>
        <v>128</v>
      </c>
      <c r="I16" s="3">
        <f>2*C16+$P$11</f>
        <v>-92</v>
      </c>
      <c r="J16" s="3">
        <v>18</v>
      </c>
      <c r="K16" s="23">
        <f t="shared" si="0"/>
        <v>2.5954651461518041E-3</v>
      </c>
    </row>
    <row r="17" spans="3:15" x14ac:dyDescent="0.3">
      <c r="C17" s="3">
        <v>10</v>
      </c>
      <c r="D17" s="23">
        <v>0.01</v>
      </c>
      <c r="E17" s="3">
        <v>0</v>
      </c>
      <c r="F17" s="3">
        <v>0.02</v>
      </c>
      <c r="G17" s="23">
        <v>0</v>
      </c>
      <c r="H17" s="3">
        <f>2*C17+$P$10</f>
        <v>130</v>
      </c>
      <c r="I17" s="3">
        <f>2*C17+$P$11</f>
        <v>-90</v>
      </c>
      <c r="J17" s="3">
        <v>20</v>
      </c>
      <c r="K17" s="23">
        <f t="shared" si="0"/>
        <v>3.1943427814502268E-3</v>
      </c>
    </row>
    <row r="18" spans="3:15" x14ac:dyDescent="0.3">
      <c r="C18" s="3">
        <v>11</v>
      </c>
      <c r="D18" s="23">
        <v>0.01</v>
      </c>
      <c r="E18" s="3">
        <v>0</v>
      </c>
      <c r="F18" s="3">
        <v>0.03</v>
      </c>
      <c r="G18" s="23">
        <v>0</v>
      </c>
      <c r="H18" s="3">
        <f>2*C18+$P$10</f>
        <v>132</v>
      </c>
      <c r="I18" s="3">
        <f>2*C18+$P$11</f>
        <v>-88</v>
      </c>
      <c r="J18" s="3">
        <v>22</v>
      </c>
      <c r="K18" s="23">
        <f t="shared" si="0"/>
        <v>3.8519127937452213E-3</v>
      </c>
    </row>
    <row r="19" spans="3:15" x14ac:dyDescent="0.3">
      <c r="C19" s="3">
        <v>12</v>
      </c>
      <c r="D19" s="23">
        <v>0.01</v>
      </c>
      <c r="E19" s="3">
        <v>0</v>
      </c>
      <c r="F19" s="3">
        <v>0.03</v>
      </c>
      <c r="G19" s="23">
        <v>0</v>
      </c>
      <c r="H19" s="3">
        <f>2*C19+$P$10</f>
        <v>134</v>
      </c>
      <c r="I19" s="3">
        <f>2*C19+$P$11</f>
        <v>-86</v>
      </c>
      <c r="J19" s="3">
        <v>24</v>
      </c>
      <c r="K19" s="23">
        <f t="shared" si="0"/>
        <v>4.5668991840461803E-3</v>
      </c>
    </row>
    <row r="20" spans="3:15" x14ac:dyDescent="0.3">
      <c r="C20" s="3">
        <v>13</v>
      </c>
      <c r="D20" s="23">
        <v>0.01</v>
      </c>
      <c r="E20" s="3">
        <v>0</v>
      </c>
      <c r="F20" s="3">
        <v>0.03</v>
      </c>
      <c r="G20" s="23">
        <v>0</v>
      </c>
      <c r="H20" s="3">
        <f>2*C20+$P$10</f>
        <v>136</v>
      </c>
      <c r="I20" s="3">
        <f>2*C20+$P$11</f>
        <v>-84</v>
      </c>
      <c r="J20" s="3">
        <v>26</v>
      </c>
      <c r="K20" s="23">
        <f t="shared" si="0"/>
        <v>5.3379178386075421E-3</v>
      </c>
    </row>
    <row r="21" spans="3:15" x14ac:dyDescent="0.3">
      <c r="C21" s="3">
        <v>14</v>
      </c>
      <c r="D21" s="23">
        <v>0.01</v>
      </c>
      <c r="E21" s="3">
        <v>0</v>
      </c>
      <c r="F21" s="3">
        <v>0.03</v>
      </c>
      <c r="G21" s="23">
        <v>0</v>
      </c>
      <c r="H21" s="3">
        <f>2*C21+$P$10</f>
        <v>138</v>
      </c>
      <c r="I21" s="3">
        <f>2*C21+$P$11</f>
        <v>-82</v>
      </c>
      <c r="J21" s="3">
        <v>28</v>
      </c>
      <c r="K21" s="23">
        <f t="shared" si="0"/>
        <v>6.1634801648406956E-3</v>
      </c>
    </row>
    <row r="22" spans="3:15" x14ac:dyDescent="0.3">
      <c r="C22" s="3">
        <v>15</v>
      </c>
      <c r="D22" s="23">
        <v>0.01</v>
      </c>
      <c r="E22" s="3">
        <v>0</v>
      </c>
      <c r="F22" s="3">
        <v>0.03</v>
      </c>
      <c r="G22" s="23">
        <v>0</v>
      </c>
      <c r="H22" s="3">
        <f>2*C22+$P$10</f>
        <v>140</v>
      </c>
      <c r="I22" s="3">
        <f>2*C22+$P$11</f>
        <v>-80</v>
      </c>
      <c r="J22" s="3">
        <v>30</v>
      </c>
      <c r="K22" s="23">
        <f t="shared" si="0"/>
        <v>7.0419970306837554E-3</v>
      </c>
    </row>
    <row r="23" spans="3:15" x14ac:dyDescent="0.3">
      <c r="C23" s="3">
        <v>16</v>
      </c>
      <c r="D23" s="23">
        <v>0.01</v>
      </c>
      <c r="E23" s="3">
        <v>0</v>
      </c>
      <c r="F23" s="3">
        <v>0.03</v>
      </c>
      <c r="G23" s="23">
        <v>0</v>
      </c>
      <c r="H23" s="3">
        <f>2*C23+$P$10</f>
        <v>142</v>
      </c>
      <c r="I23" s="3">
        <f>2*C23+$P$11</f>
        <v>-78</v>
      </c>
      <c r="J23" s="3">
        <v>32</v>
      </c>
      <c r="K23" s="23">
        <f t="shared" si="0"/>
        <v>7.9717830022269232E-3</v>
      </c>
    </row>
    <row r="24" spans="3:15" x14ac:dyDescent="0.3">
      <c r="C24" s="3">
        <v>17</v>
      </c>
      <c r="D24" s="23">
        <v>0.01</v>
      </c>
      <c r="E24" s="3">
        <v>0</v>
      </c>
      <c r="F24" s="3">
        <v>0.04</v>
      </c>
      <c r="G24" s="23">
        <v>0</v>
      </c>
      <c r="H24" s="3">
        <f>2*C24+$P$10</f>
        <v>144</v>
      </c>
      <c r="I24" s="3">
        <f>2*C24+$P$11</f>
        <v>-76</v>
      </c>
      <c r="J24" s="3">
        <v>34</v>
      </c>
      <c r="K24" s="23">
        <f t="shared" si="0"/>
        <v>8.9510608732036034E-3</v>
      </c>
    </row>
    <row r="25" spans="3:15" x14ac:dyDescent="0.3">
      <c r="C25" s="3">
        <v>18</v>
      </c>
      <c r="D25" s="23">
        <v>0.01</v>
      </c>
      <c r="E25" s="3">
        <v>0</v>
      </c>
      <c r="F25" s="3">
        <v>0.04</v>
      </c>
      <c r="G25" s="23">
        <v>0</v>
      </c>
      <c r="H25" s="3">
        <f>2*C25+$P$10</f>
        <v>146</v>
      </c>
      <c r="I25" s="3">
        <f>2*C25+$P$11</f>
        <v>-74</v>
      </c>
      <c r="J25" s="3">
        <v>36</v>
      </c>
      <c r="K25" s="23">
        <f t="shared" si="0"/>
        <v>9.9779664786128208E-3</v>
      </c>
    </row>
    <row r="26" spans="3:15" ht="15.6" customHeight="1" x14ac:dyDescent="0.4">
      <c r="C26" s="3">
        <v>19</v>
      </c>
      <c r="D26" s="23">
        <v>0.01</v>
      </c>
      <c r="E26" s="3">
        <v>0</v>
      </c>
      <c r="F26" s="3">
        <v>0.04</v>
      </c>
      <c r="G26" s="23">
        <v>0</v>
      </c>
      <c r="H26" s="3">
        <f>2*C26+$P$10</f>
        <v>148</v>
      </c>
      <c r="I26" s="3">
        <f>2*C26+$P$11</f>
        <v>-72</v>
      </c>
      <c r="J26" s="3">
        <v>38</v>
      </c>
      <c r="K26" s="23">
        <f t="shared" si="0"/>
        <v>1.1050553783241324E-2</v>
      </c>
      <c r="O26" s="164"/>
    </row>
    <row r="27" spans="3:15" x14ac:dyDescent="0.3">
      <c r="C27" s="3">
        <v>20</v>
      </c>
      <c r="D27" s="23">
        <v>0</v>
      </c>
      <c r="E27" s="3">
        <v>0</v>
      </c>
      <c r="F27" s="3">
        <v>0.04</v>
      </c>
      <c r="G27" s="23">
        <v>0</v>
      </c>
      <c r="H27" s="3">
        <f>2*C27+$P$10</f>
        <v>150</v>
      </c>
      <c r="I27" s="3">
        <f>2*C27+$P$11</f>
        <v>-70</v>
      </c>
      <c r="J27" s="3">
        <v>40</v>
      </c>
      <c r="K27" s="23">
        <f t="shared" si="0"/>
        <v>1.2166800234201663E-2</v>
      </c>
    </row>
    <row r="28" spans="3:15" x14ac:dyDescent="0.3">
      <c r="C28" s="3">
        <v>21</v>
      </c>
      <c r="D28" s="23">
        <v>0</v>
      </c>
      <c r="E28" s="3">
        <v>0</v>
      </c>
      <c r="F28" s="3">
        <v>0.04</v>
      </c>
      <c r="G28" s="23">
        <v>0</v>
      </c>
      <c r="H28" s="3">
        <f>2*C28+$P$10</f>
        <v>152</v>
      </c>
      <c r="I28" s="3">
        <f>2*C28+$P$11</f>
        <v>-68</v>
      </c>
      <c r="J28" s="3">
        <v>42</v>
      </c>
      <c r="K28" s="23">
        <f t="shared" si="0"/>
        <v>1.3324612364810001E-2</v>
      </c>
    </row>
    <row r="29" spans="3:15" x14ac:dyDescent="0.3">
      <c r="C29" s="3">
        <v>22</v>
      </c>
      <c r="D29" s="23">
        <v>0</v>
      </c>
      <c r="E29" s="3">
        <v>0</v>
      </c>
      <c r="F29" s="3">
        <v>0.04</v>
      </c>
      <c r="G29" s="23">
        <v>0</v>
      </c>
      <c r="H29" s="3">
        <f>2*C29+$P$10</f>
        <v>154</v>
      </c>
      <c r="I29" s="3">
        <f>2*C29+$P$11</f>
        <v>-66</v>
      </c>
      <c r="J29" s="3">
        <v>44</v>
      </c>
      <c r="K29" s="23">
        <f t="shared" si="0"/>
        <v>1.4521831635197158E-2</v>
      </c>
    </row>
    <row r="30" spans="3:15" x14ac:dyDescent="0.3">
      <c r="C30" s="3">
        <v>23</v>
      </c>
      <c r="D30" s="23">
        <v>0</v>
      </c>
      <c r="E30" s="3">
        <v>0</v>
      </c>
      <c r="F30" s="3">
        <v>0.05</v>
      </c>
      <c r="G30" s="23">
        <v>0</v>
      </c>
      <c r="H30" s="3">
        <f>2*C30+$P$10</f>
        <v>156</v>
      </c>
      <c r="I30" s="3">
        <f>2*C30+$P$11</f>
        <v>-64</v>
      </c>
      <c r="J30" s="3">
        <v>46</v>
      </c>
      <c r="K30" s="23">
        <f t="shared" si="0"/>
        <v>1.5756240493002033E-2</v>
      </c>
    </row>
    <row r="31" spans="3:15" x14ac:dyDescent="0.3">
      <c r="C31" s="3">
        <v>24</v>
      </c>
      <c r="D31" s="23">
        <v>0</v>
      </c>
      <c r="E31" s="3">
        <v>0</v>
      </c>
      <c r="F31" s="3">
        <v>0.05</v>
      </c>
      <c r="G31" s="23">
        <v>0</v>
      </c>
      <c r="H31" s="3">
        <f>2*C31+$P$10</f>
        <v>158</v>
      </c>
      <c r="I31" s="3">
        <f>2*C31+$P$11</f>
        <v>-62</v>
      </c>
      <c r="J31" s="3">
        <v>48</v>
      </c>
      <c r="K31" s="23">
        <f t="shared" si="0"/>
        <v>1.7025568635352956E-2</v>
      </c>
    </row>
    <row r="32" spans="3:15" x14ac:dyDescent="0.3">
      <c r="C32" s="3">
        <v>25</v>
      </c>
      <c r="D32" s="23">
        <v>0</v>
      </c>
      <c r="E32" s="3">
        <v>0</v>
      </c>
      <c r="F32" s="3">
        <v>0.05</v>
      </c>
      <c r="G32" s="23">
        <v>0</v>
      </c>
      <c r="H32" s="3">
        <f>2*C32+$P$10</f>
        <v>160</v>
      </c>
      <c r="I32" s="3">
        <f>2*C32+$P$11</f>
        <v>-60</v>
      </c>
      <c r="J32" s="3">
        <v>50</v>
      </c>
      <c r="K32" s="23">
        <f t="shared" si="0"/>
        <v>1.8327499451128881E-2</v>
      </c>
    </row>
    <row r="33" spans="3:21" x14ac:dyDescent="0.3">
      <c r="C33" s="3">
        <v>26</v>
      </c>
      <c r="D33" s="23">
        <v>0</v>
      </c>
      <c r="E33" s="3">
        <v>0</v>
      </c>
      <c r="F33" s="3">
        <v>0.05</v>
      </c>
      <c r="G33" s="23">
        <v>0</v>
      </c>
      <c r="H33" s="3">
        <f>2*C33+$P$10</f>
        <v>162</v>
      </c>
      <c r="I33" s="3">
        <f>2*C33+$P$11</f>
        <v>-58</v>
      </c>
      <c r="J33" s="3">
        <v>52</v>
      </c>
      <c r="K33" s="23">
        <f t="shared" si="0"/>
        <v>1.9659676620238459E-2</v>
      </c>
    </row>
    <row r="34" spans="3:21" x14ac:dyDescent="0.3">
      <c r="C34" s="3">
        <v>27</v>
      </c>
      <c r="D34" s="23">
        <v>0</v>
      </c>
      <c r="E34" s="3">
        <v>0</v>
      </c>
      <c r="F34" s="3">
        <v>0.05</v>
      </c>
      <c r="G34" s="23">
        <v>0</v>
      </c>
      <c r="H34" s="3">
        <f>2*C34+$P$10</f>
        <v>164</v>
      </c>
      <c r="I34" s="3">
        <f>2*C34+$P$11</f>
        <v>-56</v>
      </c>
      <c r="J34" s="3">
        <v>54</v>
      </c>
      <c r="K34" s="23">
        <f t="shared" si="0"/>
        <v>2.1019710844397133E-2</v>
      </c>
    </row>
    <row r="35" spans="3:21" x14ac:dyDescent="0.3">
      <c r="C35" s="3">
        <v>28</v>
      </c>
      <c r="D35" s="23">
        <v>0</v>
      </c>
      <c r="E35" s="3">
        <v>0</v>
      </c>
      <c r="F35" s="3">
        <v>0.05</v>
      </c>
      <c r="G35" s="23">
        <v>0</v>
      </c>
      <c r="H35" s="3">
        <f>2*C35+$P$10</f>
        <v>166</v>
      </c>
      <c r="I35" s="3">
        <f>2*C35+$P$11</f>
        <v>-54</v>
      </c>
      <c r="J35" s="3">
        <v>56</v>
      </c>
      <c r="K35" s="23">
        <f t="shared" si="0"/>
        <v>2.2405186681659056E-2</v>
      </c>
    </row>
    <row r="36" spans="3:21" x14ac:dyDescent="0.3">
      <c r="C36" s="3">
        <v>29</v>
      </c>
      <c r="D36" s="23">
        <v>0</v>
      </c>
      <c r="E36" s="3">
        <v>0</v>
      </c>
      <c r="F36" s="3">
        <v>0.06</v>
      </c>
      <c r="G36" s="23">
        <v>0</v>
      </c>
      <c r="H36" s="3">
        <f>2*C36+$P$10</f>
        <v>168</v>
      </c>
      <c r="I36" s="3">
        <f>2*C36+$P$11</f>
        <v>-52</v>
      </c>
      <c r="J36" s="3">
        <v>58</v>
      </c>
      <c r="K36" s="23">
        <f t="shared" si="0"/>
        <v>2.3813669454821856E-2</v>
      </c>
    </row>
    <row r="37" spans="3:21" x14ac:dyDescent="0.3">
      <c r="C37" s="3">
        <v>30</v>
      </c>
      <c r="D37" s="23">
        <v>0</v>
      </c>
      <c r="E37" s="3">
        <v>0</v>
      </c>
      <c r="F37" s="3">
        <v>0.06</v>
      </c>
      <c r="G37" s="23">
        <v>0</v>
      </c>
      <c r="H37" s="3">
        <f>2*C37+$P$10</f>
        <v>170</v>
      </c>
      <c r="I37" s="3">
        <f>2*C37+$P$11</f>
        <v>-50</v>
      </c>
      <c r="J37" s="3">
        <v>60</v>
      </c>
      <c r="K37" s="23">
        <f t="shared" si="0"/>
        <v>2.5242712201809181E-2</v>
      </c>
    </row>
    <row r="38" spans="3:21" x14ac:dyDescent="0.3">
      <c r="C38" s="3">
        <v>31</v>
      </c>
      <c r="D38" s="23">
        <v>0</v>
      </c>
      <c r="E38" s="3">
        <v>0</v>
      </c>
      <c r="F38" s="3">
        <v>0.06</v>
      </c>
      <c r="G38" s="23">
        <v>0</v>
      </c>
      <c r="H38" s="3">
        <f>2*C38+$P$10</f>
        <v>172</v>
      </c>
      <c r="I38" s="3">
        <f>2*C38+$P$11</f>
        <v>-48</v>
      </c>
      <c r="J38" s="3">
        <v>62</v>
      </c>
      <c r="K38" s="23">
        <f t="shared" si="0"/>
        <v>2.6689862634305367E-2</v>
      </c>
    </row>
    <row r="39" spans="3:21" x14ac:dyDescent="0.3">
      <c r="C39" s="3">
        <v>32</v>
      </c>
      <c r="D39" s="23">
        <v>0</v>
      </c>
      <c r="E39" s="3">
        <v>0</v>
      </c>
      <c r="F39" s="3">
        <v>0.06</v>
      </c>
      <c r="G39" s="23">
        <v>0</v>
      </c>
      <c r="H39" s="3">
        <f>2*C39+$P$10</f>
        <v>174</v>
      </c>
      <c r="I39" s="3">
        <f>2*C39+$P$11</f>
        <v>-46</v>
      </c>
      <c r="J39" s="3">
        <v>64</v>
      </c>
      <c r="K39" s="23">
        <f t="shared" si="0"/>
        <v>2.8152670069317653E-2</v>
      </c>
      <c r="U39" s="26"/>
    </row>
    <row r="40" spans="3:21" x14ac:dyDescent="0.3">
      <c r="C40" s="3">
        <v>33</v>
      </c>
      <c r="D40" s="23">
        <v>0</v>
      </c>
      <c r="E40" s="3">
        <v>0</v>
      </c>
      <c r="F40" s="3">
        <v>0.06</v>
      </c>
      <c r="G40" s="23">
        <v>0</v>
      </c>
      <c r="H40" s="3">
        <f>2*C40+$P$10</f>
        <v>176</v>
      </c>
      <c r="I40" s="3">
        <f>2*C40+$P$11</f>
        <v>-44</v>
      </c>
      <c r="J40" s="3">
        <v>66</v>
      </c>
      <c r="K40" s="23">
        <f t="shared" si="0"/>
        <v>2.9628692297026915E-2</v>
      </c>
    </row>
    <row r="41" spans="3:21" x14ac:dyDescent="0.3">
      <c r="C41" s="3">
        <v>34</v>
      </c>
      <c r="D41" s="23">
        <v>0</v>
      </c>
      <c r="E41" s="3">
        <v>0</v>
      </c>
      <c r="F41" s="3">
        <v>0.06</v>
      </c>
      <c r="G41" s="23">
        <v>0</v>
      </c>
      <c r="H41" s="3">
        <f>2*C41+$P$10</f>
        <v>178</v>
      </c>
      <c r="I41" s="3">
        <f>2*C41+$P$11</f>
        <v>-42</v>
      </c>
      <c r="J41" s="3">
        <v>68</v>
      </c>
      <c r="K41" s="23">
        <f t="shared" si="0"/>
        <v>3.1115502347307783E-2</v>
      </c>
    </row>
    <row r="42" spans="3:21" x14ac:dyDescent="0.3">
      <c r="C42" s="3">
        <v>35</v>
      </c>
      <c r="D42" s="23">
        <v>0</v>
      </c>
      <c r="E42" s="3">
        <v>0</v>
      </c>
      <c r="F42" s="3">
        <v>7.0000000000000007E-2</v>
      </c>
      <c r="G42" s="23">
        <v>0</v>
      </c>
      <c r="H42" s="3">
        <f>2*C42+$P$10</f>
        <v>180</v>
      </c>
      <c r="I42" s="3">
        <f>2*C42+$P$11</f>
        <v>-40</v>
      </c>
      <c r="J42" s="3">
        <v>70</v>
      </c>
      <c r="K42" s="23">
        <f t="shared" si="0"/>
        <v>3.2610695116701782E-2</v>
      </c>
    </row>
    <row r="43" spans="3:21" x14ac:dyDescent="0.3">
      <c r="C43" s="3">
        <v>36</v>
      </c>
      <c r="D43" s="23">
        <v>0</v>
      </c>
      <c r="E43" s="3">
        <v>0</v>
      </c>
      <c r="F43" s="3">
        <v>7.0000000000000007E-2</v>
      </c>
      <c r="G43" s="23">
        <v>0</v>
      </c>
      <c r="H43" s="3">
        <f>2*C43+$P$10</f>
        <v>182</v>
      </c>
      <c r="I43" s="3">
        <f>2*C43+$P$11</f>
        <v>-38</v>
      </c>
      <c r="J43" s="3">
        <v>72</v>
      </c>
      <c r="K43" s="23">
        <f t="shared" si="0"/>
        <v>3.411189381745458E-2</v>
      </c>
    </row>
    <row r="44" spans="3:21" x14ac:dyDescent="0.3">
      <c r="C44" s="3">
        <v>37</v>
      </c>
      <c r="D44" s="23">
        <v>0</v>
      </c>
      <c r="E44" s="3">
        <v>0</v>
      </c>
      <c r="F44" s="3">
        <v>7.0000000000000007E-2</v>
      </c>
      <c r="G44" s="23">
        <v>0</v>
      </c>
      <c r="H44" s="3">
        <f>2*C44+$P$10</f>
        <v>184</v>
      </c>
      <c r="I44" s="3">
        <f>2*C44+$P$11</f>
        <v>-36</v>
      </c>
      <c r="J44" s="3">
        <v>74</v>
      </c>
      <c r="K44" s="23">
        <f t="shared" si="0"/>
        <v>3.5616756210513661E-2</v>
      </c>
    </row>
    <row r="45" spans="3:21" x14ac:dyDescent="0.3">
      <c r="C45" s="3">
        <v>38</v>
      </c>
      <c r="D45" s="23">
        <v>0</v>
      </c>
      <c r="E45" s="3">
        <v>0</v>
      </c>
      <c r="F45" s="3">
        <v>7.0000000000000007E-2</v>
      </c>
      <c r="G45" s="23">
        <v>0</v>
      </c>
      <c r="H45" s="3">
        <f>2*C45+$P$10</f>
        <v>186</v>
      </c>
      <c r="I45" s="3">
        <f>2*C45+$P$11</f>
        <v>-34</v>
      </c>
      <c r="J45" s="3">
        <v>76</v>
      </c>
      <c r="K45" s="23">
        <f t="shared" si="0"/>
        <v>3.7122980585158144E-2</v>
      </c>
    </row>
    <row r="46" spans="3:21" x14ac:dyDescent="0.3">
      <c r="C46" s="3">
        <v>39</v>
      </c>
      <c r="D46" s="23">
        <v>0</v>
      </c>
      <c r="E46" s="3">
        <v>0</v>
      </c>
      <c r="F46" s="3">
        <v>7.0000000000000007E-2</v>
      </c>
      <c r="G46" s="23">
        <v>0</v>
      </c>
      <c r="H46" s="3">
        <f>2*C46+$P$10</f>
        <v>188</v>
      </c>
      <c r="I46" s="3">
        <f>2*C46+$P$11</f>
        <v>-32</v>
      </c>
      <c r="J46" s="3">
        <v>78</v>
      </c>
      <c r="K46" s="23">
        <f t="shared" si="0"/>
        <v>3.8628311449209224E-2</v>
      </c>
    </row>
    <row r="47" spans="3:21" x14ac:dyDescent="0.3">
      <c r="C47" s="3">
        <v>40</v>
      </c>
      <c r="D47" s="23">
        <v>0</v>
      </c>
      <c r="E47" s="3">
        <v>0</v>
      </c>
      <c r="F47" s="3">
        <v>7.0000000000000007E-2</v>
      </c>
      <c r="G47" s="23">
        <v>0</v>
      </c>
      <c r="H47" s="3">
        <f>2*C47+$P$10</f>
        <v>190</v>
      </c>
      <c r="I47" s="3">
        <f>2*C47+$P$11</f>
        <v>-30</v>
      </c>
      <c r="J47" s="3">
        <v>80</v>
      </c>
      <c r="K47" s="23">
        <f t="shared" si="0"/>
        <v>4.0130544895557257E-2</v>
      </c>
    </row>
    <row r="48" spans="3:21" x14ac:dyDescent="0.3">
      <c r="C48" s="3">
        <v>41</v>
      </c>
      <c r="D48" s="23">
        <v>0</v>
      </c>
      <c r="E48" s="3">
        <v>0</v>
      </c>
      <c r="F48" s="3">
        <v>0.08</v>
      </c>
      <c r="G48" s="23">
        <v>0</v>
      </c>
      <c r="H48" s="3">
        <f>2*C48+$P$10</f>
        <v>192</v>
      </c>
      <c r="I48" s="3">
        <f>2*C48+$P$11</f>
        <v>-28</v>
      </c>
      <c r="J48" s="3">
        <v>82</v>
      </c>
      <c r="K48" s="23">
        <f t="shared" si="0"/>
        <v>4.1627533613033535E-2</v>
      </c>
    </row>
    <row r="49" spans="3:11" x14ac:dyDescent="0.3">
      <c r="C49" s="3">
        <v>42</v>
      </c>
      <c r="D49" s="23">
        <v>0</v>
      </c>
      <c r="E49" s="3">
        <v>0</v>
      </c>
      <c r="F49" s="3">
        <v>0.08</v>
      </c>
      <c r="G49" s="23">
        <v>0</v>
      </c>
      <c r="H49" s="3">
        <f>2*C49+$P$10</f>
        <v>194</v>
      </c>
      <c r="I49" s="3">
        <f>2*C49+$P$11</f>
        <v>-26</v>
      </c>
      <c r="J49" s="3">
        <v>84</v>
      </c>
      <c r="K49" s="23">
        <f t="shared" si="0"/>
        <v>4.3117191512430014E-2</v>
      </c>
    </row>
    <row r="50" spans="3:11" x14ac:dyDescent="0.3">
      <c r="C50" s="3">
        <v>43</v>
      </c>
      <c r="D50" s="23">
        <v>0</v>
      </c>
      <c r="E50" s="3">
        <v>0</v>
      </c>
      <c r="F50" s="3">
        <v>0.08</v>
      </c>
      <c r="G50" s="23">
        <v>0</v>
      </c>
      <c r="H50" s="3">
        <f>2*C50+$P$10</f>
        <v>196</v>
      </c>
      <c r="I50" s="3">
        <f>2*C50+$P$11</f>
        <v>-24</v>
      </c>
      <c r="J50" s="3">
        <v>86</v>
      </c>
      <c r="K50" s="23">
        <f t="shared" si="0"/>
        <v>4.4597497941700259E-2</v>
      </c>
    </row>
    <row r="51" spans="3:11" x14ac:dyDescent="0.3">
      <c r="C51" s="3">
        <v>44</v>
      </c>
      <c r="D51" s="23">
        <v>0</v>
      </c>
      <c r="E51" s="3">
        <v>0</v>
      </c>
      <c r="F51" s="3">
        <v>0.08</v>
      </c>
      <c r="G51" s="23">
        <v>0</v>
      </c>
      <c r="H51" s="3">
        <f>2*C51+$P$10</f>
        <v>198</v>
      </c>
      <c r="I51" s="3">
        <f>2*C51+$P$11</f>
        <v>-22</v>
      </c>
      <c r="J51" s="3">
        <v>88</v>
      </c>
      <c r="K51" s="23">
        <f t="shared" si="0"/>
        <v>4.6066501468010973E-2</v>
      </c>
    </row>
    <row r="52" spans="3:11" x14ac:dyDescent="0.3">
      <c r="C52" s="3">
        <v>45</v>
      </c>
      <c r="D52" s="23">
        <v>0</v>
      </c>
      <c r="E52" s="3">
        <v>0</v>
      </c>
      <c r="F52" s="3">
        <v>0.08</v>
      </c>
      <c r="G52" s="23">
        <v>0</v>
      </c>
      <c r="H52" s="3">
        <f>2*C52+$P$10</f>
        <v>200</v>
      </c>
      <c r="I52" s="3">
        <f>2*C52+$P$11</f>
        <v>-20</v>
      </c>
      <c r="J52" s="3">
        <v>90</v>
      </c>
      <c r="K52" s="23">
        <f t="shared" si="0"/>
        <v>4.7522323208305822E-2</v>
      </c>
    </row>
    <row r="53" spans="3:11" x14ac:dyDescent="0.3">
      <c r="C53" s="3">
        <v>46</v>
      </c>
      <c r="D53" s="23">
        <v>0</v>
      </c>
      <c r="E53" s="3">
        <v>0</v>
      </c>
      <c r="F53" s="3">
        <v>0.08</v>
      </c>
      <c r="G53" s="23">
        <v>0</v>
      </c>
      <c r="H53" s="3">
        <f>2*C53+$P$10</f>
        <v>202</v>
      </c>
      <c r="I53" s="3">
        <f>2*C53+$P$11</f>
        <v>-18</v>
      </c>
      <c r="J53" s="3">
        <v>92</v>
      </c>
      <c r="K53" s="23">
        <f t="shared" si="0"/>
        <v>4.8963159694318553E-2</v>
      </c>
    </row>
    <row r="54" spans="3:11" x14ac:dyDescent="0.3">
      <c r="C54" s="3">
        <v>47</v>
      </c>
      <c r="D54" s="23">
        <v>0</v>
      </c>
      <c r="E54" s="3">
        <v>0</v>
      </c>
      <c r="F54" s="3">
        <v>0.08</v>
      </c>
      <c r="G54" s="23">
        <v>0</v>
      </c>
      <c r="H54" s="3">
        <f>2*C54+$P$10</f>
        <v>204</v>
      </c>
      <c r="I54" s="3">
        <f>2*C54+$P$11</f>
        <v>-16</v>
      </c>
      <c r="J54" s="3">
        <v>94</v>
      </c>
      <c r="K54" s="23">
        <f t="shared" si="0"/>
        <v>5.0387285262462667E-2</v>
      </c>
    </row>
    <row r="55" spans="3:11" x14ac:dyDescent="0.3">
      <c r="C55" s="3">
        <v>48</v>
      </c>
      <c r="D55" s="23">
        <v>0</v>
      </c>
      <c r="E55" s="3">
        <v>0</v>
      </c>
      <c r="F55" s="3">
        <v>0.08</v>
      </c>
      <c r="G55" s="23">
        <v>0</v>
      </c>
      <c r="H55" s="3">
        <f>2*C55+$P$10</f>
        <v>206</v>
      </c>
      <c r="I55" s="3">
        <f>2*C55+$P$11</f>
        <v>-14</v>
      </c>
      <c r="J55" s="3">
        <v>96</v>
      </c>
      <c r="K55" s="23">
        <f t="shared" si="0"/>
        <v>5.1793053963645252E-2</v>
      </c>
    </row>
    <row r="56" spans="3:11" x14ac:dyDescent="0.3">
      <c r="C56" s="3">
        <v>49</v>
      </c>
      <c r="D56" s="23">
        <v>0</v>
      </c>
      <c r="E56" s="3">
        <v>0</v>
      </c>
      <c r="F56" s="3">
        <v>0.08</v>
      </c>
      <c r="G56" s="23">
        <v>0</v>
      </c>
      <c r="H56" s="3">
        <f>2*C56+$P$10</f>
        <v>208</v>
      </c>
      <c r="I56" s="3">
        <f>2*C56+$P$11</f>
        <v>-12</v>
      </c>
      <c r="J56" s="3">
        <v>98</v>
      </c>
      <c r="K56" s="23">
        <f t="shared" si="0"/>
        <v>5.3178900992718964E-2</v>
      </c>
    </row>
    <row r="57" spans="3:11" x14ac:dyDescent="0.3">
      <c r="C57" s="3">
        <v>50</v>
      </c>
      <c r="D57" s="23">
        <v>0</v>
      </c>
      <c r="E57" s="3">
        <v>0</v>
      </c>
      <c r="F57" s="3">
        <v>0.09</v>
      </c>
      <c r="G57" s="23">
        <v>0</v>
      </c>
      <c r="H57" s="3">
        <f>2*C57+$P$10</f>
        <v>210</v>
      </c>
      <c r="I57" s="3">
        <f>2*C57+$P$11</f>
        <v>-10</v>
      </c>
      <c r="J57" s="3">
        <v>100</v>
      </c>
      <c r="K57" s="23">
        <f t="shared" si="0"/>
        <v>5.454334364191249E-2</v>
      </c>
    </row>
    <row r="58" spans="3:11" x14ac:dyDescent="0.3">
      <c r="C58" s="3">
        <v>51</v>
      </c>
      <c r="D58" s="23">
        <v>0</v>
      </c>
      <c r="E58" s="3">
        <v>0</v>
      </c>
      <c r="F58" s="3">
        <v>0.09</v>
      </c>
      <c r="G58" s="23">
        <v>0</v>
      </c>
      <c r="H58" s="3">
        <f>2*C58+$P$10</f>
        <v>212</v>
      </c>
      <c r="I58" s="3">
        <f>2*C58+$P$11</f>
        <v>-8</v>
      </c>
      <c r="J58" s="3">
        <v>102</v>
      </c>
      <c r="K58" s="23">
        <f t="shared" si="0"/>
        <v>5.588498178708326E-2</v>
      </c>
    </row>
    <row r="59" spans="3:11" x14ac:dyDescent="0.3">
      <c r="C59" s="3">
        <v>52</v>
      </c>
      <c r="D59" s="23">
        <v>0</v>
      </c>
      <c r="E59" s="3">
        <v>0</v>
      </c>
      <c r="F59" s="3">
        <v>0.09</v>
      </c>
      <c r="G59" s="23">
        <v>0</v>
      </c>
      <c r="H59" s="3">
        <f>2*C59+$P$10</f>
        <v>214</v>
      </c>
      <c r="I59" s="3">
        <f>2*C59+$P$11</f>
        <v>-6</v>
      </c>
      <c r="J59" s="3">
        <v>104</v>
      </c>
      <c r="K59" s="23">
        <f t="shared" si="0"/>
        <v>5.7202497919930567E-2</v>
      </c>
    </row>
    <row r="60" spans="3:11" x14ac:dyDescent="0.3">
      <c r="C60" s="3">
        <v>53</v>
      </c>
      <c r="D60" s="23">
        <v>0</v>
      </c>
      <c r="E60" s="3">
        <v>0</v>
      </c>
      <c r="F60" s="3">
        <v>0.09</v>
      </c>
      <c r="G60" s="23">
        <v>0</v>
      </c>
      <c r="H60" s="3">
        <f>2*C60+$P$10</f>
        <v>216</v>
      </c>
      <c r="I60" s="3">
        <f>2*C60+$P$11</f>
        <v>-4</v>
      </c>
      <c r="J60" s="3">
        <v>106</v>
      </c>
      <c r="K60" s="23">
        <f t="shared" si="0"/>
        <v>5.8494656743324575E-2</v>
      </c>
    </row>
    <row r="61" spans="3:11" x14ac:dyDescent="0.3">
      <c r="C61" s="3">
        <v>54</v>
      </c>
      <c r="D61" s="23">
        <v>0</v>
      </c>
      <c r="E61" s="3">
        <v>0</v>
      </c>
      <c r="F61" s="3">
        <v>0.09</v>
      </c>
      <c r="G61" s="23">
        <v>0</v>
      </c>
      <c r="H61" s="3">
        <f>2*C61+$P$10</f>
        <v>218</v>
      </c>
      <c r="I61" s="3">
        <f>2*C61+$P$11</f>
        <v>-2</v>
      </c>
      <c r="J61" s="3">
        <v>108</v>
      </c>
      <c r="K61" s="23">
        <f t="shared" si="0"/>
        <v>5.9760304350575222E-2</v>
      </c>
    </row>
    <row r="62" spans="3:11" x14ac:dyDescent="0.3">
      <c r="C62" s="3">
        <v>55</v>
      </c>
      <c r="D62" s="23">
        <v>0</v>
      </c>
      <c r="E62" s="3">
        <v>0</v>
      </c>
      <c r="F62" s="3">
        <v>0.09</v>
      </c>
      <c r="G62" s="23">
        <v>0</v>
      </c>
      <c r="H62" s="3">
        <f>2*C62+$P$10</f>
        <v>220</v>
      </c>
      <c r="I62" s="3">
        <f>2*C62+$P$11</f>
        <v>0</v>
      </c>
      <c r="J62" s="3">
        <v>110</v>
      </c>
      <c r="K62" s="23">
        <f t="shared" si="0"/>
        <v>6.0998367012732285E-2</v>
      </c>
    </row>
    <row r="63" spans="3:11" x14ac:dyDescent="0.3">
      <c r="C63" s="3">
        <v>56</v>
      </c>
      <c r="D63" s="23">
        <v>0</v>
      </c>
      <c r="E63" s="3">
        <v>0</v>
      </c>
      <c r="F63" s="3">
        <v>0.1</v>
      </c>
      <c r="G63" s="23">
        <v>0</v>
      </c>
      <c r="H63" s="3">
        <f>2*C63+$P$10</f>
        <v>222</v>
      </c>
      <c r="I63" s="3">
        <f>2*C63+$P$11</f>
        <v>2</v>
      </c>
      <c r="J63" s="3">
        <v>112</v>
      </c>
      <c r="K63" s="23">
        <f t="shared" si="0"/>
        <v>6.220784960082848E-2</v>
      </c>
    </row>
    <row r="64" spans="3:11" x14ac:dyDescent="0.3">
      <c r="C64" s="3">
        <v>57</v>
      </c>
      <c r="D64" s="23">
        <v>0</v>
      </c>
      <c r="E64" s="3">
        <v>0</v>
      </c>
      <c r="F64" s="3">
        <v>0.1</v>
      </c>
      <c r="G64" s="23">
        <v>0</v>
      </c>
      <c r="H64" s="3">
        <f>2*C64+$P$10</f>
        <v>224</v>
      </c>
      <c r="I64" s="3">
        <f>2*C64+$P$11</f>
        <v>4</v>
      </c>
      <c r="J64" s="3">
        <v>114</v>
      </c>
      <c r="K64" s="23">
        <f t="shared" si="0"/>
        <v>6.3387833672318344E-2</v>
      </c>
    </row>
    <row r="65" spans="3:11" x14ac:dyDescent="0.3">
      <c r="C65" s="3">
        <v>58</v>
      </c>
      <c r="D65" s="23">
        <v>0</v>
      </c>
      <c r="E65" s="3">
        <v>0</v>
      </c>
      <c r="F65" s="3">
        <v>0.1</v>
      </c>
      <c r="G65" s="23">
        <v>0</v>
      </c>
      <c r="H65" s="3">
        <f>2*C65+$P$10</f>
        <v>226</v>
      </c>
      <c r="I65" s="3">
        <f>2*C65+$P$11</f>
        <v>6</v>
      </c>
      <c r="J65" s="3">
        <v>116</v>
      </c>
      <c r="K65" s="23">
        <f t="shared" si="0"/>
        <v>6.4537475252811088E-2</v>
      </c>
    </row>
    <row r="66" spans="3:11" x14ac:dyDescent="0.3">
      <c r="C66" s="3">
        <v>59</v>
      </c>
      <c r="D66" s="23">
        <v>0</v>
      </c>
      <c r="E66" s="3">
        <v>0</v>
      </c>
      <c r="F66" s="3">
        <v>0.1</v>
      </c>
      <c r="G66" s="23">
        <v>0</v>
      </c>
      <c r="H66" s="3">
        <f>2*C66+$P$10</f>
        <v>228</v>
      </c>
      <c r="I66" s="3">
        <f>2*C66+$P$11</f>
        <v>8</v>
      </c>
      <c r="J66" s="3">
        <v>118</v>
      </c>
      <c r="K66" s="23">
        <f t="shared" si="0"/>
        <v>6.5656002345534314E-2</v>
      </c>
    </row>
    <row r="67" spans="3:11" x14ac:dyDescent="0.3">
      <c r="C67" s="3">
        <v>60</v>
      </c>
      <c r="D67" s="23">
        <v>0</v>
      </c>
      <c r="E67" s="3">
        <v>0</v>
      </c>
      <c r="F67" s="3">
        <v>0.1</v>
      </c>
      <c r="G67" s="23">
        <v>0</v>
      </c>
      <c r="H67" s="3">
        <f>2*C67+$P$10</f>
        <v>230</v>
      </c>
      <c r="I67" s="3">
        <f>2*C67+$P$11</f>
        <v>10</v>
      </c>
      <c r="J67" s="3">
        <v>120</v>
      </c>
      <c r="K67" s="23">
        <f t="shared" si="0"/>
        <v>6.674271220180919E-2</v>
      </c>
    </row>
    <row r="68" spans="3:11" x14ac:dyDescent="0.3">
      <c r="C68" s="3">
        <v>61</v>
      </c>
      <c r="D68" s="23">
        <v>0</v>
      </c>
      <c r="E68" s="3">
        <v>0</v>
      </c>
      <c r="F68" s="3">
        <v>0.1</v>
      </c>
      <c r="G68" s="23">
        <v>0</v>
      </c>
      <c r="H68" s="3">
        <f>2*C68+$P$10</f>
        <v>232</v>
      </c>
      <c r="I68" s="3">
        <f>2*C68+$P$11</f>
        <v>12</v>
      </c>
      <c r="J68" s="3">
        <v>122</v>
      </c>
      <c r="K68" s="23">
        <f t="shared" si="0"/>
        <v>6.7796968386177853E-2</v>
      </c>
    </row>
    <row r="69" spans="3:11" x14ac:dyDescent="0.3">
      <c r="C69" s="3">
        <v>62</v>
      </c>
      <c r="D69" s="23">
        <v>0</v>
      </c>
      <c r="E69" s="3">
        <v>0</v>
      </c>
      <c r="F69" s="3">
        <v>0.1</v>
      </c>
      <c r="G69" s="23">
        <v>0</v>
      </c>
      <c r="H69" s="3">
        <f>2*C69+$P$10</f>
        <v>234</v>
      </c>
      <c r="I69" s="3">
        <f>2*C69+$P$11</f>
        <v>14</v>
      </c>
      <c r="J69" s="3">
        <v>124</v>
      </c>
      <c r="K69" s="23">
        <f t="shared" si="0"/>
        <v>6.8818197669731018E-2</v>
      </c>
    </row>
    <row r="70" spans="3:11" x14ac:dyDescent="0.3">
      <c r="C70" s="3">
        <v>63</v>
      </c>
      <c r="D70" s="23">
        <v>0</v>
      </c>
      <c r="E70" s="3">
        <v>0</v>
      </c>
      <c r="F70" s="3">
        <v>0.1</v>
      </c>
      <c r="G70" s="23">
        <v>0</v>
      </c>
      <c r="H70" s="3">
        <f>2*C70+$P$10</f>
        <v>236</v>
      </c>
      <c r="I70" s="3">
        <f>2*C70+$P$11</f>
        <v>16</v>
      </c>
      <c r="J70" s="3">
        <v>126</v>
      </c>
      <c r="K70" s="23">
        <f t="shared" si="0"/>
        <v>6.9805886784672394E-2</v>
      </c>
    </row>
    <row r="71" spans="3:11" x14ac:dyDescent="0.3">
      <c r="C71" s="3">
        <v>64</v>
      </c>
      <c r="D71" s="23">
        <v>0</v>
      </c>
      <c r="E71" s="3">
        <v>0</v>
      </c>
      <c r="F71" s="3">
        <v>0.1</v>
      </c>
      <c r="G71" s="23">
        <v>0</v>
      </c>
      <c r="H71" s="3">
        <f>2*C71+$P$10</f>
        <v>238</v>
      </c>
      <c r="I71" s="3">
        <f>2*C71+$P$11</f>
        <v>18</v>
      </c>
      <c r="J71" s="3">
        <v>128</v>
      </c>
      <c r="K71" s="23">
        <f t="shared" si="0"/>
        <v>7.0759579072268097E-2</v>
      </c>
    </row>
    <row r="72" spans="3:11" x14ac:dyDescent="0.3">
      <c r="C72" s="3">
        <v>65</v>
      </c>
      <c r="D72" s="23">
        <v>0</v>
      </c>
      <c r="E72" s="3">
        <v>0</v>
      </c>
      <c r="F72" s="3">
        <v>0.1</v>
      </c>
      <c r="G72" s="23">
        <v>0</v>
      </c>
      <c r="H72" s="3">
        <f>2*C72+$P$10</f>
        <v>240</v>
      </c>
      <c r="I72" s="3">
        <f>2*C72+$P$11</f>
        <v>20</v>
      </c>
      <c r="J72" s="3">
        <v>130</v>
      </c>
      <c r="K72" s="23">
        <f t="shared" si="0"/>
        <v>7.1678871055111643E-2</v>
      </c>
    </row>
    <row r="73" spans="3:11" x14ac:dyDescent="0.3">
      <c r="C73" s="3">
        <v>66</v>
      </c>
      <c r="D73" s="23">
        <v>0</v>
      </c>
      <c r="E73" s="3">
        <v>0</v>
      </c>
      <c r="F73" s="3">
        <v>0.1</v>
      </c>
      <c r="G73" s="23">
        <v>0</v>
      </c>
      <c r="H73" s="3">
        <f>2*C73+$P$10</f>
        <v>242</v>
      </c>
      <c r="I73" s="3">
        <f>2*C73+$P$11</f>
        <v>22</v>
      </c>
      <c r="J73" s="3">
        <v>132</v>
      </c>
      <c r="K73" s="23">
        <f t="shared" ref="K73:K136" si="1">$P$9*(1-COS(RADIANS(J73)))+$P$8-SQRT($P$8^2-($P$9*SIN(RADIANS(J73)))^2)</f>
        <v>7.2563408963138176E-2</v>
      </c>
    </row>
    <row r="74" spans="3:11" x14ac:dyDescent="0.3">
      <c r="C74" s="3">
        <v>67</v>
      </c>
      <c r="D74" s="23">
        <v>0</v>
      </c>
      <c r="E74" s="3">
        <v>0</v>
      </c>
      <c r="F74" s="3">
        <v>0.1</v>
      </c>
      <c r="G74" s="23">
        <v>0</v>
      </c>
      <c r="H74" s="3">
        <f>2*C74+$P$10</f>
        <v>244</v>
      </c>
      <c r="I74" s="3">
        <f>2*C74+$P$11</f>
        <v>24</v>
      </c>
      <c r="J74" s="3">
        <v>134</v>
      </c>
      <c r="K74" s="23">
        <f t="shared" si="1"/>
        <v>7.3412885241098791E-2</v>
      </c>
    </row>
    <row r="75" spans="3:11" x14ac:dyDescent="0.3">
      <c r="C75" s="3">
        <v>68</v>
      </c>
      <c r="D75" s="23">
        <v>0</v>
      </c>
      <c r="E75" s="3">
        <v>0</v>
      </c>
      <c r="F75" s="3">
        <v>0.1</v>
      </c>
      <c r="G75" s="23">
        <v>0</v>
      </c>
      <c r="H75" s="3">
        <f>2*C75+$P$10</f>
        <v>246</v>
      </c>
      <c r="I75" s="3">
        <f>2*C75+$P$11</f>
        <v>26</v>
      </c>
      <c r="J75" s="3">
        <v>136</v>
      </c>
      <c r="K75" s="23">
        <f t="shared" si="1"/>
        <v>7.4227035063305219E-2</v>
      </c>
    </row>
    <row r="76" spans="3:11" x14ac:dyDescent="0.3">
      <c r="C76" s="3">
        <v>69</v>
      </c>
      <c r="D76" s="23">
        <v>0</v>
      </c>
      <c r="E76" s="3">
        <v>0</v>
      </c>
      <c r="F76" s="3">
        <v>0.1</v>
      </c>
      <c r="G76" s="23">
        <v>0</v>
      </c>
      <c r="H76" s="3">
        <f>2*C76+$P$10</f>
        <v>248</v>
      </c>
      <c r="I76" s="3">
        <f>2*C76+$P$11</f>
        <v>28</v>
      </c>
      <c r="J76" s="3">
        <v>138</v>
      </c>
      <c r="K76" s="23">
        <f t="shared" si="1"/>
        <v>7.5005632879433709E-2</v>
      </c>
    </row>
    <row r="77" spans="3:11" x14ac:dyDescent="0.3">
      <c r="C77" s="3">
        <v>70</v>
      </c>
      <c r="D77" s="23">
        <v>0.01</v>
      </c>
      <c r="E77" s="3">
        <v>0</v>
      </c>
      <c r="F77" s="3">
        <v>0.1</v>
      </c>
      <c r="G77" s="23">
        <v>0</v>
      </c>
      <c r="H77" s="3">
        <f>2*C77+$P$10</f>
        <v>250</v>
      </c>
      <c r="I77" s="3">
        <f>2*C77+$P$11</f>
        <v>30</v>
      </c>
      <c r="J77" s="3">
        <v>140</v>
      </c>
      <c r="K77" s="23">
        <f t="shared" si="1"/>
        <v>7.5748489013076847E-2</v>
      </c>
    </row>
    <row r="78" spans="3:11" x14ac:dyDescent="0.3">
      <c r="C78" s="3">
        <v>71</v>
      </c>
      <c r="D78" s="23">
        <v>0.01</v>
      </c>
      <c r="E78" s="3">
        <v>0</v>
      </c>
      <c r="F78" s="3">
        <v>0.1</v>
      </c>
      <c r="G78" s="23">
        <v>0</v>
      </c>
      <c r="H78" s="3">
        <f>2*C78+$P$10</f>
        <v>252</v>
      </c>
      <c r="I78" s="3">
        <f>2*C78+$P$11</f>
        <v>32</v>
      </c>
      <c r="J78" s="3">
        <v>142</v>
      </c>
      <c r="K78" s="23">
        <f t="shared" si="1"/>
        <v>7.6455446332599236E-2</v>
      </c>
    </row>
    <row r="79" spans="3:11" x14ac:dyDescent="0.3">
      <c r="C79" s="3">
        <v>72</v>
      </c>
      <c r="D79" s="23">
        <v>0.01</v>
      </c>
      <c r="E79" s="3">
        <v>0</v>
      </c>
      <c r="F79" s="3">
        <v>0.1</v>
      </c>
      <c r="G79" s="23">
        <v>0</v>
      </c>
      <c r="H79" s="3">
        <f>2*C79+$P$10</f>
        <v>254</v>
      </c>
      <c r="I79" s="3">
        <f>2*C79+$P$11</f>
        <v>34</v>
      </c>
      <c r="J79" s="3">
        <v>144</v>
      </c>
      <c r="K79" s="23">
        <f t="shared" si="1"/>
        <v>7.7126377011733444E-2</v>
      </c>
    </row>
    <row r="80" spans="3:11" x14ac:dyDescent="0.3">
      <c r="C80" s="3">
        <v>73</v>
      </c>
      <c r="D80" s="23">
        <v>0.01</v>
      </c>
      <c r="E80" s="3">
        <v>0</v>
      </c>
      <c r="F80" s="3">
        <v>0.11</v>
      </c>
      <c r="G80" s="23">
        <v>0</v>
      </c>
      <c r="H80" s="3">
        <f>2*C80+$P$10</f>
        <v>256</v>
      </c>
      <c r="I80" s="3">
        <f>2*C80+$P$11</f>
        <v>36</v>
      </c>
      <c r="J80" s="3">
        <v>146</v>
      </c>
      <c r="K80" s="23">
        <f t="shared" si="1"/>
        <v>7.7761179395272051E-2</v>
      </c>
    </row>
    <row r="81" spans="3:11" x14ac:dyDescent="0.3">
      <c r="C81" s="3">
        <v>74</v>
      </c>
      <c r="D81" s="23">
        <v>0.01</v>
      </c>
      <c r="E81" s="3">
        <v>0</v>
      </c>
      <c r="F81" s="3">
        <v>0.11</v>
      </c>
      <c r="G81" s="23">
        <v>0</v>
      </c>
      <c r="H81" s="3">
        <f>2*C81+$P$10</f>
        <v>258</v>
      </c>
      <c r="I81" s="3">
        <f>2*C81+$P$11</f>
        <v>38</v>
      </c>
      <c r="J81" s="3">
        <v>148</v>
      </c>
      <c r="K81" s="23">
        <f t="shared" si="1"/>
        <v>7.8359774983210284E-2</v>
      </c>
    </row>
    <row r="82" spans="3:11" x14ac:dyDescent="0.3">
      <c r="C82" s="3">
        <v>75</v>
      </c>
      <c r="D82" s="23">
        <v>0.01</v>
      </c>
      <c r="E82" s="3">
        <v>0</v>
      </c>
      <c r="F82" s="3">
        <v>0.11</v>
      </c>
      <c r="G82" s="23">
        <v>0</v>
      </c>
      <c r="H82" s="3">
        <f>2*C82+$P$10</f>
        <v>260</v>
      </c>
      <c r="I82" s="3">
        <f>2*C82+$P$11</f>
        <v>40</v>
      </c>
      <c r="J82" s="3">
        <v>150</v>
      </c>
      <c r="K82" s="23">
        <f t="shared" si="1"/>
        <v>7.8922105544792176E-2</v>
      </c>
    </row>
    <row r="83" spans="3:11" x14ac:dyDescent="0.3">
      <c r="C83" s="3">
        <v>76</v>
      </c>
      <c r="D83" s="23">
        <v>0.01</v>
      </c>
      <c r="E83" s="3">
        <v>0</v>
      </c>
      <c r="F83" s="3">
        <v>0.11</v>
      </c>
      <c r="G83" s="23">
        <v>8.4413009700900002E-4</v>
      </c>
      <c r="H83" s="3">
        <f>2*C83+$P$10</f>
        <v>262</v>
      </c>
      <c r="I83" s="3">
        <f>2*C83+$P$11</f>
        <v>42</v>
      </c>
      <c r="J83" s="3">
        <v>152</v>
      </c>
      <c r="K83" s="23">
        <f t="shared" si="1"/>
        <v>7.9448130372131637E-2</v>
      </c>
    </row>
    <row r="84" spans="3:11" x14ac:dyDescent="0.3">
      <c r="C84" s="3">
        <v>77</v>
      </c>
      <c r="D84" s="23">
        <v>0.01</v>
      </c>
      <c r="E84" s="3">
        <v>0</v>
      </c>
      <c r="F84" s="3">
        <v>0.11</v>
      </c>
      <c r="G84" s="23">
        <v>7.7108582005600002E-3</v>
      </c>
      <c r="H84" s="3">
        <f>2*C84+$P$10</f>
        <v>264</v>
      </c>
      <c r="I84" s="3">
        <f>2*C84+$P$11</f>
        <v>44</v>
      </c>
      <c r="J84" s="3">
        <v>154</v>
      </c>
      <c r="K84" s="23">
        <f t="shared" si="1"/>
        <v>7.9937823681438397E-2</v>
      </c>
    </row>
    <row r="85" spans="3:11" x14ac:dyDescent="0.3">
      <c r="C85" s="3">
        <v>78</v>
      </c>
      <c r="D85" s="23">
        <v>0.01</v>
      </c>
      <c r="E85" s="3">
        <v>0</v>
      </c>
      <c r="F85" s="3">
        <v>0.11</v>
      </c>
      <c r="G85" s="23">
        <v>9.9999999999989993E-3</v>
      </c>
      <c r="H85" s="3">
        <f>2*C85+$P$10</f>
        <v>266</v>
      </c>
      <c r="I85" s="3">
        <f>2*C85+$P$11</f>
        <v>46</v>
      </c>
      <c r="J85" s="3">
        <v>156</v>
      </c>
      <c r="K85" s="23">
        <f t="shared" si="1"/>
        <v>8.0391172168382069E-2</v>
      </c>
    </row>
    <row r="86" spans="3:11" x14ac:dyDescent="0.3">
      <c r="C86" s="3">
        <v>79</v>
      </c>
      <c r="D86" s="23">
        <v>0.01</v>
      </c>
      <c r="E86" s="3">
        <v>0</v>
      </c>
      <c r="F86" s="3">
        <v>0.11</v>
      </c>
      <c r="G86" s="23">
        <v>9.9999999999989993E-3</v>
      </c>
      <c r="H86" s="3">
        <f>2*C86+$P$10</f>
        <v>268</v>
      </c>
      <c r="I86" s="3">
        <f>2*C86+$P$11</f>
        <v>48</v>
      </c>
      <c r="J86" s="3">
        <v>158</v>
      </c>
      <c r="K86" s="23">
        <f t="shared" si="1"/>
        <v>8.0808172722788563E-2</v>
      </c>
    </row>
    <row r="87" spans="3:11" x14ac:dyDescent="0.3">
      <c r="C87" s="3">
        <v>80</v>
      </c>
      <c r="D87" s="23">
        <v>0.01</v>
      </c>
      <c r="E87" s="3">
        <v>0</v>
      </c>
      <c r="F87" s="3">
        <v>0.11</v>
      </c>
      <c r="G87" s="23">
        <v>9.9999999999989993E-3</v>
      </c>
      <c r="H87" s="3">
        <f>2*C87+$P$10</f>
        <v>270</v>
      </c>
      <c r="I87" s="3">
        <f>2*C87+$P$11</f>
        <v>50</v>
      </c>
      <c r="J87" s="3">
        <v>160</v>
      </c>
      <c r="K87" s="23">
        <f t="shared" si="1"/>
        <v>8.1188830306680643E-2</v>
      </c>
    </row>
    <row r="88" spans="3:11" x14ac:dyDescent="0.3">
      <c r="C88" s="3">
        <v>81</v>
      </c>
      <c r="D88" s="23">
        <v>0.01</v>
      </c>
      <c r="E88" s="3">
        <v>0</v>
      </c>
      <c r="F88" s="3">
        <v>0.11</v>
      </c>
      <c r="G88" s="23">
        <v>9.9999999999989993E-3</v>
      </c>
      <c r="H88" s="3">
        <f>2*C88+$P$10</f>
        <v>272</v>
      </c>
      <c r="I88" s="3">
        <f>2*C88+$P$11</f>
        <v>52</v>
      </c>
      <c r="J88" s="3">
        <v>162</v>
      </c>
      <c r="K88" s="23">
        <f t="shared" si="1"/>
        <v>8.1533155998649548E-2</v>
      </c>
    </row>
    <row r="89" spans="3:11" x14ac:dyDescent="0.3">
      <c r="C89" s="3">
        <v>82</v>
      </c>
      <c r="D89" s="23">
        <v>0.01</v>
      </c>
      <c r="E89" s="3">
        <v>0</v>
      </c>
      <c r="F89" s="3">
        <v>0.11</v>
      </c>
      <c r="G89" s="23">
        <v>1.0838038367200001E-2</v>
      </c>
      <c r="H89" s="3">
        <f>2*C89+$P$10</f>
        <v>274</v>
      </c>
      <c r="I89" s="3">
        <f>2*C89+$P$11</f>
        <v>54</v>
      </c>
      <c r="J89" s="3">
        <v>164</v>
      </c>
      <c r="K89" s="23">
        <f t="shared" si="1"/>
        <v>8.1841165206674671E-2</v>
      </c>
    </row>
    <row r="90" spans="3:11" x14ac:dyDescent="0.3">
      <c r="C90" s="3">
        <v>83</v>
      </c>
      <c r="D90" s="23">
        <v>0.01</v>
      </c>
      <c r="E90" s="3">
        <v>0</v>
      </c>
      <c r="F90" s="3">
        <v>0.11</v>
      </c>
      <c r="G90" s="23">
        <v>1.7709335152124001E-2</v>
      </c>
      <c r="H90" s="3">
        <f>2*C90+$P$10</f>
        <v>276</v>
      </c>
      <c r="I90" s="3">
        <f>2*C90+$P$11</f>
        <v>56</v>
      </c>
      <c r="J90" s="3">
        <v>166</v>
      </c>
      <c r="K90" s="23">
        <f t="shared" si="1"/>
        <v>8.2112876050784628E-2</v>
      </c>
    </row>
    <row r="91" spans="3:11" x14ac:dyDescent="0.3">
      <c r="C91" s="3">
        <v>84</v>
      </c>
      <c r="D91" s="23">
        <v>0.01</v>
      </c>
      <c r="E91" s="3">
        <v>0</v>
      </c>
      <c r="F91" s="3">
        <v>0.11</v>
      </c>
      <c r="G91" s="23">
        <v>1.9999999999999001E-2</v>
      </c>
      <c r="H91" s="3">
        <f>2*C91+$P$10</f>
        <v>278</v>
      </c>
      <c r="I91" s="3">
        <f>2*C91+$P$11</f>
        <v>58</v>
      </c>
      <c r="J91" s="3">
        <v>168</v>
      </c>
      <c r="K91" s="23">
        <f t="shared" si="1"/>
        <v>8.2348307916372931E-2</v>
      </c>
    </row>
    <row r="92" spans="3:11" x14ac:dyDescent="0.3">
      <c r="C92" s="3">
        <v>85</v>
      </c>
      <c r="D92" s="23">
        <v>0.01</v>
      </c>
      <c r="E92" s="3">
        <v>0</v>
      </c>
      <c r="F92" s="3">
        <v>0.11</v>
      </c>
      <c r="G92" s="23">
        <v>1.9999999999999001E-2</v>
      </c>
      <c r="H92" s="3">
        <f>2*C92+$P$10</f>
        <v>280</v>
      </c>
      <c r="I92" s="3">
        <f>2*C92+$P$11</f>
        <v>60</v>
      </c>
      <c r="J92" s="3">
        <v>170</v>
      </c>
      <c r="K92" s="23">
        <f t="shared" si="1"/>
        <v>8.2547480178527227E-2</v>
      </c>
    </row>
    <row r="93" spans="3:11" x14ac:dyDescent="0.3">
      <c r="C93" s="3">
        <v>86</v>
      </c>
      <c r="D93" s="23">
        <v>0.01</v>
      </c>
      <c r="E93" s="3">
        <v>0</v>
      </c>
      <c r="F93" s="3">
        <v>0.11</v>
      </c>
      <c r="G93" s="23">
        <v>1.9999999999999001E-2</v>
      </c>
      <c r="H93" s="3">
        <f>2*C93+$P$10</f>
        <v>282</v>
      </c>
      <c r="I93" s="3">
        <f>2*C93+$P$11</f>
        <v>62</v>
      </c>
      <c r="J93" s="3">
        <v>172</v>
      </c>
      <c r="K93" s="23">
        <f t="shared" si="1"/>
        <v>8.2710411097401293E-2</v>
      </c>
    </row>
    <row r="94" spans="3:11" x14ac:dyDescent="0.3">
      <c r="C94" s="3">
        <v>87</v>
      </c>
      <c r="D94" s="23">
        <v>0.01</v>
      </c>
      <c r="E94" s="3">
        <v>0</v>
      </c>
      <c r="F94" s="3">
        <v>0.11</v>
      </c>
      <c r="G94" s="23">
        <v>1.9999999999999001E-2</v>
      </c>
      <c r="H94" s="3">
        <f>2*C94+$P$10</f>
        <v>284</v>
      </c>
      <c r="I94" s="3">
        <f>2*C94+$P$11</f>
        <v>64</v>
      </c>
      <c r="J94" s="3">
        <v>174</v>
      </c>
      <c r="K94" s="23">
        <f t="shared" si="1"/>
        <v>8.2837116884430906E-2</v>
      </c>
    </row>
    <row r="95" spans="3:11" x14ac:dyDescent="0.3">
      <c r="C95" s="3">
        <v>88</v>
      </c>
      <c r="D95" s="23">
        <v>0.01</v>
      </c>
      <c r="E95" s="3">
        <v>0</v>
      </c>
      <c r="F95" s="3">
        <v>0.11</v>
      </c>
      <c r="G95" s="23">
        <v>2.0831946637391002E-2</v>
      </c>
      <c r="H95" s="3">
        <f>2*C95+$P$10</f>
        <v>286</v>
      </c>
      <c r="I95" s="3">
        <f>2*C95+$P$11</f>
        <v>66</v>
      </c>
      <c r="J95" s="3">
        <v>176</v>
      </c>
      <c r="K95" s="23">
        <f t="shared" si="1"/>
        <v>8.2927610939065921E-2</v>
      </c>
    </row>
    <row r="96" spans="3:11" x14ac:dyDescent="0.3">
      <c r="C96" s="3">
        <v>89</v>
      </c>
      <c r="D96" s="23">
        <v>0.01</v>
      </c>
      <c r="E96" s="3">
        <v>0</v>
      </c>
      <c r="F96" s="3">
        <v>0.11</v>
      </c>
      <c r="G96" s="23">
        <v>2.7707812103689999E-2</v>
      </c>
      <c r="H96" s="3">
        <f>2*C96+$P$10</f>
        <v>288</v>
      </c>
      <c r="I96" s="3">
        <f>2*C96+$P$11</f>
        <v>68</v>
      </c>
      <c r="J96" s="3">
        <v>178</v>
      </c>
      <c r="K96" s="23">
        <f t="shared" si="1"/>
        <v>8.2981903255638118E-2</v>
      </c>
    </row>
    <row r="97" spans="3:11" x14ac:dyDescent="0.3">
      <c r="C97" s="3">
        <v>90</v>
      </c>
      <c r="D97" s="23">
        <v>0.01</v>
      </c>
      <c r="E97" s="3">
        <v>0</v>
      </c>
      <c r="F97" s="3">
        <v>0.11</v>
      </c>
      <c r="G97" s="23">
        <v>3.0000000000001002E-2</v>
      </c>
      <c r="H97" s="3">
        <f>2*C97+$P$10</f>
        <v>290</v>
      </c>
      <c r="I97" s="3">
        <f>2*C97+$P$11</f>
        <v>70</v>
      </c>
      <c r="J97" s="3">
        <v>180</v>
      </c>
      <c r="K97" s="23">
        <f t="shared" si="1"/>
        <v>8.299999999999999E-2</v>
      </c>
    </row>
    <row r="98" spans="3:11" x14ac:dyDescent="0.3">
      <c r="C98" s="3">
        <v>91</v>
      </c>
      <c r="D98" s="23">
        <v>0.01</v>
      </c>
      <c r="E98" s="3">
        <v>0</v>
      </c>
      <c r="F98" s="3">
        <v>0.11</v>
      </c>
      <c r="G98" s="23">
        <v>3.0000000000001002E-2</v>
      </c>
      <c r="H98" s="3">
        <f>2*C98+$P$10</f>
        <v>292</v>
      </c>
      <c r="I98" s="3">
        <f>2*C98+$P$11</f>
        <v>72</v>
      </c>
      <c r="J98" s="3">
        <v>182</v>
      </c>
      <c r="K98" s="23">
        <f t="shared" si="1"/>
        <v>8.2981903255638118E-2</v>
      </c>
    </row>
    <row r="99" spans="3:11" x14ac:dyDescent="0.3">
      <c r="C99" s="3">
        <v>92</v>
      </c>
      <c r="D99" s="23">
        <v>0.01</v>
      </c>
      <c r="E99" s="3">
        <v>0</v>
      </c>
      <c r="F99" s="3">
        <v>0.11</v>
      </c>
      <c r="G99" s="23">
        <v>3.0000000000001002E-2</v>
      </c>
      <c r="H99" s="3">
        <f>2*C99+$P$10</f>
        <v>294</v>
      </c>
      <c r="I99" s="3">
        <f>2*C99+$P$11</f>
        <v>74</v>
      </c>
      <c r="J99" s="3">
        <v>184</v>
      </c>
      <c r="K99" s="23">
        <f t="shared" si="1"/>
        <v>8.2927610939065921E-2</v>
      </c>
    </row>
    <row r="100" spans="3:11" x14ac:dyDescent="0.3">
      <c r="C100" s="3">
        <v>93</v>
      </c>
      <c r="D100" s="23">
        <v>0.01</v>
      </c>
      <c r="E100" s="3">
        <v>0</v>
      </c>
      <c r="F100" s="3">
        <v>0.11</v>
      </c>
      <c r="G100" s="23">
        <v>3.0825854907583002E-2</v>
      </c>
      <c r="H100" s="3">
        <f>2*C100+$P$10</f>
        <v>296</v>
      </c>
      <c r="I100" s="3">
        <f>2*C100+$P$11</f>
        <v>76</v>
      </c>
      <c r="J100" s="3">
        <v>186</v>
      </c>
      <c r="K100" s="23">
        <f t="shared" si="1"/>
        <v>8.2837116884430906E-2</v>
      </c>
    </row>
    <row r="101" spans="3:11" x14ac:dyDescent="0.3">
      <c r="C101" s="3">
        <v>94</v>
      </c>
      <c r="D101" s="23">
        <v>0.01</v>
      </c>
      <c r="E101" s="3">
        <v>0</v>
      </c>
      <c r="F101" s="3">
        <v>0.11</v>
      </c>
      <c r="G101" s="23">
        <v>3.7706289055252001E-2</v>
      </c>
      <c r="H101" s="3">
        <f>2*C101+$P$10</f>
        <v>298</v>
      </c>
      <c r="I101" s="3">
        <f>2*C101+$P$11</f>
        <v>78</v>
      </c>
      <c r="J101" s="3">
        <v>188</v>
      </c>
      <c r="K101" s="23">
        <f t="shared" si="1"/>
        <v>8.2710411097401265E-2</v>
      </c>
    </row>
    <row r="102" spans="3:11" x14ac:dyDescent="0.3">
      <c r="C102" s="3">
        <v>95</v>
      </c>
      <c r="D102" s="23">
        <v>0.01</v>
      </c>
      <c r="E102" s="3">
        <v>0</v>
      </c>
      <c r="F102" s="3">
        <v>0.11</v>
      </c>
      <c r="G102" s="23">
        <v>0.04</v>
      </c>
      <c r="H102" s="3">
        <f>2*C102+$P$10</f>
        <v>300</v>
      </c>
      <c r="I102" s="3">
        <f>2*C102+$P$11</f>
        <v>80</v>
      </c>
      <c r="J102" s="3">
        <v>190</v>
      </c>
      <c r="K102" s="23">
        <f t="shared" si="1"/>
        <v>8.2547480178527227E-2</v>
      </c>
    </row>
    <row r="103" spans="3:11" x14ac:dyDescent="0.3">
      <c r="C103" s="3">
        <v>96</v>
      </c>
      <c r="D103" s="23">
        <v>0.01</v>
      </c>
      <c r="E103" s="3">
        <v>0</v>
      </c>
      <c r="F103" s="3">
        <v>0.11</v>
      </c>
      <c r="G103" s="23">
        <v>0.04</v>
      </c>
      <c r="H103" s="3">
        <f>2*C103+$P$10</f>
        <v>302</v>
      </c>
      <c r="I103" s="3">
        <f>2*C103+$P$11</f>
        <v>82</v>
      </c>
      <c r="J103" s="3">
        <v>192</v>
      </c>
      <c r="K103" s="23">
        <f t="shared" si="1"/>
        <v>8.2348307916372931E-2</v>
      </c>
    </row>
    <row r="104" spans="3:11" x14ac:dyDescent="0.3">
      <c r="C104" s="3">
        <v>97</v>
      </c>
      <c r="D104" s="23">
        <v>0.01</v>
      </c>
      <c r="E104" s="3">
        <v>0</v>
      </c>
      <c r="F104" s="3">
        <v>0.11</v>
      </c>
      <c r="G104" s="23">
        <v>0.04</v>
      </c>
      <c r="H104" s="3">
        <f>2*C104+$P$10</f>
        <v>304</v>
      </c>
      <c r="I104" s="3">
        <f>2*C104+$P$11</f>
        <v>84</v>
      </c>
      <c r="J104" s="3">
        <v>194</v>
      </c>
      <c r="K104" s="23">
        <f t="shared" si="1"/>
        <v>8.2112876050784628E-2</v>
      </c>
    </row>
    <row r="105" spans="3:11" x14ac:dyDescent="0.3">
      <c r="C105" s="3">
        <v>98</v>
      </c>
      <c r="D105" s="23">
        <v>0.01</v>
      </c>
      <c r="E105" s="3">
        <v>0</v>
      </c>
      <c r="F105" s="3">
        <v>0.11</v>
      </c>
      <c r="G105" s="23">
        <v>4.0819763177773999E-2</v>
      </c>
      <c r="H105" s="3">
        <f>2*C105+$P$10</f>
        <v>306</v>
      </c>
      <c r="I105" s="3">
        <f>2*C105+$P$11</f>
        <v>86</v>
      </c>
      <c r="J105" s="3">
        <v>196</v>
      </c>
      <c r="K105" s="23">
        <f t="shared" si="1"/>
        <v>8.1841165206674671E-2</v>
      </c>
    </row>
    <row r="106" spans="3:11" x14ac:dyDescent="0.3">
      <c r="C106" s="3">
        <v>99</v>
      </c>
      <c r="D106" s="23">
        <v>0.01</v>
      </c>
      <c r="E106" s="3">
        <v>0</v>
      </c>
      <c r="F106" s="3">
        <v>0.11</v>
      </c>
      <c r="G106" s="23">
        <v>4.7704766006816002E-2</v>
      </c>
      <c r="H106" s="3">
        <f>2*C106+$P$10</f>
        <v>308</v>
      </c>
      <c r="I106" s="3">
        <f>2*C106+$P$11</f>
        <v>88</v>
      </c>
      <c r="J106" s="3">
        <v>198</v>
      </c>
      <c r="K106" s="23">
        <f t="shared" si="1"/>
        <v>8.1533155998649548E-2</v>
      </c>
    </row>
    <row r="107" spans="3:11" x14ac:dyDescent="0.3">
      <c r="C107" s="3">
        <v>100</v>
      </c>
      <c r="D107" s="23">
        <v>0.01</v>
      </c>
      <c r="E107" s="3">
        <v>0</v>
      </c>
      <c r="F107" s="3">
        <v>0.11</v>
      </c>
      <c r="G107" s="23">
        <v>0.05</v>
      </c>
      <c r="H107" s="3">
        <f>2*C107+$P$10</f>
        <v>310</v>
      </c>
      <c r="I107" s="3">
        <f>2*C107+$P$11</f>
        <v>90</v>
      </c>
      <c r="J107" s="3">
        <v>200</v>
      </c>
      <c r="K107" s="23">
        <f t="shared" si="1"/>
        <v>8.1188830306680643E-2</v>
      </c>
    </row>
    <row r="108" spans="3:11" x14ac:dyDescent="0.3">
      <c r="C108" s="3">
        <v>101</v>
      </c>
      <c r="D108" s="23">
        <v>0.01</v>
      </c>
      <c r="E108" s="3">
        <v>0</v>
      </c>
      <c r="F108" s="3">
        <v>0.11</v>
      </c>
      <c r="G108" s="23">
        <v>5.0813671447965003E-2</v>
      </c>
      <c r="H108" s="3">
        <f>2*C108+$P$10</f>
        <v>312</v>
      </c>
      <c r="I108" s="3">
        <f>2*C108+$P$11</f>
        <v>92</v>
      </c>
      <c r="J108" s="3">
        <v>202</v>
      </c>
      <c r="K108" s="23">
        <f t="shared" si="1"/>
        <v>8.0808172722788563E-2</v>
      </c>
    </row>
    <row r="109" spans="3:11" x14ac:dyDescent="0.3">
      <c r="C109" s="3">
        <v>102</v>
      </c>
      <c r="D109" s="23">
        <v>0.01</v>
      </c>
      <c r="E109" s="3">
        <v>0</v>
      </c>
      <c r="F109" s="3">
        <v>0.11</v>
      </c>
      <c r="G109" s="23">
        <v>6.0807579718154002E-2</v>
      </c>
      <c r="H109" s="3">
        <f>2*C109+$P$10</f>
        <v>314</v>
      </c>
      <c r="I109" s="3">
        <f>2*C109+$P$11</f>
        <v>94</v>
      </c>
      <c r="J109" s="3">
        <v>204</v>
      </c>
      <c r="K109" s="23">
        <f t="shared" si="1"/>
        <v>8.0391172168382069E-2</v>
      </c>
    </row>
    <row r="110" spans="3:11" x14ac:dyDescent="0.3">
      <c r="C110" s="3">
        <v>103</v>
      </c>
      <c r="D110" s="23">
        <v>0.02</v>
      </c>
      <c r="E110" s="3">
        <v>0</v>
      </c>
      <c r="F110" s="3">
        <v>0.11</v>
      </c>
      <c r="G110" s="23">
        <v>7.3144080431140998E-2</v>
      </c>
      <c r="H110" s="3">
        <f>2*C110+$P$10</f>
        <v>316</v>
      </c>
      <c r="I110" s="3">
        <f>2*C110+$P$11</f>
        <v>96</v>
      </c>
      <c r="J110" s="3">
        <v>206</v>
      </c>
      <c r="K110" s="23">
        <f t="shared" si="1"/>
        <v>7.9937823681438397E-2</v>
      </c>
    </row>
    <row r="111" spans="3:11" x14ac:dyDescent="0.3">
      <c r="C111" s="3">
        <v>104</v>
      </c>
      <c r="D111" s="23">
        <v>0.03</v>
      </c>
      <c r="E111" s="3">
        <v>0</v>
      </c>
      <c r="F111" s="3">
        <v>0.11</v>
      </c>
      <c r="G111" s="23">
        <v>9.3095361436335997E-2</v>
      </c>
      <c r="H111" s="3">
        <f>2*C111+$P$10</f>
        <v>318</v>
      </c>
      <c r="I111" s="3">
        <f>2*C111+$P$11</f>
        <v>98</v>
      </c>
      <c r="J111" s="3">
        <v>208</v>
      </c>
      <c r="K111" s="23">
        <f t="shared" si="1"/>
        <v>7.9448130372131637E-2</v>
      </c>
    </row>
    <row r="112" spans="3:11" x14ac:dyDescent="0.3">
      <c r="C112" s="3">
        <v>105</v>
      </c>
      <c r="D112" s="23">
        <v>0.04</v>
      </c>
      <c r="E112" s="3">
        <v>0</v>
      </c>
      <c r="F112" s="3">
        <v>0.12</v>
      </c>
      <c r="G112" s="23">
        <v>0.11304664244153299</v>
      </c>
      <c r="H112" s="3">
        <f>2*C112+$P$10</f>
        <v>320</v>
      </c>
      <c r="I112" s="3">
        <f>2*C112+$P$11</f>
        <v>100</v>
      </c>
      <c r="J112" s="3">
        <v>210</v>
      </c>
      <c r="K112" s="23">
        <f t="shared" si="1"/>
        <v>7.8922105544792176E-2</v>
      </c>
    </row>
    <row r="113" spans="3:11" x14ac:dyDescent="0.3">
      <c r="C113" s="3">
        <v>106</v>
      </c>
      <c r="D113" s="23">
        <v>0.05</v>
      </c>
      <c r="E113" s="3">
        <v>0</v>
      </c>
      <c r="F113" s="3">
        <v>0.13</v>
      </c>
      <c r="G113" s="23">
        <v>0.13299792344673</v>
      </c>
      <c r="H113" s="3">
        <f>2*C113+$P$10</f>
        <v>322</v>
      </c>
      <c r="I113" s="3">
        <f>2*C113+$P$11</f>
        <v>102</v>
      </c>
      <c r="J113" s="3">
        <v>212</v>
      </c>
      <c r="K113" s="23">
        <f t="shared" si="1"/>
        <v>7.8359774983210284E-2</v>
      </c>
    </row>
    <row r="114" spans="3:11" x14ac:dyDescent="0.3">
      <c r="C114" s="3">
        <v>107</v>
      </c>
      <c r="D114" s="23">
        <v>7.0000000000000007E-2</v>
      </c>
      <c r="E114" s="3">
        <v>0</v>
      </c>
      <c r="F114" s="3">
        <v>0.14000000000000001</v>
      </c>
      <c r="G114" s="23">
        <v>0.14918263292197501</v>
      </c>
      <c r="H114" s="3">
        <f>2*C114+$P$10</f>
        <v>324</v>
      </c>
      <c r="I114" s="3">
        <f>2*C114+$P$11</f>
        <v>104</v>
      </c>
      <c r="J114" s="3">
        <v>214</v>
      </c>
      <c r="K114" s="23">
        <f t="shared" si="1"/>
        <v>7.7761179395272079E-2</v>
      </c>
    </row>
    <row r="115" spans="3:11" x14ac:dyDescent="0.3">
      <c r="C115" s="3">
        <v>108</v>
      </c>
      <c r="D115" s="23">
        <v>0.09</v>
      </c>
      <c r="E115" s="3">
        <v>0</v>
      </c>
      <c r="F115" s="3">
        <v>0.15</v>
      </c>
      <c r="G115" s="23">
        <v>0.162924844954526</v>
      </c>
      <c r="H115" s="3">
        <f>2*C115+$P$10</f>
        <v>326</v>
      </c>
      <c r="I115" s="3">
        <f>2*C115+$P$11</f>
        <v>106</v>
      </c>
      <c r="J115" s="3">
        <v>216</v>
      </c>
      <c r="K115" s="23">
        <f t="shared" si="1"/>
        <v>7.7126377011733444E-2</v>
      </c>
    </row>
    <row r="116" spans="3:11" x14ac:dyDescent="0.3">
      <c r="C116" s="3">
        <v>109</v>
      </c>
      <c r="D116" s="23">
        <v>0.1</v>
      </c>
      <c r="E116" s="3">
        <v>0</v>
      </c>
      <c r="F116" s="3">
        <v>0.16</v>
      </c>
      <c r="G116" s="23">
        <v>0.182876125959721</v>
      </c>
      <c r="H116" s="3">
        <f>2*C116+$P$10</f>
        <v>328</v>
      </c>
      <c r="I116" s="3">
        <f>2*C116+$P$11</f>
        <v>108</v>
      </c>
      <c r="J116" s="3">
        <v>218</v>
      </c>
      <c r="K116" s="23">
        <f t="shared" si="1"/>
        <v>7.6455446332599236E-2</v>
      </c>
    </row>
    <row r="117" spans="3:11" x14ac:dyDescent="0.3">
      <c r="C117" s="3">
        <v>110</v>
      </c>
      <c r="D117" s="23">
        <v>0.12</v>
      </c>
      <c r="E117" s="3">
        <v>0</v>
      </c>
      <c r="F117" s="3">
        <v>0.18</v>
      </c>
      <c r="G117" s="23">
        <v>0.202827406964917</v>
      </c>
      <c r="H117" s="3">
        <f>2*C117+$P$10</f>
        <v>330</v>
      </c>
      <c r="I117" s="3">
        <f>2*C117+$P$11</f>
        <v>110</v>
      </c>
      <c r="J117" s="3">
        <v>220</v>
      </c>
      <c r="K117" s="23">
        <f t="shared" si="1"/>
        <v>7.5748489013076847E-2</v>
      </c>
    </row>
    <row r="118" spans="3:11" x14ac:dyDescent="0.3">
      <c r="C118" s="3">
        <v>111</v>
      </c>
      <c r="D118" s="23">
        <v>0.14000000000000001</v>
      </c>
      <c r="E118" s="3">
        <v>0</v>
      </c>
      <c r="F118" s="3">
        <v>0.2</v>
      </c>
      <c r="G118" s="23">
        <v>0.22277868797011199</v>
      </c>
      <c r="H118" s="3">
        <f>2*C118+$P$10</f>
        <v>332</v>
      </c>
      <c r="I118" s="3">
        <f>2*C118+$P$11</f>
        <v>112</v>
      </c>
      <c r="J118" s="3">
        <v>222</v>
      </c>
      <c r="K118" s="23">
        <f t="shared" si="1"/>
        <v>7.5005632879433737E-2</v>
      </c>
    </row>
    <row r="119" spans="3:11" x14ac:dyDescent="0.3">
      <c r="C119" s="3">
        <v>112</v>
      </c>
      <c r="D119" s="23">
        <v>0.15</v>
      </c>
      <c r="E119" s="3">
        <v>0</v>
      </c>
      <c r="F119" s="3">
        <v>0.22</v>
      </c>
      <c r="G119" s="23">
        <v>0.24272996897531099</v>
      </c>
      <c r="H119" s="3">
        <f>2*C119+$P$10</f>
        <v>334</v>
      </c>
      <c r="I119" s="3">
        <f>2*C119+$P$11</f>
        <v>114</v>
      </c>
      <c r="J119" s="3">
        <v>224</v>
      </c>
      <c r="K119" s="23">
        <f t="shared" si="1"/>
        <v>7.4227035063305219E-2</v>
      </c>
    </row>
    <row r="120" spans="3:11" x14ac:dyDescent="0.3">
      <c r="C120" s="3">
        <v>113</v>
      </c>
      <c r="D120" s="23">
        <v>0.17</v>
      </c>
      <c r="E120" s="3">
        <v>0</v>
      </c>
      <c r="F120" s="3">
        <v>0.23</v>
      </c>
      <c r="G120" s="23">
        <v>0.26268124998050801</v>
      </c>
      <c r="H120" s="3">
        <f>2*C120+$P$10</f>
        <v>336</v>
      </c>
      <c r="I120" s="3">
        <f>2*C120+$P$11</f>
        <v>116</v>
      </c>
      <c r="J120" s="3">
        <v>226</v>
      </c>
      <c r="K120" s="23">
        <f t="shared" si="1"/>
        <v>7.3412885241098819E-2</v>
      </c>
    </row>
    <row r="121" spans="3:11" x14ac:dyDescent="0.3">
      <c r="C121" s="3">
        <v>114</v>
      </c>
      <c r="D121" s="23">
        <v>0.19</v>
      </c>
      <c r="E121" s="3">
        <v>1.3290237415551E-2</v>
      </c>
      <c r="F121" s="3">
        <v>0.25</v>
      </c>
      <c r="G121" s="23">
        <v>0.28263253098570301</v>
      </c>
      <c r="H121" s="3">
        <f>2*C121+$P$10</f>
        <v>338</v>
      </c>
      <c r="I121" s="3">
        <f>2*C121+$P$11</f>
        <v>118</v>
      </c>
      <c r="J121" s="3">
        <v>228</v>
      </c>
      <c r="K121" s="23">
        <f t="shared" si="1"/>
        <v>7.2563408963138204E-2</v>
      </c>
    </row>
    <row r="122" spans="3:11" x14ac:dyDescent="0.3">
      <c r="C122" s="3">
        <v>115</v>
      </c>
      <c r="D122" s="23">
        <v>0.2</v>
      </c>
      <c r="E122" s="3">
        <v>3.3241518420745998E-2</v>
      </c>
      <c r="F122" s="3">
        <v>0.27</v>
      </c>
      <c r="G122" s="23">
        <v>0.30258381199089901</v>
      </c>
      <c r="H122" s="3">
        <f>2*C122+$P$10</f>
        <v>340</v>
      </c>
      <c r="I122" s="3">
        <f>2*C122+$P$11</f>
        <v>120</v>
      </c>
      <c r="J122" s="3">
        <v>230</v>
      </c>
      <c r="K122" s="23">
        <f t="shared" si="1"/>
        <v>7.1678871055111615E-2</v>
      </c>
    </row>
    <row r="123" spans="3:11" x14ac:dyDescent="0.3">
      <c r="C123" s="3">
        <v>116</v>
      </c>
      <c r="D123" s="23">
        <v>0.22</v>
      </c>
      <c r="E123" s="3">
        <v>4.9319679446519001E-2</v>
      </c>
      <c r="F123" s="3">
        <v>0.28999999999999998</v>
      </c>
      <c r="G123" s="23">
        <v>0.32253509299609801</v>
      </c>
      <c r="H123" s="3">
        <f>2*C123+$P$10</f>
        <v>342</v>
      </c>
      <c r="I123" s="3">
        <f>2*C123+$P$11</f>
        <v>122</v>
      </c>
      <c r="J123" s="3">
        <v>232</v>
      </c>
      <c r="K123" s="23">
        <f t="shared" si="1"/>
        <v>7.0759579072268097E-2</v>
      </c>
    </row>
    <row r="124" spans="3:11" x14ac:dyDescent="0.3">
      <c r="C124" s="3">
        <v>117</v>
      </c>
      <c r="D124" s="23">
        <v>0.24</v>
      </c>
      <c r="E124" s="3">
        <v>6.3168439928540002E-2</v>
      </c>
      <c r="F124" s="3">
        <v>0.3</v>
      </c>
      <c r="G124" s="23">
        <v>0.342486374001293</v>
      </c>
      <c r="H124" s="3">
        <f>2*C124+$P$10</f>
        <v>344</v>
      </c>
      <c r="I124" s="3">
        <f>2*C124+$P$11</f>
        <v>124</v>
      </c>
      <c r="J124" s="3">
        <v>234</v>
      </c>
      <c r="K124" s="23">
        <f t="shared" si="1"/>
        <v>6.9805886784672422E-2</v>
      </c>
    </row>
    <row r="125" spans="3:11" x14ac:dyDescent="0.3">
      <c r="C125" s="3">
        <v>118</v>
      </c>
      <c r="D125" s="23">
        <v>0.26</v>
      </c>
      <c r="E125" s="3">
        <v>8.3119720933738997E-2</v>
      </c>
      <c r="F125" s="3">
        <v>0.32</v>
      </c>
      <c r="G125" s="23">
        <v>0.362437655006489</v>
      </c>
      <c r="H125" s="3">
        <f>2*C125+$P$10</f>
        <v>346</v>
      </c>
      <c r="I125" s="3">
        <f>2*C125+$P$11</f>
        <v>126</v>
      </c>
      <c r="J125" s="3">
        <v>236</v>
      </c>
      <c r="K125" s="23">
        <f t="shared" si="1"/>
        <v>6.8818197669731018E-2</v>
      </c>
    </row>
    <row r="126" spans="3:11" x14ac:dyDescent="0.3">
      <c r="C126" s="3">
        <v>119</v>
      </c>
      <c r="D126" s="23">
        <v>0.27</v>
      </c>
      <c r="E126" s="3">
        <v>0.10307100193893599</v>
      </c>
      <c r="F126" s="3">
        <v>0.34</v>
      </c>
      <c r="G126" s="23">
        <v>0.382388936011684</v>
      </c>
      <c r="H126" s="3">
        <f>2*C126+$P$10</f>
        <v>348</v>
      </c>
      <c r="I126" s="3">
        <f>2*C126+$P$11</f>
        <v>128</v>
      </c>
      <c r="J126" s="3">
        <v>238</v>
      </c>
      <c r="K126" s="23">
        <f t="shared" si="1"/>
        <v>6.7796968386177853E-2</v>
      </c>
    </row>
    <row r="127" spans="3:11" x14ac:dyDescent="0.3">
      <c r="C127" s="3">
        <v>120</v>
      </c>
      <c r="D127" s="23">
        <v>0.28999999999999998</v>
      </c>
      <c r="E127" s="3">
        <v>0.12302228294413101</v>
      </c>
      <c r="F127" s="3">
        <v>0.36</v>
      </c>
      <c r="G127" s="23">
        <v>0.40234021701688299</v>
      </c>
      <c r="H127" s="3">
        <f>2*C127+$P$10</f>
        <v>350</v>
      </c>
      <c r="I127" s="3">
        <f>2*C127+$P$11</f>
        <v>130</v>
      </c>
      <c r="J127" s="3">
        <v>240</v>
      </c>
      <c r="K127" s="23">
        <f t="shared" si="1"/>
        <v>6.6742712201809218E-2</v>
      </c>
    </row>
    <row r="128" spans="3:11" x14ac:dyDescent="0.3">
      <c r="C128" s="3">
        <v>121</v>
      </c>
      <c r="D128" s="23">
        <v>0.3</v>
      </c>
      <c r="E128" s="3">
        <v>0.142973563949327</v>
      </c>
      <c r="F128" s="3">
        <v>0.38</v>
      </c>
      <c r="G128" s="23">
        <v>0.42229149802207999</v>
      </c>
      <c r="H128" s="3">
        <f>2*C128+$P$10</f>
        <v>352</v>
      </c>
      <c r="I128" s="3">
        <f>2*C128+$P$11</f>
        <v>132</v>
      </c>
      <c r="J128" s="3">
        <v>242</v>
      </c>
      <c r="K128" s="23">
        <f t="shared" si="1"/>
        <v>6.5656002345534314E-2</v>
      </c>
    </row>
    <row r="129" spans="3:11" x14ac:dyDescent="0.3">
      <c r="C129" s="3">
        <v>122</v>
      </c>
      <c r="D129" s="23">
        <v>0.32</v>
      </c>
      <c r="E129" s="3">
        <v>0.16200719891820201</v>
      </c>
      <c r="F129" s="3">
        <v>0.4</v>
      </c>
      <c r="G129" s="23">
        <v>0.44224277902727399</v>
      </c>
      <c r="H129" s="3">
        <f>2*C129+$P$10</f>
        <v>354</v>
      </c>
      <c r="I129" s="3">
        <f>2*C129+$P$11</f>
        <v>134</v>
      </c>
      <c r="J129" s="3">
        <v>244</v>
      </c>
      <c r="K129" s="23">
        <f t="shared" si="1"/>
        <v>6.4537475252811116E-2</v>
      </c>
    </row>
    <row r="130" spans="3:11" x14ac:dyDescent="0.3">
      <c r="C130" s="3">
        <v>123</v>
      </c>
      <c r="D130" s="23">
        <v>0.34</v>
      </c>
      <c r="E130" s="3">
        <v>0.18623978018089801</v>
      </c>
      <c r="F130" s="3">
        <v>0.41</v>
      </c>
      <c r="G130" s="23">
        <v>0.45875778869589401</v>
      </c>
      <c r="H130" s="3">
        <f>2*C130+$P$10</f>
        <v>356</v>
      </c>
      <c r="I130" s="3">
        <f>2*C130+$P$11</f>
        <v>136</v>
      </c>
      <c r="J130" s="3">
        <v>246</v>
      </c>
      <c r="K130" s="23">
        <f t="shared" si="1"/>
        <v>6.3387833672318372E-2</v>
      </c>
    </row>
    <row r="131" spans="3:11" x14ac:dyDescent="0.3">
      <c r="C131" s="3">
        <v>124</v>
      </c>
      <c r="D131" s="23">
        <v>0.36</v>
      </c>
      <c r="E131" s="3">
        <v>0.30864964698456199</v>
      </c>
      <c r="F131" s="3">
        <v>0.43</v>
      </c>
      <c r="G131" s="23">
        <v>0.47465112983769697</v>
      </c>
      <c r="H131" s="3">
        <f>2*C131+$P$10</f>
        <v>358</v>
      </c>
      <c r="I131" s="3">
        <f>2*C131+$P$11</f>
        <v>138</v>
      </c>
      <c r="J131" s="3">
        <v>248</v>
      </c>
      <c r="K131" s="23">
        <f t="shared" si="1"/>
        <v>6.2207849600828508E-2</v>
      </c>
    </row>
    <row r="132" spans="3:11" x14ac:dyDescent="0.3">
      <c r="C132" s="3">
        <v>125</v>
      </c>
      <c r="D132" s="23">
        <v>0.38</v>
      </c>
      <c r="E132" s="3">
        <v>0.47835667794772602</v>
      </c>
      <c r="F132" s="3">
        <v>0.45</v>
      </c>
      <c r="G132" s="23">
        <v>0.50071339626939504</v>
      </c>
      <c r="H132" s="3">
        <f>2*C132+$P$10</f>
        <v>360</v>
      </c>
      <c r="I132" s="3">
        <f>2*C132+$P$11</f>
        <v>140</v>
      </c>
      <c r="J132" s="3">
        <v>250</v>
      </c>
      <c r="K132" s="23">
        <f t="shared" si="1"/>
        <v>6.0998367012732285E-2</v>
      </c>
    </row>
    <row r="133" spans="3:11" x14ac:dyDescent="0.3">
      <c r="C133" s="3">
        <v>126</v>
      </c>
      <c r="D133" s="23">
        <v>0.4</v>
      </c>
      <c r="E133" s="3">
        <v>0.71569474764479801</v>
      </c>
      <c r="F133" s="3">
        <v>0.47</v>
      </c>
      <c r="G133" s="23">
        <v>0.52204790304806103</v>
      </c>
      <c r="H133" s="3">
        <f>2*C133+$P$10</f>
        <v>362</v>
      </c>
      <c r="I133" s="3">
        <f>2*C133+$P$11</f>
        <v>142</v>
      </c>
      <c r="J133" s="3">
        <v>252</v>
      </c>
      <c r="K133" s="23">
        <f t="shared" si="1"/>
        <v>5.9760304350575222E-2</v>
      </c>
    </row>
    <row r="134" spans="3:11" x14ac:dyDescent="0.3">
      <c r="C134" s="3">
        <v>127</v>
      </c>
      <c r="D134" s="23">
        <v>0.43</v>
      </c>
      <c r="E134" s="3">
        <v>0.95202663903069296</v>
      </c>
      <c r="F134" s="3">
        <v>0.49</v>
      </c>
      <c r="G134" s="23">
        <v>0.54879517175166503</v>
      </c>
      <c r="H134" s="3">
        <f>2*C134+$P$10</f>
        <v>364</v>
      </c>
      <c r="I134" s="3">
        <f>2*C134+$P$11</f>
        <v>144</v>
      </c>
      <c r="J134" s="3">
        <v>254</v>
      </c>
      <c r="K134" s="23">
        <f t="shared" si="1"/>
        <v>5.8494656743324575E-2</v>
      </c>
    </row>
    <row r="135" spans="3:11" x14ac:dyDescent="0.3">
      <c r="C135" s="3">
        <v>128</v>
      </c>
      <c r="D135" s="23">
        <v>0.47</v>
      </c>
      <c r="E135" s="3">
        <v>1.18349329637784</v>
      </c>
      <c r="F135" s="3">
        <v>0.51</v>
      </c>
      <c r="G135" s="23">
        <v>0.68330494886269799</v>
      </c>
      <c r="H135" s="3">
        <f>2*C135+$P$10</f>
        <v>366</v>
      </c>
      <c r="I135" s="3">
        <f>2*C135+$P$11</f>
        <v>146</v>
      </c>
      <c r="J135" s="3">
        <v>256</v>
      </c>
      <c r="K135" s="23">
        <f t="shared" si="1"/>
        <v>5.7202497919930567E-2</v>
      </c>
    </row>
    <row r="136" spans="3:11" x14ac:dyDescent="0.3">
      <c r="C136" s="3">
        <v>129</v>
      </c>
      <c r="D136" s="23">
        <v>0.5</v>
      </c>
      <c r="E136" s="3">
        <v>1.4116533049020701</v>
      </c>
      <c r="F136" s="3">
        <v>0.53</v>
      </c>
      <c r="G136" s="23">
        <v>0.85291342963646899</v>
      </c>
      <c r="H136" s="3">
        <f>2*C136+$P$10</f>
        <v>368</v>
      </c>
      <c r="I136" s="3">
        <f>2*C136+$P$11</f>
        <v>148</v>
      </c>
      <c r="J136" s="3">
        <v>258</v>
      </c>
      <c r="K136" s="23">
        <f t="shared" si="1"/>
        <v>5.588498178708326E-2</v>
      </c>
    </row>
    <row r="137" spans="3:11" x14ac:dyDescent="0.3">
      <c r="C137" s="3">
        <v>130</v>
      </c>
      <c r="D137" s="23">
        <v>0.55000000000000004</v>
      </c>
      <c r="E137" s="3">
        <v>1.6497808732520201</v>
      </c>
      <c r="F137" s="3">
        <v>0.56000000000000005</v>
      </c>
      <c r="G137" s="23">
        <v>1.0711795886492601</v>
      </c>
      <c r="H137" s="3">
        <f>2*C137+$P$10</f>
        <v>370</v>
      </c>
      <c r="I137" s="3">
        <f>2*C137+$P$11</f>
        <v>150</v>
      </c>
      <c r="J137" s="3">
        <v>260</v>
      </c>
      <c r="K137" s="23">
        <f t="shared" ref="K137:K200" si="2">$P$9*(1-COS(RADIANS(J137)))+$P$8-SQRT($P$8^2-($P$9*SIN(RADIANS(J137)))^2)</f>
        <v>5.454334364191249E-2</v>
      </c>
    </row>
    <row r="138" spans="3:11" x14ac:dyDescent="0.3">
      <c r="C138" s="3">
        <v>131</v>
      </c>
      <c r="D138" s="23">
        <v>0.59</v>
      </c>
      <c r="E138" s="3">
        <v>1.8828306648641799</v>
      </c>
      <c r="F138" s="3">
        <v>0.59</v>
      </c>
      <c r="G138" s="23">
        <v>1.2918225996591399</v>
      </c>
      <c r="H138" s="3">
        <f>2*C138+$P$10</f>
        <v>372</v>
      </c>
      <c r="I138" s="3">
        <f>2*C138+$P$11</f>
        <v>152</v>
      </c>
      <c r="J138" s="3">
        <v>262</v>
      </c>
      <c r="K138" s="23">
        <f t="shared" si="2"/>
        <v>5.3178900992718964E-2</v>
      </c>
    </row>
    <row r="139" spans="3:11" x14ac:dyDescent="0.3">
      <c r="C139" s="3">
        <v>132</v>
      </c>
      <c r="D139" s="23">
        <v>0.65</v>
      </c>
      <c r="E139" s="3">
        <v>2.1238399097407701</v>
      </c>
      <c r="F139" s="3">
        <v>0.63</v>
      </c>
      <c r="G139" s="23">
        <v>1.51246561066902</v>
      </c>
      <c r="H139" s="3">
        <f>2*C139+$P$10</f>
        <v>374</v>
      </c>
      <c r="I139" s="3">
        <f>2*C139+$P$11</f>
        <v>154</v>
      </c>
      <c r="J139" s="3">
        <v>264</v>
      </c>
      <c r="K139" s="23">
        <f t="shared" si="2"/>
        <v>5.1793053963645252E-2</v>
      </c>
    </row>
    <row r="140" spans="3:11" x14ac:dyDescent="0.3">
      <c r="C140" s="3">
        <v>133</v>
      </c>
      <c r="D140" s="23">
        <v>0.71</v>
      </c>
      <c r="E140" s="3">
        <v>2.3635172245642799</v>
      </c>
      <c r="F140" s="3">
        <v>0.67</v>
      </c>
      <c r="G140" s="23">
        <v>1.7353730007921999</v>
      </c>
      <c r="H140" s="3">
        <f>2*C140+$P$10</f>
        <v>376</v>
      </c>
      <c r="I140" s="3">
        <f>2*C140+$P$11</f>
        <v>156</v>
      </c>
      <c r="J140" s="3">
        <v>266</v>
      </c>
      <c r="K140" s="23">
        <f t="shared" si="2"/>
        <v>5.0387285262462667E-2</v>
      </c>
    </row>
    <row r="141" spans="3:11" x14ac:dyDescent="0.3">
      <c r="C141" s="3">
        <v>134</v>
      </c>
      <c r="D141" s="23">
        <v>0.76</v>
      </c>
      <c r="E141" s="3">
        <v>2.61344186545867</v>
      </c>
      <c r="F141" s="3">
        <v>0.71</v>
      </c>
      <c r="G141" s="23">
        <v>1.95375163268878</v>
      </c>
      <c r="H141" s="3">
        <f>2*C141+$P$10</f>
        <v>378</v>
      </c>
      <c r="I141" s="3">
        <f>2*C141+$P$11</f>
        <v>158</v>
      </c>
      <c r="J141" s="3">
        <v>268</v>
      </c>
      <c r="K141" s="23">
        <f t="shared" si="2"/>
        <v>4.8963159694318525E-2</v>
      </c>
    </row>
    <row r="142" spans="3:11" x14ac:dyDescent="0.3">
      <c r="C142" s="3">
        <v>135</v>
      </c>
      <c r="D142" s="23">
        <v>0.83</v>
      </c>
      <c r="E142" s="3">
        <v>2.8599639993365198</v>
      </c>
      <c r="F142" s="3">
        <v>0.77</v>
      </c>
      <c r="G142" s="23">
        <v>2.1826088864186799</v>
      </c>
      <c r="H142" s="3">
        <f>2*C142+$P$10</f>
        <v>380</v>
      </c>
      <c r="I142" s="3">
        <f>2*C142+$P$11</f>
        <v>160</v>
      </c>
      <c r="J142" s="3">
        <v>270</v>
      </c>
      <c r="K142" s="23">
        <f t="shared" si="2"/>
        <v>4.7522323208305822E-2</v>
      </c>
    </row>
    <row r="143" spans="3:11" x14ac:dyDescent="0.3">
      <c r="C143" s="3">
        <v>136</v>
      </c>
      <c r="D143" s="23">
        <v>0.91</v>
      </c>
      <c r="E143" s="3">
        <v>3.10103972297307</v>
      </c>
      <c r="F143" s="3">
        <v>0.82</v>
      </c>
      <c r="G143" s="23">
        <v>2.40622605883636</v>
      </c>
      <c r="H143" s="3">
        <f>2*C143+$P$10</f>
        <v>382</v>
      </c>
      <c r="I143" s="3">
        <f>2*C143+$P$11</f>
        <v>162</v>
      </c>
      <c r="J143" s="3">
        <v>272</v>
      </c>
      <c r="K143" s="23">
        <f t="shared" si="2"/>
        <v>4.6066501468010945E-2</v>
      </c>
    </row>
    <row r="144" spans="3:11" x14ac:dyDescent="0.3">
      <c r="C144" s="3">
        <v>137</v>
      </c>
      <c r="D144" s="23">
        <v>0.99</v>
      </c>
      <c r="E144" s="3">
        <v>3.33659560236755</v>
      </c>
      <c r="F144" s="3">
        <v>0.89</v>
      </c>
      <c r="G144" s="23">
        <v>2.6245350339848801</v>
      </c>
      <c r="H144" s="3">
        <f>2*C144+$P$10</f>
        <v>384</v>
      </c>
      <c r="I144" s="3">
        <f>2*C144+$P$11</f>
        <v>164</v>
      </c>
      <c r="J144" s="3">
        <v>274</v>
      </c>
      <c r="K144" s="23">
        <f t="shared" si="2"/>
        <v>4.4597497941700259E-2</v>
      </c>
    </row>
    <row r="145" spans="3:11" x14ac:dyDescent="0.3">
      <c r="C145" s="3">
        <v>138</v>
      </c>
      <c r="D145" s="23">
        <v>1.06</v>
      </c>
      <c r="E145" s="3">
        <v>3.5712105307362898</v>
      </c>
      <c r="F145" s="3">
        <v>0.96</v>
      </c>
      <c r="G145" s="23">
        <v>2.84547635975794</v>
      </c>
      <c r="H145" s="3">
        <f>2*C145+$P$10</f>
        <v>386</v>
      </c>
      <c r="I145" s="3">
        <f>2*C145+$P$11</f>
        <v>166</v>
      </c>
      <c r="J145" s="3">
        <v>276</v>
      </c>
      <c r="K145" s="23">
        <f t="shared" si="2"/>
        <v>4.3117191512430042E-2</v>
      </c>
    </row>
    <row r="146" spans="3:11" x14ac:dyDescent="0.3">
      <c r="C146" s="3">
        <v>139</v>
      </c>
      <c r="D146" s="23">
        <v>1.1499999999999999</v>
      </c>
      <c r="E146" s="3">
        <v>3.80411397776103</v>
      </c>
      <c r="F146" s="3">
        <v>1.04</v>
      </c>
      <c r="G146" s="23">
        <v>3.0777101641675699</v>
      </c>
      <c r="H146" s="3">
        <f>2*C146+$P$10</f>
        <v>388</v>
      </c>
      <c r="I146" s="3">
        <f>2*C146+$P$11</f>
        <v>168</v>
      </c>
      <c r="J146" s="3">
        <v>278</v>
      </c>
      <c r="K146" s="23">
        <f t="shared" si="2"/>
        <v>4.1627533613033535E-2</v>
      </c>
    </row>
    <row r="147" spans="3:11" x14ac:dyDescent="0.3">
      <c r="C147" s="3">
        <v>140</v>
      </c>
      <c r="D147" s="23">
        <v>1.24</v>
      </c>
      <c r="E147" s="3">
        <v>4.0334765501619403</v>
      </c>
      <c r="F147" s="3">
        <v>1.1100000000000001</v>
      </c>
      <c r="G147" s="23">
        <v>3.3044312307447399</v>
      </c>
      <c r="H147" s="3">
        <f>2*C147+$P$10</f>
        <v>390</v>
      </c>
      <c r="I147" s="3">
        <f>2*C147+$P$11</f>
        <v>170</v>
      </c>
      <c r="J147" s="3">
        <v>280</v>
      </c>
      <c r="K147" s="23">
        <f t="shared" si="2"/>
        <v>4.0130544895557285E-2</v>
      </c>
    </row>
    <row r="148" spans="3:11" x14ac:dyDescent="0.3">
      <c r="C148" s="3">
        <v>141</v>
      </c>
      <c r="D148" s="23">
        <v>1.34</v>
      </c>
      <c r="E148" s="3">
        <v>4.2634139376302604</v>
      </c>
      <c r="F148" s="3">
        <v>1.2</v>
      </c>
      <c r="G148" s="23">
        <v>3.5388498509612898</v>
      </c>
      <c r="H148" s="3">
        <f>2*C148+$P$10</f>
        <v>392</v>
      </c>
      <c r="I148" s="3">
        <f>2*C148+$P$11</f>
        <v>172</v>
      </c>
      <c r="J148" s="3">
        <v>282</v>
      </c>
      <c r="K148" s="23">
        <f t="shared" si="2"/>
        <v>3.8628311449209224E-2</v>
      </c>
    </row>
    <row r="149" spans="3:11" x14ac:dyDescent="0.3">
      <c r="C149" s="3">
        <v>142</v>
      </c>
      <c r="D149" s="23">
        <v>1.45</v>
      </c>
      <c r="E149" s="3">
        <v>4.4874774104105599</v>
      </c>
      <c r="F149" s="3">
        <v>1.29</v>
      </c>
      <c r="G149" s="23">
        <v>3.7713478959894702</v>
      </c>
      <c r="H149" s="3">
        <f>2*C149+$P$10</f>
        <v>394</v>
      </c>
      <c r="I149" s="3">
        <f>2*C149+$P$11</f>
        <v>174</v>
      </c>
      <c r="J149" s="3">
        <v>284</v>
      </c>
      <c r="K149" s="23">
        <f t="shared" si="2"/>
        <v>3.7122980585158144E-2</v>
      </c>
    </row>
    <row r="150" spans="3:11" x14ac:dyDescent="0.3">
      <c r="C150" s="3">
        <v>143</v>
      </c>
      <c r="D150" s="23">
        <v>1.56</v>
      </c>
      <c r="E150" s="3">
        <v>4.7055987165984599</v>
      </c>
      <c r="F150" s="3">
        <v>1.38</v>
      </c>
      <c r="G150" s="23">
        <v>3.9981219144126499</v>
      </c>
      <c r="H150" s="3">
        <f>2*C150+$P$10</f>
        <v>396</v>
      </c>
      <c r="I150" s="3">
        <f>2*C150+$P$11</f>
        <v>176</v>
      </c>
      <c r="J150" s="3">
        <v>286</v>
      </c>
      <c r="K150" s="23">
        <f t="shared" si="2"/>
        <v>3.5616756210513634E-2</v>
      </c>
    </row>
    <row r="151" spans="3:11" x14ac:dyDescent="0.3">
      <c r="C151" s="3">
        <v>144</v>
      </c>
      <c r="D151" s="23">
        <v>1.67</v>
      </c>
      <c r="E151" s="3">
        <v>4.91771141433113</v>
      </c>
      <c r="F151" s="3">
        <v>1.48</v>
      </c>
      <c r="G151" s="23">
        <v>4.2191028286680199</v>
      </c>
      <c r="H151" s="3">
        <f>2*C151+$P$10</f>
        <v>398</v>
      </c>
      <c r="I151" s="3">
        <f>2*C151+$P$11</f>
        <v>178</v>
      </c>
      <c r="J151" s="3">
        <v>288</v>
      </c>
      <c r="K151" s="23">
        <f t="shared" si="2"/>
        <v>3.4111893817454608E-2</v>
      </c>
    </row>
    <row r="152" spans="3:11" x14ac:dyDescent="0.3">
      <c r="C152" s="3">
        <v>145</v>
      </c>
      <c r="D152" s="23">
        <v>1.8</v>
      </c>
      <c r="E152" s="3">
        <v>5.1237508920260399</v>
      </c>
      <c r="F152" s="3">
        <v>1.56</v>
      </c>
      <c r="G152" s="23">
        <v>4.4342233258284098</v>
      </c>
      <c r="H152" s="3">
        <f>2*C152+$P$10</f>
        <v>400</v>
      </c>
      <c r="I152" s="3">
        <f>2*C152+$P$11</f>
        <v>180</v>
      </c>
      <c r="J152" s="3">
        <v>290</v>
      </c>
      <c r="K152" s="23">
        <f t="shared" si="2"/>
        <v>3.2610695116701782E-2</v>
      </c>
    </row>
    <row r="153" spans="3:11" x14ac:dyDescent="0.3">
      <c r="C153" s="3">
        <v>146</v>
      </c>
      <c r="D153" s="23">
        <v>1.91</v>
      </c>
      <c r="E153" s="3">
        <v>5.3236543880623399</v>
      </c>
      <c r="F153" s="3">
        <v>1.69</v>
      </c>
      <c r="G153" s="23">
        <v>4.6434178781064501</v>
      </c>
      <c r="H153" s="3">
        <f>2*C153+$P$10</f>
        <v>402</v>
      </c>
      <c r="I153" s="3">
        <f>2*C153+$P$11</f>
        <v>182</v>
      </c>
      <c r="J153" s="3">
        <v>292</v>
      </c>
      <c r="K153" s="23">
        <f t="shared" si="2"/>
        <v>3.1115502347307783E-2</v>
      </c>
    </row>
    <row r="154" spans="3:11" x14ac:dyDescent="0.3">
      <c r="C154" s="3">
        <v>147</v>
      </c>
      <c r="D154" s="23">
        <v>2.06</v>
      </c>
      <c r="E154" s="3">
        <v>5.5248169207044002</v>
      </c>
      <c r="F154" s="3">
        <v>1.81</v>
      </c>
      <c r="G154" s="23">
        <v>4.84662276281502</v>
      </c>
      <c r="H154" s="3">
        <f>2*C154+$P$10</f>
        <v>404</v>
      </c>
      <c r="I154" s="3">
        <f>2*C154+$P$11</f>
        <v>184</v>
      </c>
      <c r="J154" s="3">
        <v>294</v>
      </c>
      <c r="K154" s="23">
        <f t="shared" si="2"/>
        <v>2.9628692297026971E-2</v>
      </c>
    </row>
    <row r="155" spans="3:11" x14ac:dyDescent="0.3">
      <c r="C155" s="3">
        <v>148</v>
      </c>
      <c r="D155" s="23">
        <v>2.2000000000000002</v>
      </c>
      <c r="E155" s="3">
        <v>5.7259794533464596</v>
      </c>
      <c r="F155" s="3">
        <v>1.93</v>
      </c>
      <c r="G155" s="23">
        <v>5.0437760817777404</v>
      </c>
      <c r="H155" s="3">
        <f>2*C155+$P$10</f>
        <v>406</v>
      </c>
      <c r="I155" s="3">
        <f>2*C155+$P$11</f>
        <v>186</v>
      </c>
      <c r="J155" s="3">
        <v>296</v>
      </c>
      <c r="K155" s="23">
        <f t="shared" si="2"/>
        <v>2.8152670069317653E-2</v>
      </c>
    </row>
    <row r="156" spans="3:11" x14ac:dyDescent="0.3">
      <c r="C156" s="3">
        <v>149</v>
      </c>
      <c r="D156" s="23">
        <v>2.3199999999999998</v>
      </c>
      <c r="E156" s="3">
        <v>5.9235169026137404</v>
      </c>
      <c r="F156" s="3">
        <v>2.06</v>
      </c>
      <c r="G156" s="23">
        <v>5.2348177801837803</v>
      </c>
      <c r="H156" s="3">
        <f>2*C156+$P$10</f>
        <v>408</v>
      </c>
      <c r="I156" s="3">
        <f>2*C156+$P$11</f>
        <v>188</v>
      </c>
      <c r="J156" s="3">
        <v>298</v>
      </c>
      <c r="K156" s="23">
        <f t="shared" si="2"/>
        <v>2.6689862634305395E-2</v>
      </c>
    </row>
    <row r="157" spans="3:11" x14ac:dyDescent="0.3">
      <c r="C157" s="3">
        <v>150</v>
      </c>
      <c r="D157" s="23">
        <v>2.5</v>
      </c>
      <c r="E157" s="3">
        <v>6.1146747537480799</v>
      </c>
      <c r="F157" s="3">
        <v>2.2000000000000002</v>
      </c>
      <c r="G157" s="23">
        <v>5.4196896648811599</v>
      </c>
      <c r="H157" s="3">
        <f>2*C157+$P$10</f>
        <v>410</v>
      </c>
      <c r="I157" s="3">
        <f>2*C157+$P$11</f>
        <v>190</v>
      </c>
      <c r="J157" s="3">
        <v>300</v>
      </c>
      <c r="K157" s="23">
        <f t="shared" si="2"/>
        <v>2.5242712201809181E-2</v>
      </c>
    </row>
    <row r="158" spans="3:11" x14ac:dyDescent="0.3">
      <c r="C158" s="3">
        <v>151</v>
      </c>
      <c r="D158" s="23">
        <v>2.67</v>
      </c>
      <c r="E158" s="3">
        <v>6.2993947782162403</v>
      </c>
      <c r="F158" s="3">
        <v>2.34</v>
      </c>
      <c r="G158" s="23">
        <v>5.59833542210289</v>
      </c>
      <c r="H158" s="3">
        <f>2*C158+$P$10</f>
        <v>412</v>
      </c>
      <c r="I158" s="3">
        <f>2*C158+$P$11</f>
        <v>192</v>
      </c>
      <c r="J158" s="3">
        <v>302</v>
      </c>
      <c r="K158" s="23">
        <f t="shared" si="2"/>
        <v>2.3813669454821856E-2</v>
      </c>
    </row>
    <row r="159" spans="3:11" x14ac:dyDescent="0.3">
      <c r="C159" s="3">
        <v>152</v>
      </c>
      <c r="D159" s="23">
        <v>2.81</v>
      </c>
      <c r="E159" s="3">
        <v>6.4776207085093302</v>
      </c>
      <c r="F159" s="3">
        <v>2.4900000000000002</v>
      </c>
      <c r="G159" s="23">
        <v>5.7707006346207503</v>
      </c>
      <c r="H159" s="3">
        <f>2*C159+$P$10</f>
        <v>414</v>
      </c>
      <c r="I159" s="3">
        <f>2*C159+$P$11</f>
        <v>194</v>
      </c>
      <c r="J159" s="3">
        <v>304</v>
      </c>
      <c r="K159" s="23">
        <f t="shared" si="2"/>
        <v>2.2405186681659028E-2</v>
      </c>
    </row>
    <row r="160" spans="3:11" x14ac:dyDescent="0.3">
      <c r="C160" s="3">
        <v>153</v>
      </c>
      <c r="D160" s="23">
        <v>3</v>
      </c>
      <c r="E160" s="3">
        <v>6.6492982552824902</v>
      </c>
      <c r="F160" s="3">
        <v>2.63</v>
      </c>
      <c r="G160" s="23">
        <v>5.9367327983212599</v>
      </c>
      <c r="H160" s="3">
        <f>2*C160+$P$10</f>
        <v>416</v>
      </c>
      <c r="I160" s="3">
        <f>2*C160+$P$11</f>
        <v>196</v>
      </c>
      <c r="J160" s="3">
        <v>306</v>
      </c>
      <c r="K160" s="23">
        <f t="shared" si="2"/>
        <v>2.1019710844397133E-2</v>
      </c>
    </row>
    <row r="161" spans="3:11" x14ac:dyDescent="0.3">
      <c r="C161" s="3">
        <v>154</v>
      </c>
      <c r="D161" s="23">
        <v>3.19</v>
      </c>
      <c r="E161" s="3">
        <v>6.8143751238918799</v>
      </c>
      <c r="F161" s="3">
        <v>2.7</v>
      </c>
      <c r="G161" s="23">
        <v>6.09638133819898</v>
      </c>
      <c r="H161" s="3">
        <f>2*C161+$P$10</f>
        <v>418</v>
      </c>
      <c r="I161" s="3">
        <f>2*C161+$P$11</f>
        <v>198</v>
      </c>
      <c r="J161" s="3">
        <v>308</v>
      </c>
      <c r="K161" s="23">
        <f t="shared" si="2"/>
        <v>1.9659676620238459E-2</v>
      </c>
    </row>
    <row r="162" spans="3:11" x14ac:dyDescent="0.3">
      <c r="C162" s="3">
        <v>155</v>
      </c>
      <c r="D162" s="23">
        <v>3.38</v>
      </c>
      <c r="E162" s="3">
        <v>6.9728010303241899</v>
      </c>
      <c r="F162" s="3">
        <v>2.94</v>
      </c>
      <c r="G162" s="23">
        <v>6.2495976237621003</v>
      </c>
      <c r="H162" s="3">
        <f>2*C162+$P$10</f>
        <v>420</v>
      </c>
      <c r="I162" s="3">
        <f>2*C162+$P$11</f>
        <v>200</v>
      </c>
      <c r="J162" s="3">
        <v>310</v>
      </c>
      <c r="K162" s="23">
        <f t="shared" si="2"/>
        <v>1.8327499451128881E-2</v>
      </c>
    </row>
    <row r="163" spans="3:11" x14ac:dyDescent="0.3">
      <c r="C163" s="3">
        <v>156</v>
      </c>
      <c r="D163" s="23">
        <v>3.56</v>
      </c>
      <c r="E163" s="3">
        <v>7.1245277165136196</v>
      </c>
      <c r="F163" s="3">
        <v>3.15</v>
      </c>
      <c r="G163" s="23">
        <v>6.3963349838457999</v>
      </c>
      <c r="H163" s="3">
        <f>2*C163+$P$10</f>
        <v>422</v>
      </c>
      <c r="I163" s="3">
        <f>2*C163+$P$11</f>
        <v>202</v>
      </c>
      <c r="J163" s="3">
        <v>312</v>
      </c>
      <c r="K163" s="23">
        <f t="shared" si="2"/>
        <v>1.7025568635353011E-2</v>
      </c>
    </row>
    <row r="164" spans="3:11" x14ac:dyDescent="0.3">
      <c r="C164" s="3">
        <v>157</v>
      </c>
      <c r="D164" s="23">
        <v>3.77</v>
      </c>
      <c r="E164" s="3">
        <v>7.2739005847531804</v>
      </c>
      <c r="F164" s="3">
        <v>3.3</v>
      </c>
      <c r="G164" s="23">
        <v>6.5365487208287396</v>
      </c>
      <c r="H164" s="3">
        <f>2*C164+$P$10</f>
        <v>424</v>
      </c>
      <c r="I164" s="3">
        <f>2*C164+$P$11</f>
        <v>204</v>
      </c>
      <c r="J164" s="3">
        <v>314</v>
      </c>
      <c r="K164" s="23">
        <f t="shared" si="2"/>
        <v>1.5756240493002061E-2</v>
      </c>
    </row>
    <row r="165" spans="3:11" x14ac:dyDescent="0.3">
      <c r="C165" s="3">
        <v>158</v>
      </c>
      <c r="D165" s="23">
        <v>4.0199999999999996</v>
      </c>
      <c r="E165" s="3">
        <v>7.4198597843674898</v>
      </c>
      <c r="F165" s="3">
        <v>3.51</v>
      </c>
      <c r="G165" s="23">
        <v>6.6775026139466203</v>
      </c>
      <c r="H165" s="3">
        <f>2*C165+$P$10</f>
        <v>426</v>
      </c>
      <c r="I165" s="3">
        <f>2*C165+$P$11</f>
        <v>206</v>
      </c>
      <c r="J165" s="3">
        <v>316</v>
      </c>
      <c r="K165" s="23">
        <f t="shared" si="2"/>
        <v>1.4521831635197185E-2</v>
      </c>
    </row>
    <row r="166" spans="3:11" x14ac:dyDescent="0.3">
      <c r="C166" s="3">
        <v>159</v>
      </c>
      <c r="D166" s="23">
        <v>4.21</v>
      </c>
      <c r="E166" s="3">
        <v>7.5589835853116902</v>
      </c>
      <c r="F166" s="3">
        <v>3.69</v>
      </c>
      <c r="G166" s="23">
        <v>6.8120239105882199</v>
      </c>
      <c r="H166" s="3">
        <f>2*C166+$P$10</f>
        <v>428</v>
      </c>
      <c r="I166" s="3">
        <f>2*C166+$P$11</f>
        <v>208</v>
      </c>
      <c r="J166" s="3">
        <v>318</v>
      </c>
      <c r="K166" s="23">
        <f t="shared" si="2"/>
        <v>1.3324612364810001E-2</v>
      </c>
    </row>
    <row r="167" spans="3:11" x14ac:dyDescent="0.3">
      <c r="C167" s="3">
        <v>160</v>
      </c>
      <c r="D167" s="23">
        <v>4.42</v>
      </c>
      <c r="E167" s="3">
        <v>7.6912296091282597</v>
      </c>
      <c r="F167" s="3">
        <v>3.89</v>
      </c>
      <c r="G167" s="23">
        <v>6.9398949612550904</v>
      </c>
      <c r="H167" s="3">
        <f>2*C167+$P$10</f>
        <v>430</v>
      </c>
      <c r="I167" s="3">
        <f>2*C167+$P$11</f>
        <v>210</v>
      </c>
      <c r="J167" s="3">
        <v>320</v>
      </c>
      <c r="K167" s="23">
        <f t="shared" si="2"/>
        <v>1.2166800234201691E-2</v>
      </c>
    </row>
    <row r="168" spans="3:11" x14ac:dyDescent="0.3">
      <c r="C168" s="3">
        <v>161</v>
      </c>
      <c r="D168" s="23">
        <v>4.67</v>
      </c>
      <c r="E168" s="3">
        <v>7.81655757239729</v>
      </c>
      <c r="F168" s="3">
        <v>4.12</v>
      </c>
      <c r="G168" s="23">
        <v>7.06107681518648</v>
      </c>
      <c r="H168" s="3">
        <f>2*C168+$P$10</f>
        <v>432</v>
      </c>
      <c r="I168" s="3">
        <f>2*C168+$P$11</f>
        <v>212</v>
      </c>
      <c r="J168" s="3">
        <v>322</v>
      </c>
      <c r="K168" s="23">
        <f t="shared" si="2"/>
        <v>1.1050553783241324E-2</v>
      </c>
    </row>
    <row r="169" spans="3:11" x14ac:dyDescent="0.3">
      <c r="C169" s="3">
        <v>162</v>
      </c>
      <c r="D169" s="23">
        <v>4.91</v>
      </c>
      <c r="E169" s="3">
        <v>7.9349292990070497</v>
      </c>
      <c r="F169" s="3">
        <v>4.32</v>
      </c>
      <c r="G169" s="23">
        <v>7.1755325592157799</v>
      </c>
      <c r="H169" s="3">
        <f>2*C169+$P$10</f>
        <v>434</v>
      </c>
      <c r="I169" s="3">
        <f>2*C169+$P$11</f>
        <v>214</v>
      </c>
      <c r="J169" s="3">
        <v>324</v>
      </c>
      <c r="K169" s="23">
        <f t="shared" si="2"/>
        <v>9.9779664786128208E-3</v>
      </c>
    </row>
    <row r="170" spans="3:11" x14ac:dyDescent="0.3">
      <c r="C170" s="3">
        <v>163</v>
      </c>
      <c r="D170" s="23">
        <v>5.2</v>
      </c>
      <c r="E170" s="3">
        <v>8.0463087317829505</v>
      </c>
      <c r="F170" s="3">
        <v>4.5599999999999996</v>
      </c>
      <c r="G170" s="23">
        <v>7.2832273290145801</v>
      </c>
      <c r="H170" s="3">
        <f>2*C170+$P$10</f>
        <v>436</v>
      </c>
      <c r="I170" s="3">
        <f>2*C170+$P$11</f>
        <v>216</v>
      </c>
      <c r="J170" s="3">
        <v>326</v>
      </c>
      <c r="K170" s="23">
        <f t="shared" si="2"/>
        <v>8.9510608732036034E-3</v>
      </c>
    </row>
    <row r="171" spans="3:11" x14ac:dyDescent="0.3">
      <c r="C171" s="3">
        <v>164</v>
      </c>
      <c r="D171" s="23">
        <v>5.34</v>
      </c>
      <c r="E171" s="3">
        <v>8.1506619434707908</v>
      </c>
      <c r="F171" s="3">
        <v>4.75</v>
      </c>
      <c r="G171" s="23">
        <v>7.3841283197127501</v>
      </c>
      <c r="H171" s="3">
        <f>2*C171+$P$10</f>
        <v>438</v>
      </c>
      <c r="I171" s="3">
        <f>2*C171+$P$11</f>
        <v>218</v>
      </c>
      <c r="J171" s="3">
        <v>328</v>
      </c>
      <c r="K171" s="23">
        <f t="shared" si="2"/>
        <v>7.9717830022269232E-3</v>
      </c>
    </row>
    <row r="172" spans="3:11" x14ac:dyDescent="0.3">
      <c r="C172" s="3">
        <v>165</v>
      </c>
      <c r="D172" s="23">
        <v>5.72</v>
      </c>
      <c r="E172" s="3">
        <v>8.2479571470714195</v>
      </c>
      <c r="F172" s="3">
        <v>5.0599999999999996</v>
      </c>
      <c r="G172" s="23">
        <v>7.47820479589108</v>
      </c>
      <c r="H172" s="3">
        <f>2*C172+$P$10</f>
        <v>440</v>
      </c>
      <c r="I172" s="3">
        <f>2*C172+$P$11</f>
        <v>220</v>
      </c>
      <c r="J172" s="3">
        <v>330</v>
      </c>
      <c r="K172" s="23">
        <f t="shared" si="2"/>
        <v>7.0419970306837554E-3</v>
      </c>
    </row>
    <row r="173" spans="3:11" x14ac:dyDescent="0.3">
      <c r="C173" s="3">
        <v>166</v>
      </c>
      <c r="D173" s="23">
        <v>6</v>
      </c>
      <c r="E173" s="3">
        <v>8.3381647055232797</v>
      </c>
      <c r="F173" s="3">
        <v>5.27</v>
      </c>
      <c r="G173" s="23">
        <v>7.5654281009435698</v>
      </c>
      <c r="H173" s="3">
        <f>2*C173+$P$10</f>
        <v>442</v>
      </c>
      <c r="I173" s="3">
        <f>2*C173+$P$11</f>
        <v>222</v>
      </c>
      <c r="J173" s="3">
        <v>332</v>
      </c>
      <c r="K173" s="23">
        <f t="shared" si="2"/>
        <v>6.1634801648406956E-3</v>
      </c>
    </row>
    <row r="174" spans="3:11" x14ac:dyDescent="0.3">
      <c r="C174" s="3">
        <v>167</v>
      </c>
      <c r="D174" s="23">
        <v>6.27</v>
      </c>
      <c r="E174" s="3">
        <v>8.4261979895893209</v>
      </c>
      <c r="F174" s="3">
        <v>5.53</v>
      </c>
      <c r="G174" s="23">
        <v>7.64577166580656</v>
      </c>
      <c r="H174" s="3">
        <f>2*C174+$P$10</f>
        <v>444</v>
      </c>
      <c r="I174" s="3">
        <f>2*C174+$P$11</f>
        <v>224</v>
      </c>
      <c r="J174" s="3">
        <v>334</v>
      </c>
      <c r="K174" s="23">
        <f t="shared" si="2"/>
        <v>5.3379178386075421E-3</v>
      </c>
    </row>
    <row r="175" spans="3:11" x14ac:dyDescent="0.3">
      <c r="C175" s="3">
        <v>168</v>
      </c>
      <c r="D175" s="23">
        <v>6.57</v>
      </c>
      <c r="E175" s="3">
        <v>8.5096035872405</v>
      </c>
      <c r="F175" s="3">
        <v>5.79</v>
      </c>
      <c r="G175" s="23">
        <v>7.7192110170518804</v>
      </c>
      <c r="H175" s="3">
        <f>2*C175+$P$10</f>
        <v>446</v>
      </c>
      <c r="I175" s="3">
        <f>2*C175+$P$11</f>
        <v>226</v>
      </c>
      <c r="J175" s="3">
        <v>336</v>
      </c>
      <c r="K175" s="23">
        <f t="shared" si="2"/>
        <v>4.5668991840461803E-3</v>
      </c>
    </row>
    <row r="176" spans="3:11" x14ac:dyDescent="0.3">
      <c r="C176" s="3">
        <v>169</v>
      </c>
      <c r="D176" s="23">
        <v>6.89</v>
      </c>
      <c r="E176" s="3">
        <v>8.5858418397026206</v>
      </c>
      <c r="F176" s="3">
        <v>6.12</v>
      </c>
      <c r="G176" s="23">
        <v>7.7881475597627299</v>
      </c>
      <c r="H176" s="3">
        <f>2*C176+$P$10</f>
        <v>448</v>
      </c>
      <c r="I176" s="3">
        <f>2*C176+$P$11</f>
        <v>228</v>
      </c>
      <c r="J176" s="3">
        <v>338</v>
      </c>
      <c r="K176" s="23">
        <f t="shared" si="2"/>
        <v>3.8519127937452213E-3</v>
      </c>
    </row>
    <row r="177" spans="3:11" x14ac:dyDescent="0.3">
      <c r="C177" s="3">
        <v>170</v>
      </c>
      <c r="D177" s="23">
        <v>7.15</v>
      </c>
      <c r="E177" s="3">
        <v>8.6548895240654495</v>
      </c>
      <c r="F177" s="3">
        <v>6.38</v>
      </c>
      <c r="G177" s="23">
        <v>7.85486196818339</v>
      </c>
      <c r="H177" s="3">
        <f>2*C177+$P$10</f>
        <v>450</v>
      </c>
      <c r="I177" s="3">
        <f>2*C177+$P$11</f>
        <v>230</v>
      </c>
      <c r="J177" s="3">
        <v>340</v>
      </c>
      <c r="K177" s="23">
        <f t="shared" si="2"/>
        <v>3.1943427814502268E-3</v>
      </c>
    </row>
    <row r="178" spans="3:11" x14ac:dyDescent="0.3">
      <c r="C178" s="3">
        <v>171</v>
      </c>
      <c r="D178" s="23">
        <v>7.45</v>
      </c>
      <c r="E178" s="3">
        <v>8.7167256077354391</v>
      </c>
      <c r="F178" s="3">
        <v>6.59</v>
      </c>
      <c r="G178" s="23">
        <v>7.9146084720547698</v>
      </c>
      <c r="H178" s="3">
        <f>2*C178+$P$10</f>
        <v>452</v>
      </c>
      <c r="I178" s="3">
        <f>2*C178+$P$11</f>
        <v>232</v>
      </c>
      <c r="J178" s="3">
        <v>342</v>
      </c>
      <c r="K178" s="23">
        <f t="shared" si="2"/>
        <v>2.5954651461518041E-3</v>
      </c>
    </row>
    <row r="179" spans="3:11" x14ac:dyDescent="0.3">
      <c r="C179" s="3">
        <v>172</v>
      </c>
      <c r="D179" s="23">
        <v>7.76</v>
      </c>
      <c r="E179" s="3">
        <v>8.7713312548424796</v>
      </c>
      <c r="F179" s="3">
        <v>6.89</v>
      </c>
      <c r="G179" s="23">
        <v>7.9673688720130098</v>
      </c>
      <c r="H179" s="3">
        <f>2*C179+$P$10</f>
        <v>454</v>
      </c>
      <c r="I179" s="3">
        <f>2*C179+$P$11</f>
        <v>234</v>
      </c>
      <c r="J179" s="3">
        <v>344</v>
      </c>
      <c r="K179" s="23">
        <f t="shared" si="2"/>
        <v>2.0564444437941864E-3</v>
      </c>
    </row>
    <row r="180" spans="3:11" x14ac:dyDescent="0.3">
      <c r="C180" s="3">
        <v>173</v>
      </c>
      <c r="D180" s="23">
        <v>8.01</v>
      </c>
      <c r="E180" s="3">
        <v>8.81868983197751</v>
      </c>
      <c r="F180" s="3">
        <v>7.16</v>
      </c>
      <c r="G180" s="23">
        <v>8.0131270967292103</v>
      </c>
      <c r="H180" s="3">
        <f>2*C180+$P$10</f>
        <v>456</v>
      </c>
      <c r="I180" s="3">
        <f>2*C180+$P$11</f>
        <v>236</v>
      </c>
      <c r="J180" s="3">
        <v>346</v>
      </c>
      <c r="K180" s="23">
        <f t="shared" si="2"/>
        <v>1.5783307698769289E-3</v>
      </c>
    </row>
    <row r="181" spans="3:11" x14ac:dyDescent="0.3">
      <c r="C181" s="3">
        <v>174</v>
      </c>
      <c r="D181" s="23">
        <v>8.2899999999999991</v>
      </c>
      <c r="E181" s="3">
        <v>8.8587869132591397</v>
      </c>
      <c r="F181" s="3">
        <v>7.41</v>
      </c>
      <c r="G181" s="23">
        <v>8.0518692078048204</v>
      </c>
      <c r="H181" s="3">
        <f>2*C181+$P$10</f>
        <v>458</v>
      </c>
      <c r="I181" s="3">
        <f>2*C181+$P$11</f>
        <v>238</v>
      </c>
      <c r="J181" s="3">
        <v>348</v>
      </c>
      <c r="K181" s="23">
        <f t="shared" si="2"/>
        <v>1.1620570554670695E-3</v>
      </c>
    </row>
    <row r="182" spans="3:11" x14ac:dyDescent="0.3">
      <c r="C182" s="3">
        <v>175</v>
      </c>
      <c r="D182" s="23">
        <v>8.5299999999999994</v>
      </c>
      <c r="E182" s="3">
        <v>8.8916102847279799</v>
      </c>
      <c r="F182" s="3">
        <v>7.63</v>
      </c>
      <c r="G182" s="23">
        <v>8.0835834040175207</v>
      </c>
      <c r="H182" s="3">
        <f>2*C182+$P$10</f>
        <v>460</v>
      </c>
      <c r="I182" s="3">
        <f>2*C182+$P$11</f>
        <v>240</v>
      </c>
      <c r="J182" s="3">
        <v>350</v>
      </c>
      <c r="K182" s="23">
        <f t="shared" si="2"/>
        <v>8.0843667851396295E-4</v>
      </c>
    </row>
    <row r="183" spans="3:11" x14ac:dyDescent="0.3">
      <c r="C183" s="3">
        <v>176</v>
      </c>
      <c r="D183" s="23">
        <v>8.7200000000000006</v>
      </c>
      <c r="E183" s="3">
        <v>8.9215372062357705</v>
      </c>
      <c r="F183" s="3">
        <v>7.84</v>
      </c>
      <c r="G183" s="23">
        <v>8.1135103255253203</v>
      </c>
      <c r="H183" s="3">
        <f>2*C183+$P$10</f>
        <v>462</v>
      </c>
      <c r="I183" s="3">
        <f>2*C183+$P$11</f>
        <v>242</v>
      </c>
      <c r="J183" s="3">
        <v>352</v>
      </c>
      <c r="K183" s="23">
        <f t="shared" si="2"/>
        <v>5.1816139185095755E-4</v>
      </c>
    </row>
    <row r="184" spans="3:11" x14ac:dyDescent="0.3">
      <c r="C184" s="3">
        <v>177</v>
      </c>
      <c r="D184" s="23">
        <v>8.8699999999999992</v>
      </c>
      <c r="E184" s="3">
        <v>8.9471088341097698</v>
      </c>
      <c r="F184" s="3">
        <v>8.02</v>
      </c>
      <c r="G184" s="23">
        <v>8.1382189109585603</v>
      </c>
      <c r="H184" s="3">
        <f>2*C184+$P$10</f>
        <v>464</v>
      </c>
      <c r="I184" s="3">
        <f>2*C184+$P$11</f>
        <v>244</v>
      </c>
      <c r="J184" s="3">
        <v>354</v>
      </c>
      <c r="K184" s="23">
        <f t="shared" si="2"/>
        <v>2.9179956886421499E-4</v>
      </c>
    </row>
    <row r="185" spans="3:11" x14ac:dyDescent="0.3">
      <c r="C185" s="3">
        <v>178</v>
      </c>
      <c r="D185" s="23">
        <v>8.94</v>
      </c>
      <c r="E185" s="3">
        <v>8.9653798484582907</v>
      </c>
      <c r="F185" s="3">
        <v>8.11</v>
      </c>
      <c r="G185" s="23">
        <v>8.1558732785728303</v>
      </c>
      <c r="H185" s="3">
        <f>2*C185+$P$10</f>
        <v>466</v>
      </c>
      <c r="I185" s="3">
        <f>2*C185+$P$11</f>
        <v>246</v>
      </c>
      <c r="J185" s="3">
        <v>356</v>
      </c>
      <c r="K185" s="23">
        <f t="shared" si="2"/>
        <v>1.2979476750049623E-4</v>
      </c>
    </row>
    <row r="186" spans="3:11" x14ac:dyDescent="0.3">
      <c r="C186" s="3">
        <v>179</v>
      </c>
      <c r="D186" s="23">
        <v>8.99</v>
      </c>
      <c r="E186" s="3">
        <v>8.9763446837533891</v>
      </c>
      <c r="F186" s="3">
        <v>8.17</v>
      </c>
      <c r="G186" s="23">
        <v>8.1664680506767091</v>
      </c>
      <c r="H186" s="3">
        <f>2*C186+$P$10</f>
        <v>468</v>
      </c>
      <c r="I186" s="3">
        <f>2*C186+$P$11</f>
        <v>248</v>
      </c>
      <c r="J186" s="3">
        <v>358</v>
      </c>
      <c r="K186" s="23">
        <f t="shared" si="2"/>
        <v>3.2464613053145852E-5</v>
      </c>
    </row>
    <row r="187" spans="3:11" x14ac:dyDescent="0.3">
      <c r="C187" s="3">
        <v>180</v>
      </c>
      <c r="D187" s="23">
        <v>9</v>
      </c>
      <c r="E187" s="169">
        <v>8.98</v>
      </c>
      <c r="F187" s="3">
        <v>8.19</v>
      </c>
      <c r="G187" s="23">
        <v>8.1699999999999893</v>
      </c>
      <c r="H187" s="3">
        <f>2*C187+$P$10</f>
        <v>470</v>
      </c>
      <c r="I187" s="3">
        <f>2*C187+$P$11</f>
        <v>250</v>
      </c>
      <c r="J187" s="3">
        <v>360</v>
      </c>
      <c r="K187" s="23">
        <f t="shared" si="2"/>
        <v>0</v>
      </c>
    </row>
    <row r="188" spans="3:11" x14ac:dyDescent="0.3">
      <c r="C188" s="3">
        <v>181</v>
      </c>
      <c r="D188" s="23">
        <v>8.9700000000000006</v>
      </c>
      <c r="E188" s="3">
        <v>8.9763446837533891</v>
      </c>
      <c r="F188" s="3">
        <v>8.16</v>
      </c>
      <c r="G188" s="23">
        <v>8.1664680506767091</v>
      </c>
      <c r="H188" s="3">
        <f>2*C188+$P$10</f>
        <v>472</v>
      </c>
      <c r="I188" s="3">
        <f>2*C188+$P$11</f>
        <v>252</v>
      </c>
      <c r="J188" s="3">
        <v>362</v>
      </c>
      <c r="K188" s="23">
        <f t="shared" si="2"/>
        <v>3.2464613053145852E-5</v>
      </c>
    </row>
    <row r="189" spans="3:11" x14ac:dyDescent="0.3">
      <c r="C189" s="3">
        <v>182</v>
      </c>
      <c r="D189" s="23">
        <v>8.8800000000000008</v>
      </c>
      <c r="E189" s="3">
        <v>8.9663462068018305</v>
      </c>
      <c r="F189" s="3">
        <v>8.09</v>
      </c>
      <c r="G189" s="23">
        <v>8.1558732785728303</v>
      </c>
      <c r="H189" s="3">
        <f>2*C189+$P$10</f>
        <v>474</v>
      </c>
      <c r="I189" s="3">
        <f>2*C189+$P$11</f>
        <v>254</v>
      </c>
      <c r="J189" s="3">
        <v>364</v>
      </c>
      <c r="K189" s="23">
        <f t="shared" si="2"/>
        <v>1.2979476750049623E-4</v>
      </c>
    </row>
    <row r="190" spans="3:11" x14ac:dyDescent="0.3">
      <c r="C190" s="3">
        <v>183</v>
      </c>
      <c r="D190" s="23">
        <v>8.7200000000000006</v>
      </c>
      <c r="E190" s="3">
        <v>8.9553859401880995</v>
      </c>
      <c r="F190" s="3">
        <v>7.94</v>
      </c>
      <c r="G190" s="23">
        <v>8.1382189109585603</v>
      </c>
      <c r="H190" s="3">
        <f>2*C190+$P$10</f>
        <v>476</v>
      </c>
      <c r="I190" s="3">
        <f>2*C190+$P$11</f>
        <v>256</v>
      </c>
      <c r="J190" s="3">
        <v>366</v>
      </c>
      <c r="K190" s="23">
        <f t="shared" si="2"/>
        <v>2.9179956886421499E-4</v>
      </c>
    </row>
    <row r="191" spans="3:11" x14ac:dyDescent="0.3">
      <c r="C191" s="3">
        <v>184</v>
      </c>
      <c r="D191" s="23">
        <v>8.49</v>
      </c>
      <c r="E191" s="3">
        <v>8.9371225387622193</v>
      </c>
      <c r="F191" s="3">
        <v>7.58</v>
      </c>
      <c r="G191" s="23">
        <v>8.11824632026347</v>
      </c>
      <c r="H191" s="3">
        <f>2*C191+$P$10</f>
        <v>478</v>
      </c>
      <c r="I191" s="3">
        <f>2*C191+$P$11</f>
        <v>258</v>
      </c>
      <c r="J191" s="3">
        <v>368</v>
      </c>
      <c r="K191" s="23">
        <f t="shared" si="2"/>
        <v>5.1816139185095755E-4</v>
      </c>
    </row>
    <row r="192" spans="3:11" x14ac:dyDescent="0.3">
      <c r="C192" s="3">
        <v>185</v>
      </c>
      <c r="D192" s="23">
        <v>8.26</v>
      </c>
      <c r="E192" s="3">
        <v>8.9115615657331801</v>
      </c>
      <c r="F192" s="3">
        <v>7.37</v>
      </c>
      <c r="G192" s="23">
        <v>8.09355904452012</v>
      </c>
      <c r="H192" s="3">
        <f>2*C192+$P$10</f>
        <v>480</v>
      </c>
      <c r="I192" s="3">
        <f>2*C192+$P$11</f>
        <v>260</v>
      </c>
      <c r="J192" s="3">
        <v>370</v>
      </c>
      <c r="K192" s="23">
        <f t="shared" si="2"/>
        <v>8.0843667851393519E-4</v>
      </c>
    </row>
    <row r="193" spans="3:11" x14ac:dyDescent="0.3">
      <c r="C193" s="3">
        <v>186</v>
      </c>
      <c r="D193" s="23">
        <v>7.98</v>
      </c>
      <c r="E193" s="3">
        <v>8.8787108072209797</v>
      </c>
      <c r="F193" s="3">
        <v>7.08</v>
      </c>
      <c r="G193" s="23">
        <v>8.0618311547857395</v>
      </c>
      <c r="H193" s="3">
        <f>2*C193+$P$10</f>
        <v>482</v>
      </c>
      <c r="I193" s="3">
        <f>2*C193+$P$11</f>
        <v>262</v>
      </c>
      <c r="J193" s="3">
        <v>372</v>
      </c>
      <c r="K193" s="23">
        <f t="shared" si="2"/>
        <v>1.1620570554670695E-3</v>
      </c>
    </row>
    <row r="194" spans="3:11" x14ac:dyDescent="0.3">
      <c r="C194" s="3">
        <v>187</v>
      </c>
      <c r="D194" s="23">
        <v>7.69</v>
      </c>
      <c r="E194" s="3">
        <v>8.8385802698848703</v>
      </c>
      <c r="F194" s="3">
        <v>6.76</v>
      </c>
      <c r="G194" s="23">
        <v>8.0230723156828905</v>
      </c>
      <c r="H194" s="3">
        <f>2*C194+$P$10</f>
        <v>484</v>
      </c>
      <c r="I194" s="3">
        <f>2*C194+$P$11</f>
        <v>264</v>
      </c>
      <c r="J194" s="3">
        <v>374</v>
      </c>
      <c r="K194" s="23">
        <f t="shared" si="2"/>
        <v>1.5783307698769011E-3</v>
      </c>
    </row>
    <row r="195" spans="3:11" x14ac:dyDescent="0.3">
      <c r="C195" s="3">
        <v>188</v>
      </c>
      <c r="D195" s="23">
        <v>7.36</v>
      </c>
      <c r="E195" s="3">
        <v>8.7911821778753101</v>
      </c>
      <c r="F195" s="3">
        <v>6.54</v>
      </c>
      <c r="G195" s="23">
        <v>7.9772943335294304</v>
      </c>
      <c r="H195" s="3">
        <f>2*C195+$P$10</f>
        <v>486</v>
      </c>
      <c r="I195" s="3">
        <f>2*C195+$P$11</f>
        <v>266</v>
      </c>
      <c r="J195" s="3">
        <v>376</v>
      </c>
      <c r="K195" s="23">
        <f t="shared" si="2"/>
        <v>2.0564444437942142E-3</v>
      </c>
    </row>
    <row r="196" spans="3:11" x14ac:dyDescent="0.3">
      <c r="C196" s="3">
        <v>189</v>
      </c>
      <c r="D196" s="23">
        <v>7.06</v>
      </c>
      <c r="E196" s="3">
        <v>8.7415548702932409</v>
      </c>
      <c r="F196" s="3">
        <v>6.24</v>
      </c>
      <c r="G196" s="23">
        <v>7.9245111527421797</v>
      </c>
      <c r="H196" s="3">
        <f>2*C196+$P$10</f>
        <v>488</v>
      </c>
      <c r="I196" s="3">
        <f>2*C196+$P$11</f>
        <v>268</v>
      </c>
      <c r="J196" s="3">
        <v>378</v>
      </c>
      <c r="K196" s="23">
        <f t="shared" si="2"/>
        <v>2.5954651461518041E-3</v>
      </c>
    </row>
    <row r="197" spans="3:11" x14ac:dyDescent="0.3">
      <c r="C197" s="3">
        <v>190</v>
      </c>
      <c r="D197" s="23">
        <v>6.74</v>
      </c>
      <c r="E197" s="3">
        <v>8.6870175656731892</v>
      </c>
      <c r="F197" s="3">
        <v>5.98</v>
      </c>
      <c r="G197" s="23">
        <v>7.8650950686176904</v>
      </c>
      <c r="H197" s="3">
        <f>2*C197+$P$10</f>
        <v>490</v>
      </c>
      <c r="I197" s="3">
        <f>2*C197+$P$11</f>
        <v>270</v>
      </c>
      <c r="J197" s="3">
        <v>380</v>
      </c>
      <c r="K197" s="23">
        <f t="shared" si="2"/>
        <v>3.1943427814502268E-3</v>
      </c>
    </row>
    <row r="198" spans="3:11" x14ac:dyDescent="0.3">
      <c r="C198" s="3">
        <v>191</v>
      </c>
      <c r="D198" s="23">
        <v>6.45</v>
      </c>
      <c r="E198" s="3">
        <v>8.6252588738475904</v>
      </c>
      <c r="F198" s="3">
        <v>5.7</v>
      </c>
      <c r="G198" s="23">
        <v>7.8054775511536301</v>
      </c>
      <c r="H198" s="3">
        <f>2*C198+$P$10</f>
        <v>492</v>
      </c>
      <c r="I198" s="3">
        <f>2*C198+$P$11</f>
        <v>272</v>
      </c>
      <c r="J198" s="3">
        <v>382</v>
      </c>
      <c r="K198" s="23">
        <f t="shared" si="2"/>
        <v>3.8519127937451936E-3</v>
      </c>
    </row>
    <row r="199" spans="3:11" x14ac:dyDescent="0.3">
      <c r="C199" s="3">
        <v>192</v>
      </c>
      <c r="D199" s="23">
        <v>6.11</v>
      </c>
      <c r="E199" s="3">
        <v>8.5562976071122598</v>
      </c>
      <c r="F199" s="3">
        <v>5.42</v>
      </c>
      <c r="G199" s="23">
        <v>7.7389071721121203</v>
      </c>
      <c r="H199" s="3">
        <f>2*C199+$P$10</f>
        <v>494</v>
      </c>
      <c r="I199" s="3">
        <f>2*C199+$P$11</f>
        <v>274</v>
      </c>
      <c r="J199" s="3">
        <v>384</v>
      </c>
      <c r="K199" s="23">
        <f t="shared" si="2"/>
        <v>4.5668991840462081E-3</v>
      </c>
    </row>
    <row r="200" spans="3:11" x14ac:dyDescent="0.3">
      <c r="C200" s="3">
        <v>193</v>
      </c>
      <c r="D200" s="23">
        <v>5.85</v>
      </c>
      <c r="E200" s="3">
        <v>8.4873610644013997</v>
      </c>
      <c r="F200" s="3">
        <v>5.14</v>
      </c>
      <c r="G200" s="23">
        <v>7.6654042094755104</v>
      </c>
      <c r="H200" s="3">
        <f>2*C200+$P$10</f>
        <v>496</v>
      </c>
      <c r="I200" s="3">
        <f>2*C200+$P$11</f>
        <v>276</v>
      </c>
      <c r="J200" s="3">
        <v>386</v>
      </c>
      <c r="K200" s="23">
        <f t="shared" si="2"/>
        <v>5.3379178386075421E-3</v>
      </c>
    </row>
    <row r="201" spans="3:11" x14ac:dyDescent="0.3">
      <c r="C201" s="3">
        <v>194</v>
      </c>
      <c r="D201" s="23">
        <v>5.5</v>
      </c>
      <c r="E201" s="3">
        <v>8.4114408688957294</v>
      </c>
      <c r="F201" s="3">
        <v>4.84</v>
      </c>
      <c r="G201" s="23">
        <v>7.5849910529582401</v>
      </c>
      <c r="H201" s="3">
        <f>2*C201+$P$10</f>
        <v>498</v>
      </c>
      <c r="I201" s="3">
        <f>2*C201+$P$11</f>
        <v>278</v>
      </c>
      <c r="J201" s="3">
        <v>388</v>
      </c>
      <c r="K201" s="23">
        <f t="shared" ref="K201:K264" si="3">$P$9*(1-COS(RADIANS(J201)))+$P$8-SQRT($P$8^2-($P$9*SIN(RADIANS(J201)))^2)</f>
        <v>6.1634801648406956E-3</v>
      </c>
    </row>
    <row r="202" spans="3:11" x14ac:dyDescent="0.3">
      <c r="C202" s="3">
        <v>195</v>
      </c>
      <c r="D202" s="23">
        <v>5.2</v>
      </c>
      <c r="E202" s="3">
        <v>8.3283832295159304</v>
      </c>
      <c r="F202" s="3">
        <v>4.62</v>
      </c>
      <c r="G202" s="23">
        <v>7.4976921971867796</v>
      </c>
      <c r="H202" s="3">
        <f>2*C202+$P$10</f>
        <v>500</v>
      </c>
      <c r="I202" s="3">
        <f>2*C202+$P$11</f>
        <v>280</v>
      </c>
      <c r="J202" s="3">
        <v>390</v>
      </c>
      <c r="K202" s="23">
        <f t="shared" si="3"/>
        <v>7.0419970306837554E-3</v>
      </c>
    </row>
    <row r="203" spans="3:11" x14ac:dyDescent="0.3">
      <c r="C203" s="3">
        <v>196</v>
      </c>
      <c r="D203" s="23">
        <v>4.91</v>
      </c>
      <c r="E203" s="3">
        <v>8.2382134464235595</v>
      </c>
      <c r="F203" s="3">
        <v>4.3600000000000003</v>
      </c>
      <c r="G203" s="23">
        <v>7.4099988913561097</v>
      </c>
      <c r="H203" s="3">
        <f>2*C203+$P$10</f>
        <v>502</v>
      </c>
      <c r="I203" s="3">
        <f>2*C203+$P$11</f>
        <v>282</v>
      </c>
      <c r="J203" s="3">
        <v>392</v>
      </c>
      <c r="K203" s="23">
        <f t="shared" si="3"/>
        <v>7.9717830022269232E-3</v>
      </c>
    </row>
    <row r="204" spans="3:11" x14ac:dyDescent="0.3">
      <c r="C204" s="3">
        <v>197</v>
      </c>
      <c r="D204" s="23">
        <v>4.66</v>
      </c>
      <c r="E204" s="3">
        <v>8.1409589862080303</v>
      </c>
      <c r="F204" s="3">
        <v>4.1100000000000003</v>
      </c>
      <c r="G204" s="23">
        <v>7.3162076188734302</v>
      </c>
      <c r="H204" s="3">
        <f>2*C204+$P$10</f>
        <v>504</v>
      </c>
      <c r="I204" s="3">
        <f>2*C204+$P$11</f>
        <v>284</v>
      </c>
      <c r="J204" s="3">
        <v>394</v>
      </c>
      <c r="K204" s="23">
        <f t="shared" si="3"/>
        <v>8.9510608732036034E-3</v>
      </c>
    </row>
    <row r="205" spans="3:11" x14ac:dyDescent="0.3">
      <c r="C205" s="3">
        <v>198</v>
      </c>
      <c r="D205" s="23">
        <v>4.4000000000000004</v>
      </c>
      <c r="E205" s="3">
        <v>8.0366494735200504</v>
      </c>
      <c r="F205" s="3">
        <v>3.92</v>
      </c>
      <c r="G205" s="23">
        <v>7.21561252117435</v>
      </c>
      <c r="H205" s="3">
        <f>2*C205+$P$10</f>
        <v>506</v>
      </c>
      <c r="I205" s="3">
        <f>2*C205+$P$11</f>
        <v>286</v>
      </c>
      <c r="J205" s="3">
        <v>396</v>
      </c>
      <c r="K205" s="23">
        <f t="shared" si="3"/>
        <v>9.9779664786128208E-3</v>
      </c>
    </row>
    <row r="206" spans="3:11" x14ac:dyDescent="0.3">
      <c r="C206" s="3">
        <v>199</v>
      </c>
      <c r="D206" s="23">
        <v>4.1500000000000004</v>
      </c>
      <c r="E206" s="3">
        <v>7.9253166820476597</v>
      </c>
      <c r="F206" s="3">
        <v>3.69</v>
      </c>
      <c r="G206" s="23">
        <v>7.1082442405000998</v>
      </c>
      <c r="H206" s="3">
        <f>2*C206+$P$10</f>
        <v>508</v>
      </c>
      <c r="I206" s="3">
        <f>2*C206+$P$11</f>
        <v>288</v>
      </c>
      <c r="J206" s="3">
        <v>398</v>
      </c>
      <c r="K206" s="23">
        <f t="shared" si="3"/>
        <v>1.1050553783241324E-2</v>
      </c>
    </row>
    <row r="207" spans="3:11" x14ac:dyDescent="0.3">
      <c r="C207" s="3">
        <v>200</v>
      </c>
      <c r="D207" s="23">
        <v>3.92</v>
      </c>
      <c r="E207" s="3">
        <v>7.8069945248376502</v>
      </c>
      <c r="F207" s="3">
        <v>3.48</v>
      </c>
      <c r="G207" s="23">
        <v>6.99413548226907</v>
      </c>
      <c r="H207" s="3">
        <f>2*C207+$P$10</f>
        <v>510</v>
      </c>
      <c r="I207" s="3">
        <f>2*C207+$P$11</f>
        <v>290</v>
      </c>
      <c r="J207" s="3">
        <v>400</v>
      </c>
      <c r="K207" s="23">
        <f t="shared" si="3"/>
        <v>1.2166800234201663E-2</v>
      </c>
    </row>
    <row r="208" spans="3:11" x14ac:dyDescent="0.3">
      <c r="C208" s="3">
        <v>201</v>
      </c>
      <c r="D208" s="23">
        <v>3.68</v>
      </c>
      <c r="E208" s="3">
        <v>7.6817190439653098</v>
      </c>
      <c r="F208" s="3">
        <v>3.32</v>
      </c>
      <c r="G208" s="23">
        <v>6.8733210051144296</v>
      </c>
      <c r="H208" s="3">
        <f>2*C208+$P$10</f>
        <v>512</v>
      </c>
      <c r="I208" s="3">
        <f>2*C208+$P$11</f>
        <v>292</v>
      </c>
      <c r="J208" s="3">
        <v>402</v>
      </c>
      <c r="K208" s="23">
        <f t="shared" si="3"/>
        <v>1.3324612364810029E-2</v>
      </c>
    </row>
    <row r="209" spans="3:11" x14ac:dyDescent="0.3">
      <c r="C209" s="3">
        <v>202</v>
      </c>
      <c r="D209" s="23">
        <v>3.44</v>
      </c>
      <c r="E209" s="3">
        <v>7.5495283995556903</v>
      </c>
      <c r="F209" s="3">
        <v>3.11</v>
      </c>
      <c r="G209" s="23">
        <v>6.7458376102962703</v>
      </c>
      <c r="H209" s="3">
        <f>2*C209+$P$10</f>
        <v>514</v>
      </c>
      <c r="I209" s="3">
        <f>2*C209+$P$11</f>
        <v>294</v>
      </c>
      <c r="J209" s="3">
        <v>404</v>
      </c>
      <c r="K209" s="23">
        <f t="shared" si="3"/>
        <v>1.4521831635197158E-2</v>
      </c>
    </row>
    <row r="210" spans="3:11" x14ac:dyDescent="0.3">
      <c r="C210" s="3">
        <v>203</v>
      </c>
      <c r="D210" s="23">
        <v>3.25</v>
      </c>
      <c r="E210" s="3">
        <v>7.4104628581596304</v>
      </c>
      <c r="F210" s="3">
        <v>2.93</v>
      </c>
      <c r="G210" s="23">
        <v>6.6117241304916101</v>
      </c>
      <c r="H210" s="3">
        <f>2*C210+$P$10</f>
        <v>516</v>
      </c>
      <c r="I210" s="3">
        <f>2*C210+$P$11</f>
        <v>296</v>
      </c>
      <c r="J210" s="3">
        <v>406</v>
      </c>
      <c r="K210" s="23">
        <f t="shared" si="3"/>
        <v>1.5756240493002005E-2</v>
      </c>
    </row>
    <row r="211" spans="3:11" x14ac:dyDescent="0.3">
      <c r="C211" s="3">
        <v>204</v>
      </c>
      <c r="D211" s="23">
        <v>3.02</v>
      </c>
      <c r="E211" s="3">
        <v>7.2695089650417399</v>
      </c>
      <c r="F211" s="3">
        <v>2.77</v>
      </c>
      <c r="G211" s="23">
        <v>6.4710214179655798</v>
      </c>
      <c r="H211" s="3">
        <f>2*C211+$P$10</f>
        <v>518</v>
      </c>
      <c r="I211" s="3">
        <f>2*C211+$P$11</f>
        <v>298</v>
      </c>
      <c r="J211" s="3">
        <v>408</v>
      </c>
      <c r="K211" s="23">
        <f t="shared" si="3"/>
        <v>1.7025568635352956E-2</v>
      </c>
    </row>
    <row r="212" spans="3:11" x14ac:dyDescent="0.3">
      <c r="C212" s="3">
        <v>205</v>
      </c>
      <c r="D212" s="23">
        <v>2.85</v>
      </c>
      <c r="E212" s="3">
        <v>7.1245277165136196</v>
      </c>
      <c r="F212" s="3">
        <v>2.61</v>
      </c>
      <c r="G212" s="23">
        <v>6.3237723321274402</v>
      </c>
      <c r="H212" s="3">
        <f>2*C212+$P$10</f>
        <v>520</v>
      </c>
      <c r="I212" s="3">
        <f>2*C212+$P$11</f>
        <v>300</v>
      </c>
      <c r="J212" s="3">
        <v>410</v>
      </c>
      <c r="K212" s="23">
        <f t="shared" si="3"/>
        <v>1.8327499451128854E-2</v>
      </c>
    </row>
    <row r="213" spans="3:11" x14ac:dyDescent="0.3">
      <c r="C213" s="3">
        <v>206</v>
      </c>
      <c r="D213" s="23">
        <v>2.7</v>
      </c>
      <c r="E213" s="3">
        <v>6.9728010303241899</v>
      </c>
      <c r="F213" s="3">
        <v>2.44</v>
      </c>
      <c r="G213" s="23">
        <v>6.17002172647517</v>
      </c>
      <c r="H213" s="3">
        <f>2*C213+$P$10</f>
        <v>522</v>
      </c>
      <c r="I213" s="3">
        <f>2*C213+$P$11</f>
        <v>302</v>
      </c>
      <c r="J213" s="3">
        <v>412</v>
      </c>
      <c r="K213" s="23">
        <f t="shared" si="3"/>
        <v>1.9659676620238459E-2</v>
      </c>
    </row>
    <row r="214" spans="3:11" x14ac:dyDescent="0.3">
      <c r="C214" s="3">
        <v>207</v>
      </c>
      <c r="D214" s="23">
        <v>2.52</v>
      </c>
      <c r="E214" s="3">
        <v>6.8143751238918799</v>
      </c>
      <c r="F214" s="3">
        <v>2.2999999999999998</v>
      </c>
      <c r="G214" s="23">
        <v>6.0098164349326701</v>
      </c>
      <c r="H214" s="3">
        <f>2*C214+$P$10</f>
        <v>524</v>
      </c>
      <c r="I214" s="3">
        <f>2*C214+$P$11</f>
        <v>304</v>
      </c>
      <c r="J214" s="3">
        <v>414</v>
      </c>
      <c r="K214" s="23">
        <f t="shared" si="3"/>
        <v>2.1019710844397133E-2</v>
      </c>
    </row>
    <row r="215" spans="3:11" x14ac:dyDescent="0.3">
      <c r="C215" s="3">
        <v>208</v>
      </c>
      <c r="D215" s="23">
        <v>2.3199999999999998</v>
      </c>
      <c r="E215" s="3">
        <v>6.6492982552824902</v>
      </c>
      <c r="F215" s="3">
        <v>2.16</v>
      </c>
      <c r="G215" s="23">
        <v>5.8453782525570004</v>
      </c>
      <c r="H215" s="3">
        <f>2*C215+$P$10</f>
        <v>526</v>
      </c>
      <c r="I215" s="3">
        <f>2*C215+$P$11</f>
        <v>306</v>
      </c>
      <c r="J215" s="3">
        <v>416</v>
      </c>
      <c r="K215" s="23">
        <f t="shared" si="3"/>
        <v>2.2405186681659056E-2</v>
      </c>
    </row>
    <row r="216" spans="3:11" x14ac:dyDescent="0.3">
      <c r="C216" s="3">
        <v>209</v>
      </c>
      <c r="D216" s="23">
        <v>2.1800000000000002</v>
      </c>
      <c r="E216" s="3">
        <v>6.4776207085093302</v>
      </c>
      <c r="F216" s="3">
        <v>2.02</v>
      </c>
      <c r="G216" s="23">
        <v>5.6800698559170799</v>
      </c>
      <c r="H216" s="3">
        <f>2*C216+$P$10</f>
        <v>528</v>
      </c>
      <c r="I216" s="3">
        <f>2*C216+$P$11</f>
        <v>308</v>
      </c>
      <c r="J216" s="3">
        <v>418</v>
      </c>
      <c r="K216" s="23">
        <f t="shared" si="3"/>
        <v>2.3813669454821829E-2</v>
      </c>
    </row>
    <row r="217" spans="3:11" x14ac:dyDescent="0.3">
      <c r="C217" s="3">
        <v>210</v>
      </c>
      <c r="D217" s="23">
        <v>2.0499999999999998</v>
      </c>
      <c r="E217" s="3">
        <v>6.30542222897237</v>
      </c>
      <c r="F217" s="3">
        <v>1.9</v>
      </c>
      <c r="G217" s="23">
        <v>5.5084560174729704</v>
      </c>
      <c r="H217" s="3">
        <f>2*C217+$P$10</f>
        <v>530</v>
      </c>
      <c r="I217" s="3">
        <f>2*C217+$P$11</f>
        <v>310</v>
      </c>
      <c r="J217" s="3">
        <v>420</v>
      </c>
      <c r="K217" s="23">
        <f t="shared" si="3"/>
        <v>2.5242712201809209E-2</v>
      </c>
    </row>
    <row r="218" spans="3:11" x14ac:dyDescent="0.3">
      <c r="C218" s="3">
        <v>211</v>
      </c>
      <c r="D218" s="23">
        <v>1.89</v>
      </c>
      <c r="E218" s="3">
        <v>6.1286239094194004</v>
      </c>
      <c r="F218" s="3">
        <v>1.79</v>
      </c>
      <c r="G218" s="23">
        <v>5.3305890124623199</v>
      </c>
      <c r="H218" s="3">
        <f>2*C218+$P$10</f>
        <v>532</v>
      </c>
      <c r="I218" s="3">
        <f>2*C218+$P$11</f>
        <v>312</v>
      </c>
      <c r="J218" s="3">
        <v>422</v>
      </c>
      <c r="K218" s="23">
        <f t="shared" si="3"/>
        <v>2.6689862634305367E-2</v>
      </c>
    </row>
    <row r="219" spans="3:11" x14ac:dyDescent="0.3">
      <c r="C219" s="3">
        <v>212</v>
      </c>
      <c r="D219" s="23">
        <v>1.75</v>
      </c>
      <c r="E219" s="3">
        <v>5.9453835141522902</v>
      </c>
      <c r="F219" s="3">
        <v>1.66</v>
      </c>
      <c r="G219" s="23">
        <v>5.1465230208978898</v>
      </c>
      <c r="H219" s="3">
        <f>2*C219+$P$10</f>
        <v>534</v>
      </c>
      <c r="I219" s="3">
        <f>2*C219+$P$11</f>
        <v>314</v>
      </c>
      <c r="J219" s="3">
        <v>424</v>
      </c>
      <c r="K219" s="23">
        <f t="shared" si="3"/>
        <v>2.8152670069317653E-2</v>
      </c>
    </row>
    <row r="220" spans="3:11" x14ac:dyDescent="0.3">
      <c r="C220" s="3">
        <v>213</v>
      </c>
      <c r="D220" s="23">
        <v>1.62</v>
      </c>
      <c r="E220" s="3">
        <v>5.7557568599705498</v>
      </c>
      <c r="F220" s="3">
        <v>1.55</v>
      </c>
      <c r="G220" s="23">
        <v>4.9611040263975097</v>
      </c>
      <c r="H220" s="3">
        <f>2*C220+$P$10</f>
        <v>536</v>
      </c>
      <c r="I220" s="3">
        <f>2*C220+$P$11</f>
        <v>316</v>
      </c>
      <c r="J220" s="3">
        <v>426</v>
      </c>
      <c r="K220" s="23">
        <f t="shared" si="3"/>
        <v>2.9628692297026915E-2</v>
      </c>
    </row>
    <row r="221" spans="3:11" x14ac:dyDescent="0.3">
      <c r="C221" s="3">
        <v>214</v>
      </c>
      <c r="D221" s="23">
        <v>1.49</v>
      </c>
      <c r="E221" s="3">
        <v>5.5598017089899798</v>
      </c>
      <c r="F221" s="3">
        <v>1.45</v>
      </c>
      <c r="G221" s="23">
        <v>4.77264397256452</v>
      </c>
      <c r="H221" s="3">
        <f>2*C221+$P$10</f>
        <v>538</v>
      </c>
      <c r="I221" s="3">
        <f>2*C221+$P$11</f>
        <v>318</v>
      </c>
      <c r="J221" s="3">
        <v>428</v>
      </c>
      <c r="K221" s="23">
        <f t="shared" si="3"/>
        <v>3.1115502347307783E-2</v>
      </c>
    </row>
    <row r="222" spans="3:11" x14ac:dyDescent="0.3">
      <c r="C222" s="3">
        <v>215</v>
      </c>
      <c r="D222" s="23">
        <v>1.38</v>
      </c>
      <c r="E222" s="3">
        <v>5.35757775104784</v>
      </c>
      <c r="F222" s="3">
        <v>1.37</v>
      </c>
      <c r="G222" s="23">
        <v>4.5802276369938504</v>
      </c>
      <c r="H222" s="3">
        <f>2*C222+$P$10</f>
        <v>540</v>
      </c>
      <c r="I222" s="3">
        <f>2*C222+$P$11</f>
        <v>320</v>
      </c>
      <c r="J222" s="3">
        <v>430</v>
      </c>
      <c r="K222" s="23">
        <f t="shared" si="3"/>
        <v>3.2610695116701782E-2</v>
      </c>
    </row>
    <row r="223" spans="3:11" x14ac:dyDescent="0.3">
      <c r="C223" s="3">
        <v>216</v>
      </c>
      <c r="D223" s="23">
        <v>1.26</v>
      </c>
      <c r="E223" s="3">
        <v>5.1497316541395701</v>
      </c>
      <c r="F223" s="3">
        <v>1.28</v>
      </c>
      <c r="G223" s="23">
        <v>4.3876292988092596</v>
      </c>
      <c r="H223" s="3">
        <f>2*C223+$P$10</f>
        <v>542</v>
      </c>
      <c r="I223" s="3">
        <f>2*C223+$P$11</f>
        <v>322</v>
      </c>
      <c r="J223" s="3">
        <v>432</v>
      </c>
      <c r="K223" s="23">
        <f t="shared" si="3"/>
        <v>3.411189381745458E-2</v>
      </c>
    </row>
    <row r="224" spans="3:11" x14ac:dyDescent="0.3">
      <c r="C224" s="3">
        <v>217</v>
      </c>
      <c r="D224" s="23">
        <v>1.1599999999999999</v>
      </c>
      <c r="E224" s="3">
        <v>4.9434264333521902</v>
      </c>
      <c r="F224" s="3">
        <v>1.19</v>
      </c>
      <c r="G224" s="23">
        <v>4.1891192087343301</v>
      </c>
      <c r="H224" s="3">
        <f>2*C224+$P$10</f>
        <v>544</v>
      </c>
      <c r="I224" s="3">
        <f>2*C224+$P$11</f>
        <v>324</v>
      </c>
      <c r="J224" s="3">
        <v>434</v>
      </c>
      <c r="K224" s="23">
        <f t="shared" si="3"/>
        <v>3.5616756210513661E-2</v>
      </c>
    </row>
    <row r="225" spans="3:11" x14ac:dyDescent="0.3">
      <c r="C225" s="3">
        <v>218</v>
      </c>
      <c r="D225" s="23">
        <v>1.06</v>
      </c>
      <c r="E225" s="3">
        <v>4.7310401594831601</v>
      </c>
      <c r="F225" s="3">
        <v>1.1000000000000001</v>
      </c>
      <c r="G225" s="23">
        <v>3.9847578348654999</v>
      </c>
      <c r="H225" s="3">
        <f>2*C225+$P$10</f>
        <v>546</v>
      </c>
      <c r="I225" s="3">
        <f>2*C225+$P$11</f>
        <v>326</v>
      </c>
      <c r="J225" s="3">
        <v>436</v>
      </c>
      <c r="K225" s="23">
        <f t="shared" si="3"/>
        <v>3.7122980585158144E-2</v>
      </c>
    </row>
    <row r="226" spans="3:11" x14ac:dyDescent="0.3">
      <c r="C226" s="3">
        <v>219</v>
      </c>
      <c r="D226" s="23">
        <v>0.97</v>
      </c>
      <c r="E226" s="3">
        <v>4.5126375274489199</v>
      </c>
      <c r="F226" s="3">
        <v>1.02</v>
      </c>
      <c r="G226" s="23">
        <v>3.7746074276569499</v>
      </c>
      <c r="H226" s="3">
        <f>2*C226+$P$10</f>
        <v>548</v>
      </c>
      <c r="I226" s="3">
        <f>2*C226+$P$11</f>
        <v>328</v>
      </c>
      <c r="J226" s="3">
        <v>438</v>
      </c>
      <c r="K226" s="23">
        <f t="shared" si="3"/>
        <v>3.8628311449209224E-2</v>
      </c>
    </row>
    <row r="227" spans="3:11" x14ac:dyDescent="0.3">
      <c r="C227" s="3">
        <v>220</v>
      </c>
      <c r="D227" s="23">
        <v>0.88</v>
      </c>
      <c r="E227" s="3">
        <v>4.28828506480692</v>
      </c>
      <c r="F227" s="3">
        <v>0.97</v>
      </c>
      <c r="G227" s="23">
        <v>3.5649397856705898</v>
      </c>
      <c r="H227" s="3">
        <f>2*C227+$P$10</f>
        <v>550</v>
      </c>
      <c r="I227" s="3">
        <f>2*C227+$P$11</f>
        <v>330</v>
      </c>
      <c r="J227" s="3">
        <v>440</v>
      </c>
      <c r="K227" s="23">
        <f t="shared" si="3"/>
        <v>4.0130544895557257E-2</v>
      </c>
    </row>
    <row r="228" spans="3:11" x14ac:dyDescent="0.3">
      <c r="C228" s="3">
        <v>221</v>
      </c>
      <c r="D228" s="23">
        <v>0.8</v>
      </c>
      <c r="E228" s="3">
        <v>4.0681421264378397</v>
      </c>
      <c r="F228" s="3">
        <v>0.9</v>
      </c>
      <c r="G228" s="23">
        <v>3.3514726078197201</v>
      </c>
      <c r="H228" s="3">
        <f>2*C228+$P$10</f>
        <v>552</v>
      </c>
      <c r="I228" s="3">
        <f>2*C228+$P$11</f>
        <v>332</v>
      </c>
      <c r="J228" s="3">
        <v>442</v>
      </c>
      <c r="K228" s="23">
        <f t="shared" si="3"/>
        <v>4.1627533613033507E-2</v>
      </c>
    </row>
    <row r="229" spans="3:11" x14ac:dyDescent="0.3">
      <c r="C229" s="3">
        <v>222</v>
      </c>
      <c r="D229" s="23">
        <v>0.74</v>
      </c>
      <c r="E229" s="3">
        <v>3.8488951513527399</v>
      </c>
      <c r="F229" s="3">
        <v>0.84</v>
      </c>
      <c r="G229" s="23">
        <v>3.1324093014440502</v>
      </c>
      <c r="H229" s="3">
        <f>2*C229+$P$10</f>
        <v>554</v>
      </c>
      <c r="I229" s="3">
        <f>2*C229+$P$11</f>
        <v>334</v>
      </c>
      <c r="J229" s="3">
        <v>444</v>
      </c>
      <c r="K229" s="23">
        <f t="shared" si="3"/>
        <v>4.3117191512430014E-2</v>
      </c>
    </row>
    <row r="230" spans="3:11" x14ac:dyDescent="0.3">
      <c r="C230" s="3">
        <v>223</v>
      </c>
      <c r="D230" s="23">
        <v>0.67</v>
      </c>
      <c r="E230" s="3">
        <v>3.6239005280174501</v>
      </c>
      <c r="F230" s="3">
        <v>0.8</v>
      </c>
      <c r="G230" s="23">
        <v>2.91123824948603</v>
      </c>
      <c r="H230" s="3">
        <f>2*C230+$P$10</f>
        <v>556</v>
      </c>
      <c r="I230" s="3">
        <f>2*C230+$P$11</f>
        <v>336</v>
      </c>
      <c r="J230" s="3">
        <v>446</v>
      </c>
      <c r="K230" s="23">
        <f t="shared" si="3"/>
        <v>4.4597497941700232E-2</v>
      </c>
    </row>
    <row r="231" spans="3:11" x14ac:dyDescent="0.3">
      <c r="C231" s="3">
        <v>224</v>
      </c>
      <c r="D231" s="23">
        <v>0.6</v>
      </c>
      <c r="E231" s="3">
        <v>3.3932267919738002</v>
      </c>
      <c r="F231" s="3">
        <v>0.75</v>
      </c>
      <c r="G231" s="23">
        <v>2.7048233012267802</v>
      </c>
      <c r="H231" s="3">
        <f>2*C231+$P$10</f>
        <v>558</v>
      </c>
      <c r="I231" s="3">
        <f>2*C231+$P$11</f>
        <v>338</v>
      </c>
      <c r="J231" s="3">
        <v>448</v>
      </c>
      <c r="K231" s="23">
        <f t="shared" si="3"/>
        <v>4.6066501468010973E-2</v>
      </c>
    </row>
    <row r="232" spans="3:11" x14ac:dyDescent="0.3">
      <c r="C232" s="3">
        <v>225</v>
      </c>
      <c r="D232" s="23">
        <v>0.54</v>
      </c>
      <c r="E232" s="3">
        <v>3.1569442086763799</v>
      </c>
      <c r="F232" s="3">
        <v>0.7</v>
      </c>
      <c r="G232" s="23">
        <v>2.4934707068986399</v>
      </c>
      <c r="H232" s="3">
        <f>2*C232+$P$10</f>
        <v>560</v>
      </c>
      <c r="I232" s="3">
        <f>2*C232+$P$11</f>
        <v>340</v>
      </c>
      <c r="J232" s="3">
        <v>450</v>
      </c>
      <c r="K232" s="23">
        <f t="shared" si="3"/>
        <v>4.7522323208305794E-2</v>
      </c>
    </row>
    <row r="233" spans="3:11" x14ac:dyDescent="0.3">
      <c r="C233" s="3">
        <v>226</v>
      </c>
      <c r="D233" s="23">
        <v>0.48</v>
      </c>
      <c r="E233" s="3">
        <v>2.91512475208898</v>
      </c>
      <c r="F233" s="3">
        <v>0.68</v>
      </c>
      <c r="G233" s="23">
        <v>2.2804911753835002</v>
      </c>
      <c r="H233" s="3">
        <f>2*C233+$P$10</f>
        <v>562</v>
      </c>
      <c r="I233" s="3">
        <f>2*C233+$P$11</f>
        <v>342</v>
      </c>
      <c r="J233" s="3">
        <v>452</v>
      </c>
      <c r="K233" s="23">
        <f t="shared" si="3"/>
        <v>4.8963159694318553E-2</v>
      </c>
    </row>
    <row r="234" spans="3:11" x14ac:dyDescent="0.3">
      <c r="C234" s="3">
        <v>227</v>
      </c>
      <c r="D234" s="23">
        <v>0.44</v>
      </c>
      <c r="E234" s="3">
        <v>2.6893820068676</v>
      </c>
      <c r="F234" s="3">
        <v>0.65</v>
      </c>
      <c r="G234" s="23">
        <v>2.0664389211988898</v>
      </c>
      <c r="H234" s="3">
        <f>2*C234+$P$10</f>
        <v>564</v>
      </c>
      <c r="I234" s="3">
        <f>2*C234+$P$11</f>
        <v>344</v>
      </c>
      <c r="J234" s="3">
        <v>454</v>
      </c>
      <c r="K234" s="23">
        <f t="shared" si="3"/>
        <v>5.0387285262462667E-2</v>
      </c>
    </row>
    <row r="235" spans="3:11" x14ac:dyDescent="0.3">
      <c r="C235" s="3">
        <v>228</v>
      </c>
      <c r="D235" s="23">
        <v>0.39</v>
      </c>
      <c r="E235" s="3">
        <v>2.46213131493524</v>
      </c>
      <c r="F235" s="3">
        <v>0.62</v>
      </c>
      <c r="G235" s="23">
        <v>1.8471819721988201</v>
      </c>
      <c r="H235" s="3">
        <f>2*C235+$P$10</f>
        <v>566</v>
      </c>
      <c r="I235" s="3">
        <f>2*C235+$P$11</f>
        <v>346</v>
      </c>
      <c r="J235" s="3">
        <v>456</v>
      </c>
      <c r="K235" s="23">
        <f t="shared" si="3"/>
        <v>5.179305396364528E-2</v>
      </c>
    </row>
    <row r="236" spans="3:11" x14ac:dyDescent="0.3">
      <c r="C236" s="3">
        <v>229</v>
      </c>
      <c r="D236" s="23">
        <v>0.35</v>
      </c>
      <c r="E236" s="3">
        <v>2.2295553964511399</v>
      </c>
      <c r="F236" s="3">
        <v>0.59</v>
      </c>
      <c r="G236" s="23">
        <v>1.62278711617396</v>
      </c>
      <c r="H236" s="3">
        <f>2*C236+$P$10</f>
        <v>568</v>
      </c>
      <c r="I236" s="3">
        <f>2*C236+$P$11</f>
        <v>348</v>
      </c>
      <c r="J236" s="3">
        <v>458</v>
      </c>
      <c r="K236" s="23">
        <f t="shared" si="3"/>
        <v>5.3178900992718964E-2</v>
      </c>
    </row>
    <row r="237" spans="3:11" x14ac:dyDescent="0.3">
      <c r="C237" s="3">
        <v>230</v>
      </c>
      <c r="D237" s="23">
        <v>0.32</v>
      </c>
      <c r="E237" s="3">
        <v>1.9917250962930899</v>
      </c>
      <c r="F237" s="3">
        <v>0.57999999999999996</v>
      </c>
      <c r="G237" s="23">
        <v>1.4121900084371699</v>
      </c>
      <c r="H237" s="3">
        <f>2*C237+$P$10</f>
        <v>570</v>
      </c>
      <c r="I237" s="3">
        <f>2*C237+$P$11</f>
        <v>350</v>
      </c>
      <c r="J237" s="3">
        <v>460</v>
      </c>
      <c r="K237" s="23">
        <f t="shared" si="3"/>
        <v>5.4543343641912462E-2</v>
      </c>
    </row>
    <row r="238" spans="3:11" x14ac:dyDescent="0.3">
      <c r="C238" s="3">
        <v>231</v>
      </c>
      <c r="D238" s="23">
        <v>0.28999999999999998</v>
      </c>
      <c r="E238" s="3">
        <v>1.7513457109931401</v>
      </c>
      <c r="F238" s="3">
        <v>0.55000000000000004</v>
      </c>
      <c r="G238" s="23">
        <v>1.2088809071614399</v>
      </c>
      <c r="H238" s="3">
        <f>2*C238+$P$10</f>
        <v>572</v>
      </c>
      <c r="I238" s="3">
        <f>2*C238+$P$11</f>
        <v>352</v>
      </c>
      <c r="J238" s="3">
        <v>462</v>
      </c>
      <c r="K238" s="23">
        <f t="shared" si="3"/>
        <v>5.5884981787083204E-2</v>
      </c>
    </row>
    <row r="239" spans="3:11" x14ac:dyDescent="0.3">
      <c r="C239" s="3">
        <v>232</v>
      </c>
      <c r="D239" s="23">
        <v>0.26</v>
      </c>
      <c r="E239" s="3">
        <v>1.5282258257411501</v>
      </c>
      <c r="F239" s="3">
        <v>0.53</v>
      </c>
      <c r="G239" s="23">
        <v>1.0153812591164999</v>
      </c>
      <c r="H239" s="3">
        <f>2*C239+$P$10</f>
        <v>574</v>
      </c>
      <c r="I239" s="3">
        <f>2*C239+$P$11</f>
        <v>354</v>
      </c>
      <c r="J239" s="3">
        <v>464</v>
      </c>
      <c r="K239" s="23">
        <f t="shared" si="3"/>
        <v>5.7202497919930567E-2</v>
      </c>
    </row>
    <row r="240" spans="3:11" x14ac:dyDescent="0.3">
      <c r="C240" s="3">
        <v>233</v>
      </c>
      <c r="D240" s="23">
        <v>0.24</v>
      </c>
      <c r="E240" s="3">
        <v>1.32214328637393</v>
      </c>
      <c r="F240" s="3">
        <v>0.51</v>
      </c>
      <c r="G240" s="23">
        <v>0.85434768458003196</v>
      </c>
      <c r="H240" s="3">
        <f>2*C240+$P$10</f>
        <v>576</v>
      </c>
      <c r="I240" s="3">
        <f>2*C240+$P$11</f>
        <v>356</v>
      </c>
      <c r="J240" s="3">
        <v>466</v>
      </c>
      <c r="K240" s="23">
        <f t="shared" si="3"/>
        <v>5.8494656743324575E-2</v>
      </c>
    </row>
    <row r="241" spans="3:11" x14ac:dyDescent="0.3">
      <c r="C241" s="3">
        <v>234</v>
      </c>
      <c r="D241" s="23">
        <v>0.21</v>
      </c>
      <c r="E241" s="3">
        <v>1.1124373029553101</v>
      </c>
      <c r="F241" s="3">
        <v>0.5</v>
      </c>
      <c r="G241" s="23">
        <v>0.69990786977243302</v>
      </c>
      <c r="H241" s="3">
        <f>2*C241+$P$10</f>
        <v>578</v>
      </c>
      <c r="I241" s="3">
        <f>2*C241+$P$11</f>
        <v>358</v>
      </c>
      <c r="J241" s="3">
        <v>468</v>
      </c>
      <c r="K241" s="23">
        <f t="shared" si="3"/>
        <v>5.9760304350575222E-2</v>
      </c>
    </row>
    <row r="242" spans="3:11" x14ac:dyDescent="0.3">
      <c r="C242" s="3">
        <v>235</v>
      </c>
      <c r="D242" s="23">
        <v>0.2</v>
      </c>
      <c r="E242" s="3">
        <v>0.93151420232196502</v>
      </c>
      <c r="F242" s="3">
        <v>0.48</v>
      </c>
      <c r="G242" s="23">
        <v>0.56849393703037798</v>
      </c>
      <c r="H242" s="3">
        <f>2*C242+$P$10</f>
        <v>580</v>
      </c>
      <c r="I242" s="3">
        <f>2*C242+$P$11</f>
        <v>360</v>
      </c>
      <c r="J242" s="3">
        <v>470</v>
      </c>
      <c r="K242" s="23">
        <f t="shared" si="3"/>
        <v>6.0998367012732257E-2</v>
      </c>
    </row>
    <row r="243" spans="3:11" x14ac:dyDescent="0.3">
      <c r="C243" s="3">
        <v>236</v>
      </c>
      <c r="D243" s="23">
        <v>0.18</v>
      </c>
      <c r="E243" s="3">
        <v>0.748294629996891</v>
      </c>
      <c r="F243" s="3">
        <v>0.46</v>
      </c>
      <c r="G243" s="23">
        <v>0.473450253676654</v>
      </c>
      <c r="H243" s="3">
        <f>2*C243+$P$10</f>
        <v>582</v>
      </c>
      <c r="I243" s="3">
        <f>2*C243+$P$11</f>
        <v>362</v>
      </c>
      <c r="J243" s="3">
        <v>472</v>
      </c>
      <c r="K243" s="23">
        <f t="shared" si="3"/>
        <v>6.2207849600828508E-2</v>
      </c>
    </row>
    <row r="244" spans="3:11" x14ac:dyDescent="0.3">
      <c r="C244" s="3">
        <v>237</v>
      </c>
      <c r="D244" s="23">
        <v>0.16</v>
      </c>
      <c r="E244" s="3">
        <v>0.58168396581724102</v>
      </c>
      <c r="F244" s="3">
        <v>0.44</v>
      </c>
      <c r="G244" s="23">
        <v>0.43226713852467702</v>
      </c>
      <c r="H244" s="3">
        <f>2*C244+$P$10</f>
        <v>584</v>
      </c>
      <c r="I244" s="3">
        <f>2*C244+$P$11</f>
        <v>364</v>
      </c>
      <c r="J244" s="3">
        <v>474</v>
      </c>
      <c r="K244" s="23">
        <f t="shared" si="3"/>
        <v>6.3387833672318344E-2</v>
      </c>
    </row>
    <row r="245" spans="3:11" x14ac:dyDescent="0.3">
      <c r="C245" s="3">
        <v>238</v>
      </c>
      <c r="D245" s="23">
        <v>0.14000000000000001</v>
      </c>
      <c r="E245" s="3">
        <v>0.44448153800099899</v>
      </c>
      <c r="F245" s="3">
        <v>0.42</v>
      </c>
      <c r="G245" s="23">
        <v>0.41231585751948002</v>
      </c>
      <c r="H245" s="3">
        <f>2*C245+$P$10</f>
        <v>586</v>
      </c>
      <c r="I245" s="3">
        <f>2*C245+$P$11</f>
        <v>366</v>
      </c>
      <c r="J245" s="3">
        <v>476</v>
      </c>
      <c r="K245" s="23">
        <f t="shared" si="3"/>
        <v>6.4537475252811088E-2</v>
      </c>
    </row>
    <row r="246" spans="3:11" x14ac:dyDescent="0.3">
      <c r="C246" s="3">
        <v>239</v>
      </c>
      <c r="D246" s="23">
        <v>0.12</v>
      </c>
      <c r="E246" s="3">
        <v>0.35057451805371898</v>
      </c>
      <c r="F246" s="3">
        <v>0.4</v>
      </c>
      <c r="G246" s="23">
        <v>0.39236457651428402</v>
      </c>
      <c r="H246" s="3">
        <f>2*C246+$P$10</f>
        <v>588</v>
      </c>
      <c r="I246" s="3">
        <f>2*C246+$P$11</f>
        <v>368</v>
      </c>
      <c r="J246" s="3">
        <v>478</v>
      </c>
      <c r="K246" s="23">
        <f t="shared" si="3"/>
        <v>6.5656002345534287E-2</v>
      </c>
    </row>
    <row r="247" spans="3:11" x14ac:dyDescent="0.3">
      <c r="C247" s="3">
        <v>240</v>
      </c>
      <c r="D247" s="23">
        <v>0.1</v>
      </c>
      <c r="E247" s="3">
        <v>0.30258381199089901</v>
      </c>
      <c r="F247" s="3">
        <v>0.38</v>
      </c>
      <c r="G247" s="23">
        <v>0.37241329550908697</v>
      </c>
      <c r="H247" s="3">
        <f>2*C247+$P$10</f>
        <v>590</v>
      </c>
      <c r="I247" s="3">
        <f>2*C247+$P$11</f>
        <v>370</v>
      </c>
      <c r="J247" s="3">
        <v>480</v>
      </c>
      <c r="K247" s="23">
        <f t="shared" si="3"/>
        <v>6.6742712201809162E-2</v>
      </c>
    </row>
    <row r="248" spans="3:11" x14ac:dyDescent="0.3">
      <c r="C248" s="3">
        <v>241</v>
      </c>
      <c r="D248" s="23">
        <v>0.09</v>
      </c>
      <c r="E248" s="3">
        <v>0.28263253098570301</v>
      </c>
      <c r="F248" s="3">
        <v>0.36</v>
      </c>
      <c r="G248" s="23">
        <v>0.35889483522043802</v>
      </c>
      <c r="H248" s="3">
        <f>2*C248+$P$10</f>
        <v>592</v>
      </c>
      <c r="I248" s="3">
        <f>2*C248+$P$11</f>
        <v>372</v>
      </c>
      <c r="J248" s="3">
        <v>482</v>
      </c>
      <c r="K248" s="23">
        <f t="shared" si="3"/>
        <v>6.7796968386177853E-2</v>
      </c>
    </row>
    <row r="249" spans="3:11" x14ac:dyDescent="0.3">
      <c r="C249" s="3">
        <v>242</v>
      </c>
      <c r="D249" s="23">
        <v>7.0000000000000007E-2</v>
      </c>
      <c r="E249" s="3">
        <v>0.26268124998050801</v>
      </c>
      <c r="F249" s="3">
        <v>0.34</v>
      </c>
      <c r="G249" s="23">
        <v>0.342486374001293</v>
      </c>
      <c r="H249" s="3">
        <f>2*C249+$P$10</f>
        <v>594</v>
      </c>
      <c r="I249" s="3">
        <f>2*C249+$P$11</f>
        <v>374</v>
      </c>
      <c r="J249" s="3">
        <v>484</v>
      </c>
      <c r="K249" s="23">
        <f t="shared" si="3"/>
        <v>6.8818197669731046E-2</v>
      </c>
    </row>
    <row r="250" spans="3:11" x14ac:dyDescent="0.3">
      <c r="C250" s="3">
        <v>243</v>
      </c>
      <c r="D250" s="23">
        <v>0.05</v>
      </c>
      <c r="E250" s="3">
        <v>0.24904558639743399</v>
      </c>
      <c r="F250" s="3">
        <v>0.32</v>
      </c>
      <c r="G250" s="23">
        <v>0.32253509299609801</v>
      </c>
      <c r="H250" s="3">
        <f>2*C250+$P$10</f>
        <v>596</v>
      </c>
      <c r="I250" s="3">
        <f>2*C250+$P$11</f>
        <v>376</v>
      </c>
      <c r="J250" s="3">
        <v>486</v>
      </c>
      <c r="K250" s="23">
        <f t="shared" si="3"/>
        <v>6.9805886784672394E-2</v>
      </c>
    </row>
    <row r="251" spans="3:11" x14ac:dyDescent="0.3">
      <c r="C251" s="3">
        <v>244</v>
      </c>
      <c r="D251" s="23">
        <v>0.03</v>
      </c>
      <c r="E251" s="3">
        <v>0.23275432847271199</v>
      </c>
      <c r="F251" s="3">
        <v>0.3</v>
      </c>
      <c r="G251" s="23">
        <v>0.30258381199089901</v>
      </c>
      <c r="H251" s="3">
        <f>2*C251+$P$10</f>
        <v>598</v>
      </c>
      <c r="I251" s="3">
        <f>2*C251+$P$11</f>
        <v>378</v>
      </c>
      <c r="J251" s="3">
        <v>488</v>
      </c>
      <c r="K251" s="23">
        <f t="shared" si="3"/>
        <v>7.0759579072268097E-2</v>
      </c>
    </row>
    <row r="252" spans="3:11" x14ac:dyDescent="0.3">
      <c r="C252" s="3">
        <v>245</v>
      </c>
      <c r="D252" s="23">
        <v>0.02</v>
      </c>
      <c r="E252" s="3">
        <v>0.21908670035479699</v>
      </c>
      <c r="F252" s="3">
        <v>0.28000000000000003</v>
      </c>
      <c r="G252" s="23">
        <v>0.28263253098570301</v>
      </c>
      <c r="H252" s="3">
        <f>2*C252+$P$10</f>
        <v>600</v>
      </c>
      <c r="I252" s="3">
        <f>2*C252+$P$11</f>
        <v>380</v>
      </c>
      <c r="J252" s="3">
        <v>490</v>
      </c>
      <c r="K252" s="23">
        <f t="shared" si="3"/>
        <v>7.1678871055111643E-2</v>
      </c>
    </row>
    <row r="253" spans="3:11" x14ac:dyDescent="0.3">
      <c r="C253" s="3">
        <v>246</v>
      </c>
      <c r="D253" s="23">
        <v>0</v>
      </c>
      <c r="E253" s="3">
        <v>0.202827406964917</v>
      </c>
      <c r="F253" s="3">
        <v>0.26</v>
      </c>
      <c r="G253" s="23">
        <v>0.26268124998050801</v>
      </c>
      <c r="H253" s="3">
        <f>2*C253+$P$10</f>
        <v>602</v>
      </c>
      <c r="I253" s="3">
        <f>2*C253+$P$11</f>
        <v>382</v>
      </c>
      <c r="J253" s="3">
        <v>492</v>
      </c>
      <c r="K253" s="23">
        <f t="shared" si="3"/>
        <v>7.2563408963138204E-2</v>
      </c>
    </row>
    <row r="254" spans="3:11" x14ac:dyDescent="0.3">
      <c r="C254" s="3">
        <v>247</v>
      </c>
      <c r="D254" s="23">
        <v>0</v>
      </c>
      <c r="E254" s="3">
        <v>0.182876125959721</v>
      </c>
      <c r="F254" s="3">
        <v>0.24</v>
      </c>
      <c r="G254" s="23">
        <v>0.24904558639743399</v>
      </c>
      <c r="H254" s="3">
        <f>2*C254+$P$10</f>
        <v>604</v>
      </c>
      <c r="I254" s="3">
        <f>2*C254+$P$11</f>
        <v>384</v>
      </c>
      <c r="J254" s="3">
        <v>494</v>
      </c>
      <c r="K254" s="23">
        <f t="shared" si="3"/>
        <v>7.3412885241098819E-2</v>
      </c>
    </row>
    <row r="255" spans="3:11" x14ac:dyDescent="0.3">
      <c r="C255" s="3">
        <v>248</v>
      </c>
      <c r="D255" s="23">
        <v>0</v>
      </c>
      <c r="E255" s="3">
        <v>0.162924844954526</v>
      </c>
      <c r="F255" s="3">
        <v>0.22</v>
      </c>
      <c r="G255" s="23">
        <v>0.23275432847271199</v>
      </c>
      <c r="H255" s="3">
        <f>2*C255+$P$10</f>
        <v>606</v>
      </c>
      <c r="I255" s="3">
        <f>2*C255+$P$11</f>
        <v>386</v>
      </c>
      <c r="J255" s="3">
        <v>496</v>
      </c>
      <c r="K255" s="23">
        <f t="shared" si="3"/>
        <v>7.4227035063305219E-2</v>
      </c>
    </row>
    <row r="256" spans="3:11" x14ac:dyDescent="0.3">
      <c r="C256" s="3">
        <v>249</v>
      </c>
      <c r="D256" s="23">
        <v>0</v>
      </c>
      <c r="E256" s="3">
        <v>0.14918263292197501</v>
      </c>
      <c r="F256" s="3">
        <v>0.2</v>
      </c>
      <c r="G256" s="23">
        <v>0.21280304746751499</v>
      </c>
      <c r="H256" s="3">
        <f>2*C256+$P$10</f>
        <v>608</v>
      </c>
      <c r="I256" s="3">
        <f>2*C256+$P$11</f>
        <v>388</v>
      </c>
      <c r="J256" s="3">
        <v>498</v>
      </c>
      <c r="K256" s="23">
        <f t="shared" si="3"/>
        <v>7.5005632879433709E-2</v>
      </c>
    </row>
    <row r="257" spans="3:11" x14ac:dyDescent="0.3">
      <c r="C257" s="3">
        <v>250</v>
      </c>
      <c r="D257" s="23">
        <v>0</v>
      </c>
      <c r="E257" s="3">
        <v>0.13299792344673</v>
      </c>
      <c r="F257" s="3">
        <v>0.19</v>
      </c>
      <c r="G257" s="23">
        <v>0.192851766462318</v>
      </c>
      <c r="H257" s="3">
        <f>2*C257+$P$10</f>
        <v>610</v>
      </c>
      <c r="I257" s="3">
        <f>2*C257+$P$11</f>
        <v>390</v>
      </c>
      <c r="J257" s="3">
        <v>500</v>
      </c>
      <c r="K257" s="23">
        <f t="shared" si="3"/>
        <v>7.5748489013076847E-2</v>
      </c>
    </row>
    <row r="258" spans="3:11" x14ac:dyDescent="0.3">
      <c r="C258" s="3">
        <v>251</v>
      </c>
      <c r="D258" s="23">
        <v>0</v>
      </c>
      <c r="E258" s="3">
        <v>0.11304664244153299</v>
      </c>
      <c r="F258" s="3">
        <v>0.17</v>
      </c>
      <c r="G258" s="23">
        <v>0.179141518964614</v>
      </c>
      <c r="H258" s="3">
        <f>2*C258+$P$10</f>
        <v>612</v>
      </c>
      <c r="I258" s="3">
        <f>2*C258+$P$11</f>
        <v>392</v>
      </c>
      <c r="J258" s="3">
        <v>502</v>
      </c>
      <c r="K258" s="23">
        <f t="shared" si="3"/>
        <v>7.6455446332599236E-2</v>
      </c>
    </row>
    <row r="259" spans="3:11" x14ac:dyDescent="0.3">
      <c r="C259" s="3">
        <v>252</v>
      </c>
      <c r="D259" s="23">
        <v>0</v>
      </c>
      <c r="E259" s="3">
        <v>9.9251156184247999E-2</v>
      </c>
      <c r="F259" s="3">
        <v>0.15</v>
      </c>
      <c r="G259" s="23">
        <v>0.162924844954526</v>
      </c>
      <c r="H259" s="3">
        <f>2*C259+$P$10</f>
        <v>614</v>
      </c>
      <c r="I259" s="3">
        <f>2*C259+$P$11</f>
        <v>394</v>
      </c>
      <c r="J259" s="3">
        <v>504</v>
      </c>
      <c r="K259" s="23">
        <f t="shared" si="3"/>
        <v>7.7126377011733444E-2</v>
      </c>
    </row>
    <row r="260" spans="3:11" x14ac:dyDescent="0.3">
      <c r="C260" s="3">
        <v>253</v>
      </c>
      <c r="D260" s="23">
        <v>0</v>
      </c>
      <c r="E260" s="3">
        <v>8.3119720933738997E-2</v>
      </c>
      <c r="F260" s="3">
        <v>0.13</v>
      </c>
      <c r="G260" s="23">
        <v>0.142973563949327</v>
      </c>
      <c r="H260" s="3">
        <f>2*C260+$P$10</f>
        <v>616</v>
      </c>
      <c r="I260" s="3">
        <f>2*C260+$P$11</f>
        <v>396</v>
      </c>
      <c r="J260" s="3">
        <v>506</v>
      </c>
      <c r="K260" s="23">
        <f t="shared" si="3"/>
        <v>7.7761179395272051E-2</v>
      </c>
    </row>
    <row r="261" spans="3:11" x14ac:dyDescent="0.3">
      <c r="C261" s="3">
        <v>254</v>
      </c>
      <c r="D261" s="23">
        <v>0</v>
      </c>
      <c r="E261" s="3">
        <v>6.3168439928540002E-2</v>
      </c>
      <c r="F261" s="3">
        <v>0.11</v>
      </c>
      <c r="G261" s="23">
        <v>0.12302228294413101</v>
      </c>
      <c r="H261" s="3">
        <f>2*C261+$P$10</f>
        <v>618</v>
      </c>
      <c r="I261" s="3">
        <f>2*C261+$P$11</f>
        <v>398</v>
      </c>
      <c r="J261" s="3">
        <v>508</v>
      </c>
      <c r="K261" s="23">
        <f t="shared" si="3"/>
        <v>7.8359774983210284E-2</v>
      </c>
    </row>
    <row r="262" spans="3:11" x14ac:dyDescent="0.3">
      <c r="C262" s="3">
        <v>255</v>
      </c>
      <c r="D262" s="23">
        <v>0</v>
      </c>
      <c r="E262" s="3">
        <v>4.9319679446519001E-2</v>
      </c>
      <c r="F262" s="3">
        <v>0.1</v>
      </c>
      <c r="G262" s="23">
        <v>0.11077712106911</v>
      </c>
      <c r="H262" s="3">
        <f>2*C262+$P$10</f>
        <v>620</v>
      </c>
      <c r="I262" s="3">
        <f>2*C262+$P$11</f>
        <v>400</v>
      </c>
      <c r="J262" s="3">
        <v>510</v>
      </c>
      <c r="K262" s="23">
        <f t="shared" si="3"/>
        <v>7.8922105544792176E-2</v>
      </c>
    </row>
    <row r="263" spans="3:11" x14ac:dyDescent="0.3">
      <c r="C263" s="3">
        <v>256</v>
      </c>
      <c r="D263" s="23">
        <v>0</v>
      </c>
      <c r="E263" s="3">
        <v>3.3241518420745998E-2</v>
      </c>
      <c r="F263" s="3">
        <v>0.09</v>
      </c>
      <c r="G263" s="23">
        <v>0.100783212798919</v>
      </c>
      <c r="H263" s="3">
        <f>2*C263+$P$10</f>
        <v>622</v>
      </c>
      <c r="I263" s="3">
        <f>2*C263+$P$11</f>
        <v>402</v>
      </c>
      <c r="J263" s="3">
        <v>512</v>
      </c>
      <c r="K263" s="23">
        <f t="shared" si="3"/>
        <v>7.9448130372131637E-2</v>
      </c>
    </row>
    <row r="264" spans="3:11" x14ac:dyDescent="0.3">
      <c r="C264" s="3">
        <v>257</v>
      </c>
      <c r="D264" s="23">
        <v>0</v>
      </c>
      <c r="E264" s="3">
        <v>1.3290237415551E-2</v>
      </c>
      <c r="F264" s="3">
        <v>0.08</v>
      </c>
      <c r="G264" s="23">
        <v>9.0789304528725995E-2</v>
      </c>
      <c r="H264" s="3">
        <f>2*C264+$P$10</f>
        <v>624</v>
      </c>
      <c r="I264" s="3">
        <f>2*C264+$P$11</f>
        <v>404</v>
      </c>
      <c r="J264" s="3">
        <v>514</v>
      </c>
      <c r="K264" s="23">
        <f t="shared" si="3"/>
        <v>7.9937823681438397E-2</v>
      </c>
    </row>
    <row r="265" spans="3:11" x14ac:dyDescent="0.3">
      <c r="C265" s="3">
        <v>258</v>
      </c>
      <c r="D265" s="23">
        <v>0</v>
      </c>
      <c r="E265" s="3">
        <v>8.4413009700900002E-4</v>
      </c>
      <c r="F265" s="3">
        <v>7.0000000000000007E-2</v>
      </c>
      <c r="G265" s="23">
        <v>8.9999999999998997E-2</v>
      </c>
      <c r="H265" s="3">
        <f>2*C265+$P$10</f>
        <v>626</v>
      </c>
      <c r="I265" s="3">
        <f>2*C265+$P$11</f>
        <v>406</v>
      </c>
      <c r="J265" s="3">
        <v>516</v>
      </c>
      <c r="K265" s="23">
        <f t="shared" ref="K265:K328" si="4">$P$9*(1-COS(RADIANS(J265)))+$P$8-SQRT($P$8^2-($P$9*SIN(RADIANS(J265)))^2)</f>
        <v>8.0391172168382041E-2</v>
      </c>
    </row>
    <row r="266" spans="3:11" x14ac:dyDescent="0.3">
      <c r="C266" s="3">
        <v>259</v>
      </c>
      <c r="D266" s="23">
        <v>0</v>
      </c>
      <c r="E266" s="3">
        <v>0</v>
      </c>
      <c r="F266" s="3">
        <v>7.0000000000000007E-2</v>
      </c>
      <c r="G266" s="23">
        <v>8.9999999999998997E-2</v>
      </c>
      <c r="H266" s="3">
        <f>2*C266+$P$10</f>
        <v>628</v>
      </c>
      <c r="I266" s="3">
        <f>2*C266+$P$11</f>
        <v>408</v>
      </c>
      <c r="J266" s="3">
        <v>518</v>
      </c>
      <c r="K266" s="23">
        <f t="shared" si="4"/>
        <v>8.0808172722788535E-2</v>
      </c>
    </row>
    <row r="267" spans="3:11" x14ac:dyDescent="0.3">
      <c r="C267" s="3">
        <v>260</v>
      </c>
      <c r="D267" s="23">
        <v>0</v>
      </c>
      <c r="E267" s="3">
        <v>0</v>
      </c>
      <c r="F267" s="3">
        <v>7.0000000000000007E-2</v>
      </c>
      <c r="G267" s="23">
        <v>8.9999999999998997E-2</v>
      </c>
      <c r="H267" s="3">
        <f>2*C267+$P$10</f>
        <v>630</v>
      </c>
      <c r="I267" s="3">
        <f>2*C267+$P$11</f>
        <v>410</v>
      </c>
      <c r="J267" s="3">
        <v>520</v>
      </c>
      <c r="K267" s="23">
        <f t="shared" si="4"/>
        <v>8.1188830306680643E-2</v>
      </c>
    </row>
    <row r="268" spans="3:11" x14ac:dyDescent="0.3">
      <c r="C268" s="3">
        <v>261</v>
      </c>
      <c r="D268" s="23">
        <v>0</v>
      </c>
      <c r="E268" s="3">
        <v>0</v>
      </c>
      <c r="F268" s="3">
        <v>0.06</v>
      </c>
      <c r="G268" s="23">
        <v>8.9999999999998997E-2</v>
      </c>
      <c r="H268" s="3">
        <f>2*C268+$P$10</f>
        <v>632</v>
      </c>
      <c r="I268" s="3">
        <f>2*C268+$P$11</f>
        <v>412</v>
      </c>
      <c r="J268" s="3">
        <v>522</v>
      </c>
      <c r="K268" s="23">
        <f t="shared" si="4"/>
        <v>8.153315599864952E-2</v>
      </c>
    </row>
    <row r="269" spans="3:11" x14ac:dyDescent="0.3">
      <c r="C269" s="3">
        <v>262</v>
      </c>
      <c r="D269" s="23">
        <v>0</v>
      </c>
      <c r="E269" s="3">
        <v>0</v>
      </c>
      <c r="F269" s="3">
        <v>0.06</v>
      </c>
      <c r="G269" s="23">
        <v>8.9999999999998997E-2</v>
      </c>
      <c r="H269" s="3">
        <f>2*C269+$P$10</f>
        <v>634</v>
      </c>
      <c r="I269" s="3">
        <f>2*C269+$P$11</f>
        <v>414</v>
      </c>
      <c r="J269" s="3">
        <v>524</v>
      </c>
      <c r="K269" s="23">
        <f t="shared" si="4"/>
        <v>8.1841165206674671E-2</v>
      </c>
    </row>
    <row r="270" spans="3:11" x14ac:dyDescent="0.3">
      <c r="C270" s="3">
        <v>263</v>
      </c>
      <c r="D270" s="23">
        <v>0</v>
      </c>
      <c r="E270" s="3">
        <v>0</v>
      </c>
      <c r="F270" s="3">
        <v>0.06</v>
      </c>
      <c r="G270" s="23">
        <v>8.9999999999998997E-2</v>
      </c>
      <c r="H270" s="3">
        <f>2*C270+$P$10</f>
        <v>636</v>
      </c>
      <c r="I270" s="3">
        <f>2*C270+$P$11</f>
        <v>416</v>
      </c>
      <c r="J270" s="3">
        <v>526</v>
      </c>
      <c r="K270" s="23">
        <f t="shared" si="4"/>
        <v>8.2112876050784628E-2</v>
      </c>
    </row>
    <row r="271" spans="3:11" x14ac:dyDescent="0.3">
      <c r="C271" s="3">
        <v>264</v>
      </c>
      <c r="D271" s="23">
        <v>0</v>
      </c>
      <c r="E271" s="3">
        <v>0</v>
      </c>
      <c r="F271" s="3">
        <v>0.06</v>
      </c>
      <c r="G271" s="23">
        <v>8.9999999999998997E-2</v>
      </c>
      <c r="H271" s="3">
        <f>2*C271+$P$10</f>
        <v>638</v>
      </c>
      <c r="I271" s="3">
        <f>2*C271+$P$11</f>
        <v>418</v>
      </c>
      <c r="J271" s="3">
        <v>528</v>
      </c>
      <c r="K271" s="23">
        <f t="shared" si="4"/>
        <v>8.2348307916372931E-2</v>
      </c>
    </row>
    <row r="272" spans="3:11" x14ac:dyDescent="0.3">
      <c r="C272" s="3">
        <v>265</v>
      </c>
      <c r="D272" s="23">
        <v>0</v>
      </c>
      <c r="E272" s="3">
        <v>0</v>
      </c>
      <c r="F272" s="3">
        <v>0.06</v>
      </c>
      <c r="G272" s="23">
        <v>8.9999999999998997E-2</v>
      </c>
      <c r="H272" s="3">
        <f>2*C272+$P$10</f>
        <v>640</v>
      </c>
      <c r="I272" s="3">
        <f>2*C272+$P$11</f>
        <v>420</v>
      </c>
      <c r="J272" s="3">
        <v>530</v>
      </c>
      <c r="K272" s="23">
        <f t="shared" si="4"/>
        <v>8.2547480178527227E-2</v>
      </c>
    </row>
    <row r="273" spans="3:11" x14ac:dyDescent="0.3">
      <c r="C273" s="3">
        <v>266</v>
      </c>
      <c r="D273" s="23">
        <v>0</v>
      </c>
      <c r="E273" s="3">
        <v>0</v>
      </c>
      <c r="F273" s="3">
        <v>0.05</v>
      </c>
      <c r="G273" s="23">
        <v>8.9999999999998997E-2</v>
      </c>
      <c r="H273" s="3">
        <f>2*C273+$P$10</f>
        <v>642</v>
      </c>
      <c r="I273" s="3">
        <f>2*C273+$P$11</f>
        <v>422</v>
      </c>
      <c r="J273" s="3">
        <v>532</v>
      </c>
      <c r="K273" s="23">
        <f t="shared" si="4"/>
        <v>8.2710411097401265E-2</v>
      </c>
    </row>
    <row r="274" spans="3:11" x14ac:dyDescent="0.3">
      <c r="C274" s="3">
        <v>267</v>
      </c>
      <c r="D274" s="23">
        <v>0</v>
      </c>
      <c r="E274" s="3">
        <v>0</v>
      </c>
      <c r="F274" s="3">
        <v>0.05</v>
      </c>
      <c r="G274" s="23">
        <v>8.9999999999998997E-2</v>
      </c>
      <c r="H274" s="3">
        <f>2*C274+$P$10</f>
        <v>644</v>
      </c>
      <c r="I274" s="3">
        <f>2*C274+$P$11</f>
        <v>424</v>
      </c>
      <c r="J274" s="3">
        <v>534</v>
      </c>
      <c r="K274" s="23">
        <f t="shared" si="4"/>
        <v>8.2837116884430906E-2</v>
      </c>
    </row>
    <row r="275" spans="3:11" x14ac:dyDescent="0.3">
      <c r="C275" s="3">
        <v>268</v>
      </c>
      <c r="D275" s="23">
        <v>0</v>
      </c>
      <c r="E275" s="3">
        <v>0</v>
      </c>
      <c r="F275" s="3">
        <v>0.05</v>
      </c>
      <c r="G275" s="23">
        <v>8.9999999999998997E-2</v>
      </c>
      <c r="H275" s="3">
        <f>2*C275+$P$10</f>
        <v>646</v>
      </c>
      <c r="I275" s="3">
        <f>2*C275+$P$11</f>
        <v>426</v>
      </c>
      <c r="J275" s="3">
        <v>536</v>
      </c>
      <c r="K275" s="23">
        <f t="shared" si="4"/>
        <v>8.2927610939065949E-2</v>
      </c>
    </row>
    <row r="276" spans="3:11" x14ac:dyDescent="0.3">
      <c r="C276" s="3">
        <v>269</v>
      </c>
      <c r="D276" s="23">
        <v>0</v>
      </c>
      <c r="E276" s="3">
        <v>0</v>
      </c>
      <c r="F276" s="3">
        <v>0.05</v>
      </c>
      <c r="G276" s="23">
        <v>8.9999999999998997E-2</v>
      </c>
      <c r="H276" s="3">
        <f>2*C276+$P$10</f>
        <v>648</v>
      </c>
      <c r="I276" s="3">
        <f>2*C276+$P$11</f>
        <v>428</v>
      </c>
      <c r="J276" s="3">
        <v>538</v>
      </c>
      <c r="K276" s="23">
        <f t="shared" si="4"/>
        <v>8.2981903255638118E-2</v>
      </c>
    </row>
    <row r="277" spans="3:11" x14ac:dyDescent="0.3">
      <c r="C277" s="3">
        <v>270</v>
      </c>
      <c r="D277" s="23">
        <v>0</v>
      </c>
      <c r="E277" s="3">
        <v>0</v>
      </c>
      <c r="F277" s="3">
        <v>0.05</v>
      </c>
      <c r="G277" s="23">
        <v>8.9999999999998997E-2</v>
      </c>
      <c r="H277" s="3">
        <f>2*C277+$P$10</f>
        <v>650</v>
      </c>
      <c r="I277" s="3">
        <f>2*C277+$P$11</f>
        <v>430</v>
      </c>
      <c r="J277" s="3">
        <v>540</v>
      </c>
      <c r="K277" s="23">
        <f t="shared" si="4"/>
        <v>8.299999999999999E-2</v>
      </c>
    </row>
    <row r="278" spans="3:11" x14ac:dyDescent="0.3">
      <c r="C278" s="3">
        <v>271</v>
      </c>
      <c r="D278" s="23">
        <v>0</v>
      </c>
      <c r="E278" s="3">
        <v>0</v>
      </c>
      <c r="F278" s="3">
        <v>0.04</v>
      </c>
      <c r="G278" s="23">
        <v>8.9999999999998997E-2</v>
      </c>
      <c r="H278" s="3">
        <f>2*C278+$P$10</f>
        <v>652</v>
      </c>
      <c r="I278" s="3">
        <f>2*C278+$P$11</f>
        <v>432</v>
      </c>
      <c r="J278" s="3">
        <v>542</v>
      </c>
      <c r="K278" s="23">
        <f t="shared" si="4"/>
        <v>8.2981903255638118E-2</v>
      </c>
    </row>
    <row r="279" spans="3:11" x14ac:dyDescent="0.3">
      <c r="C279" s="3">
        <v>272</v>
      </c>
      <c r="D279" s="23">
        <v>0</v>
      </c>
      <c r="E279" s="3">
        <v>0</v>
      </c>
      <c r="F279" s="3">
        <v>0.04</v>
      </c>
      <c r="G279" s="23">
        <v>8.9999999999998997E-2</v>
      </c>
      <c r="H279" s="3">
        <f>2*C279+$P$10</f>
        <v>654</v>
      </c>
      <c r="I279" s="3">
        <f>2*C279+$P$11</f>
        <v>434</v>
      </c>
      <c r="J279" s="3">
        <v>544</v>
      </c>
      <c r="K279" s="23">
        <f t="shared" si="4"/>
        <v>8.2927610939065921E-2</v>
      </c>
    </row>
    <row r="280" spans="3:11" x14ac:dyDescent="0.3">
      <c r="C280" s="3">
        <v>273</v>
      </c>
      <c r="D280" s="23">
        <v>0</v>
      </c>
      <c r="E280" s="3">
        <v>0</v>
      </c>
      <c r="F280" s="3">
        <v>0.04</v>
      </c>
      <c r="G280" s="23">
        <v>8.9999999999998997E-2</v>
      </c>
      <c r="H280" s="3">
        <f>2*C280+$P$10</f>
        <v>656</v>
      </c>
      <c r="I280" s="3">
        <f>2*C280+$P$11</f>
        <v>436</v>
      </c>
      <c r="J280" s="3">
        <v>546</v>
      </c>
      <c r="K280" s="23">
        <f t="shared" si="4"/>
        <v>8.2837116884430906E-2</v>
      </c>
    </row>
    <row r="281" spans="3:11" x14ac:dyDescent="0.3">
      <c r="C281" s="3">
        <v>274</v>
      </c>
      <c r="D281" s="23">
        <v>0</v>
      </c>
      <c r="E281" s="3">
        <v>0</v>
      </c>
      <c r="F281" s="3">
        <v>0.04</v>
      </c>
      <c r="G281" s="23">
        <v>8.9999999999998997E-2</v>
      </c>
      <c r="H281" s="3">
        <f>2*C281+$P$10</f>
        <v>658</v>
      </c>
      <c r="I281" s="3">
        <f>2*C281+$P$11</f>
        <v>438</v>
      </c>
      <c r="J281" s="3">
        <v>548</v>
      </c>
      <c r="K281" s="23">
        <f t="shared" si="4"/>
        <v>8.2710411097401293E-2</v>
      </c>
    </row>
    <row r="282" spans="3:11" x14ac:dyDescent="0.3">
      <c r="C282" s="3">
        <v>275</v>
      </c>
      <c r="D282" s="23">
        <v>0</v>
      </c>
      <c r="E282" s="3">
        <v>0</v>
      </c>
      <c r="F282" s="3">
        <v>0.04</v>
      </c>
      <c r="G282" s="23">
        <v>8.9999999999998997E-2</v>
      </c>
      <c r="H282" s="3">
        <f>2*C282+$P$10</f>
        <v>660</v>
      </c>
      <c r="I282" s="3">
        <f>2*C282+$P$11</f>
        <v>440</v>
      </c>
      <c r="J282" s="3">
        <v>550</v>
      </c>
      <c r="K282" s="23">
        <f t="shared" si="4"/>
        <v>8.2547480178527227E-2</v>
      </c>
    </row>
    <row r="283" spans="3:11" x14ac:dyDescent="0.3">
      <c r="C283" s="3">
        <v>276</v>
      </c>
      <c r="D283" s="23">
        <v>0</v>
      </c>
      <c r="E283" s="3">
        <v>0</v>
      </c>
      <c r="F283" s="3">
        <v>0.04</v>
      </c>
      <c r="G283" s="23">
        <v>8.9999999999998997E-2</v>
      </c>
      <c r="H283" s="3">
        <f>2*C283+$P$10</f>
        <v>662</v>
      </c>
      <c r="I283" s="3">
        <f>2*C283+$P$11</f>
        <v>442</v>
      </c>
      <c r="J283" s="3">
        <v>552</v>
      </c>
      <c r="K283" s="23">
        <f t="shared" si="4"/>
        <v>8.2348307916372931E-2</v>
      </c>
    </row>
    <row r="284" spans="3:11" x14ac:dyDescent="0.3">
      <c r="C284" s="3">
        <v>277</v>
      </c>
      <c r="D284" s="23">
        <v>0</v>
      </c>
      <c r="E284" s="3">
        <v>0</v>
      </c>
      <c r="F284" s="3">
        <v>0.03</v>
      </c>
      <c r="G284" s="23">
        <v>8.9999999999998997E-2</v>
      </c>
      <c r="H284" s="3">
        <f>2*C284+$P$10</f>
        <v>664</v>
      </c>
      <c r="I284" s="3">
        <f>2*C284+$P$11</f>
        <v>444</v>
      </c>
      <c r="J284" s="3">
        <v>554</v>
      </c>
      <c r="K284" s="23">
        <f t="shared" si="4"/>
        <v>8.2112876050784628E-2</v>
      </c>
    </row>
    <row r="285" spans="3:11" x14ac:dyDescent="0.3">
      <c r="C285" s="3">
        <v>278</v>
      </c>
      <c r="D285" s="23">
        <v>0</v>
      </c>
      <c r="E285" s="3">
        <v>0</v>
      </c>
      <c r="F285" s="3">
        <v>0.03</v>
      </c>
      <c r="G285" s="23">
        <v>8.9999999999998997E-2</v>
      </c>
      <c r="H285" s="3">
        <f>2*C285+$P$10</f>
        <v>666</v>
      </c>
      <c r="I285" s="3">
        <f>2*C285+$P$11</f>
        <v>446</v>
      </c>
      <c r="J285" s="3">
        <v>556</v>
      </c>
      <c r="K285" s="23">
        <f t="shared" si="4"/>
        <v>8.1841165206674671E-2</v>
      </c>
    </row>
    <row r="286" spans="3:11" x14ac:dyDescent="0.3">
      <c r="C286" s="3">
        <v>279</v>
      </c>
      <c r="D286" s="23">
        <v>0</v>
      </c>
      <c r="E286" s="3">
        <v>0</v>
      </c>
      <c r="F286" s="3">
        <v>0.03</v>
      </c>
      <c r="G286" s="23">
        <v>8.9999999999998997E-2</v>
      </c>
      <c r="H286" s="3">
        <f>2*C286+$P$10</f>
        <v>668</v>
      </c>
      <c r="I286" s="3">
        <f>2*C286+$P$11</f>
        <v>448</v>
      </c>
      <c r="J286" s="3">
        <v>558</v>
      </c>
      <c r="K286" s="23">
        <f t="shared" si="4"/>
        <v>8.1533155998649548E-2</v>
      </c>
    </row>
    <row r="287" spans="3:11" x14ac:dyDescent="0.3">
      <c r="C287" s="3">
        <v>280</v>
      </c>
      <c r="D287" s="23">
        <v>0</v>
      </c>
      <c r="E287" s="3">
        <v>0</v>
      </c>
      <c r="F287" s="3">
        <v>0.03</v>
      </c>
      <c r="G287" s="23">
        <v>8.9999999999998997E-2</v>
      </c>
      <c r="H287" s="3">
        <f>2*C287+$P$10</f>
        <v>670</v>
      </c>
      <c r="I287" s="3">
        <f>2*C287+$P$11</f>
        <v>450</v>
      </c>
      <c r="J287" s="3">
        <v>560</v>
      </c>
      <c r="K287" s="23">
        <f t="shared" si="4"/>
        <v>8.1188830306680643E-2</v>
      </c>
    </row>
    <row r="288" spans="3:11" x14ac:dyDescent="0.3">
      <c r="C288" s="3">
        <v>281</v>
      </c>
      <c r="D288" s="23">
        <v>0</v>
      </c>
      <c r="E288" s="3">
        <v>0</v>
      </c>
      <c r="F288" s="3">
        <v>0.03</v>
      </c>
      <c r="G288" s="23">
        <v>8.9999999999998997E-2</v>
      </c>
      <c r="H288" s="3">
        <f>2*C288+$P$10</f>
        <v>672</v>
      </c>
      <c r="I288" s="3">
        <f>2*C288+$P$11</f>
        <v>452</v>
      </c>
      <c r="J288" s="3">
        <v>562</v>
      </c>
      <c r="K288" s="23">
        <f t="shared" si="4"/>
        <v>8.0808172722788563E-2</v>
      </c>
    </row>
    <row r="289" spans="3:11" x14ac:dyDescent="0.3">
      <c r="C289" s="3">
        <v>282</v>
      </c>
      <c r="D289" s="23">
        <v>0</v>
      </c>
      <c r="E289" s="3">
        <v>0</v>
      </c>
      <c r="F289" s="3">
        <v>0.03</v>
      </c>
      <c r="G289" s="23">
        <v>8.9999999999998997E-2</v>
      </c>
      <c r="H289" s="3">
        <f>2*C289+$P$10</f>
        <v>674</v>
      </c>
      <c r="I289" s="3">
        <f>2*C289+$P$11</f>
        <v>454</v>
      </c>
      <c r="J289" s="3">
        <v>564</v>
      </c>
      <c r="K289" s="23">
        <f t="shared" si="4"/>
        <v>8.0391172168382069E-2</v>
      </c>
    </row>
    <row r="290" spans="3:11" x14ac:dyDescent="0.3">
      <c r="C290" s="3">
        <v>283</v>
      </c>
      <c r="D290" s="23">
        <v>0</v>
      </c>
      <c r="E290" s="3">
        <v>0</v>
      </c>
      <c r="F290" s="3">
        <v>0.02</v>
      </c>
      <c r="G290" s="23">
        <v>8.9999999999998997E-2</v>
      </c>
      <c r="H290" s="3">
        <f>2*C290+$P$10</f>
        <v>676</v>
      </c>
      <c r="I290" s="3">
        <f>2*C290+$P$11</f>
        <v>456</v>
      </c>
      <c r="J290" s="3">
        <v>566</v>
      </c>
      <c r="K290" s="23">
        <f t="shared" si="4"/>
        <v>7.9937823681438397E-2</v>
      </c>
    </row>
    <row r="291" spans="3:11" x14ac:dyDescent="0.3">
      <c r="C291" s="3">
        <v>284</v>
      </c>
      <c r="D291" s="23">
        <v>0</v>
      </c>
      <c r="E291" s="3">
        <v>0</v>
      </c>
      <c r="F291" s="3">
        <v>0.02</v>
      </c>
      <c r="G291" s="23">
        <v>8.9999999999998997E-2</v>
      </c>
      <c r="H291" s="3">
        <f>2*C291+$P$10</f>
        <v>678</v>
      </c>
      <c r="I291" s="3">
        <f>2*C291+$P$11</f>
        <v>458</v>
      </c>
      <c r="J291" s="3">
        <v>568</v>
      </c>
      <c r="K291" s="23">
        <f t="shared" si="4"/>
        <v>7.9448130372131637E-2</v>
      </c>
    </row>
    <row r="292" spans="3:11" x14ac:dyDescent="0.3">
      <c r="C292" s="3">
        <v>285</v>
      </c>
      <c r="D292" s="23">
        <v>0</v>
      </c>
      <c r="E292" s="3">
        <v>0</v>
      </c>
      <c r="F292" s="3">
        <v>0.02</v>
      </c>
      <c r="G292" s="23">
        <v>8.9999999999998997E-2</v>
      </c>
      <c r="H292" s="3">
        <f>2*C292+$P$10</f>
        <v>680</v>
      </c>
      <c r="I292" s="3">
        <f>2*C292+$P$11</f>
        <v>460</v>
      </c>
      <c r="J292" s="3">
        <v>570</v>
      </c>
      <c r="K292" s="23">
        <f t="shared" si="4"/>
        <v>7.8922105544792176E-2</v>
      </c>
    </row>
    <row r="293" spans="3:11" x14ac:dyDescent="0.3">
      <c r="C293" s="3">
        <v>286</v>
      </c>
      <c r="D293" s="23">
        <v>0</v>
      </c>
      <c r="E293" s="3">
        <v>0</v>
      </c>
      <c r="F293" s="3">
        <v>0.02</v>
      </c>
      <c r="G293" s="23">
        <v>8.9999999999998997E-2</v>
      </c>
      <c r="H293" s="3">
        <f>2*C293+$P$10</f>
        <v>682</v>
      </c>
      <c r="I293" s="3">
        <f>2*C293+$P$11</f>
        <v>462</v>
      </c>
      <c r="J293" s="3">
        <v>572</v>
      </c>
      <c r="K293" s="23">
        <f t="shared" si="4"/>
        <v>7.8359774983210284E-2</v>
      </c>
    </row>
    <row r="294" spans="3:11" x14ac:dyDescent="0.3">
      <c r="C294" s="3">
        <v>287</v>
      </c>
      <c r="D294" s="23">
        <v>0</v>
      </c>
      <c r="E294" s="3">
        <v>0</v>
      </c>
      <c r="F294" s="3">
        <v>0.02</v>
      </c>
      <c r="G294" s="23">
        <v>8.9999999999998997E-2</v>
      </c>
      <c r="H294" s="3">
        <f>2*C294+$P$10</f>
        <v>684</v>
      </c>
      <c r="I294" s="3">
        <f>2*C294+$P$11</f>
        <v>464</v>
      </c>
      <c r="J294" s="3">
        <v>574</v>
      </c>
      <c r="K294" s="23">
        <f t="shared" si="4"/>
        <v>7.7761179395272051E-2</v>
      </c>
    </row>
    <row r="295" spans="3:11" x14ac:dyDescent="0.3">
      <c r="C295" s="3">
        <v>288</v>
      </c>
      <c r="D295" s="23">
        <v>0</v>
      </c>
      <c r="E295" s="3">
        <v>0</v>
      </c>
      <c r="F295" s="3">
        <v>0.01</v>
      </c>
      <c r="G295" s="23">
        <v>8.7698673813072003E-2</v>
      </c>
      <c r="H295" s="3">
        <f>2*C295+$P$10</f>
        <v>686</v>
      </c>
      <c r="I295" s="3">
        <f>2*C295+$P$11</f>
        <v>466</v>
      </c>
      <c r="J295" s="3">
        <v>576</v>
      </c>
      <c r="K295" s="23">
        <f t="shared" si="4"/>
        <v>7.7126377011733471E-2</v>
      </c>
    </row>
    <row r="296" spans="3:11" x14ac:dyDescent="0.3">
      <c r="C296" s="3">
        <v>289</v>
      </c>
      <c r="D296" s="23">
        <v>0</v>
      </c>
      <c r="E296" s="3">
        <v>0</v>
      </c>
      <c r="F296" s="3">
        <v>0.01</v>
      </c>
      <c r="G296" s="23">
        <v>8.0795396258537003E-2</v>
      </c>
      <c r="H296" s="3">
        <f>2*C296+$P$10</f>
        <v>688</v>
      </c>
      <c r="I296" s="3">
        <f>2*C296+$P$11</f>
        <v>468</v>
      </c>
      <c r="J296" s="3">
        <v>578</v>
      </c>
      <c r="K296" s="23">
        <f t="shared" si="4"/>
        <v>7.6455446332599264E-2</v>
      </c>
    </row>
    <row r="297" spans="3:11" x14ac:dyDescent="0.3">
      <c r="C297" s="3">
        <v>290</v>
      </c>
      <c r="D297" s="23">
        <v>0</v>
      </c>
      <c r="E297" s="3">
        <v>0</v>
      </c>
      <c r="F297" s="3">
        <v>0.01</v>
      </c>
      <c r="G297" s="23">
        <v>0.08</v>
      </c>
      <c r="H297" s="3">
        <f>2*C297+$P$10</f>
        <v>690</v>
      </c>
      <c r="I297" s="3">
        <f>2*C297+$P$11</f>
        <v>470</v>
      </c>
      <c r="J297" s="3">
        <v>580</v>
      </c>
      <c r="K297" s="23">
        <f t="shared" si="4"/>
        <v>7.5748489013076847E-2</v>
      </c>
    </row>
    <row r="298" spans="3:11" x14ac:dyDescent="0.3">
      <c r="C298" s="3">
        <v>291</v>
      </c>
      <c r="D298" s="23">
        <v>0</v>
      </c>
      <c r="E298" s="3">
        <v>0</v>
      </c>
      <c r="F298" s="3">
        <v>0.01</v>
      </c>
      <c r="G298" s="23">
        <v>0.08</v>
      </c>
      <c r="H298" s="3">
        <f>2*C298+$P$10</f>
        <v>692</v>
      </c>
      <c r="I298" s="3">
        <f>2*C298+$P$11</f>
        <v>472</v>
      </c>
      <c r="J298" s="3">
        <v>582</v>
      </c>
      <c r="K298" s="23">
        <f t="shared" si="4"/>
        <v>7.5005632879433709E-2</v>
      </c>
    </row>
    <row r="299" spans="3:11" x14ac:dyDescent="0.3">
      <c r="C299" s="3">
        <v>292</v>
      </c>
      <c r="D299" s="23">
        <v>0</v>
      </c>
      <c r="E299" s="3">
        <v>0</v>
      </c>
      <c r="F299" s="3">
        <v>0.01</v>
      </c>
      <c r="G299" s="23">
        <v>0.08</v>
      </c>
      <c r="H299" s="3">
        <f>2*C299+$P$10</f>
        <v>694</v>
      </c>
      <c r="I299" s="3">
        <f>2*C299+$P$11</f>
        <v>474</v>
      </c>
      <c r="J299" s="3">
        <v>584</v>
      </c>
      <c r="K299" s="23">
        <f t="shared" si="4"/>
        <v>7.4227035063305219E-2</v>
      </c>
    </row>
    <row r="300" spans="3:11" x14ac:dyDescent="0.3">
      <c r="C300" s="3">
        <v>293</v>
      </c>
      <c r="D300" s="23">
        <v>0</v>
      </c>
      <c r="E300" s="3">
        <v>0</v>
      </c>
      <c r="F300" s="3">
        <v>0.01</v>
      </c>
      <c r="G300" s="23">
        <v>0.08</v>
      </c>
      <c r="H300" s="3">
        <f>2*C300+$P$10</f>
        <v>696</v>
      </c>
      <c r="I300" s="3">
        <f>2*C300+$P$11</f>
        <v>476</v>
      </c>
      <c r="J300" s="3">
        <v>586</v>
      </c>
      <c r="K300" s="23">
        <f t="shared" si="4"/>
        <v>7.3412885241098819E-2</v>
      </c>
    </row>
    <row r="301" spans="3:11" x14ac:dyDescent="0.3">
      <c r="C301" s="3">
        <v>294</v>
      </c>
      <c r="D301" s="23">
        <v>0</v>
      </c>
      <c r="E301" s="3">
        <v>0</v>
      </c>
      <c r="F301" s="3">
        <v>0</v>
      </c>
      <c r="G301" s="23">
        <v>0.08</v>
      </c>
      <c r="H301" s="3">
        <f>2*C301+$P$10</f>
        <v>698</v>
      </c>
      <c r="I301" s="3">
        <f>2*C301+$P$11</f>
        <v>478</v>
      </c>
      <c r="J301" s="3">
        <v>588</v>
      </c>
      <c r="K301" s="23">
        <f t="shared" si="4"/>
        <v>7.2563408963138232E-2</v>
      </c>
    </row>
    <row r="302" spans="3:11" x14ac:dyDescent="0.3">
      <c r="C302" s="3">
        <v>295</v>
      </c>
      <c r="D302" s="23">
        <v>0</v>
      </c>
      <c r="E302" s="3">
        <v>0</v>
      </c>
      <c r="F302" s="3">
        <v>0</v>
      </c>
      <c r="G302" s="23">
        <v>0.08</v>
      </c>
      <c r="H302" s="3">
        <f>2*C302+$P$10</f>
        <v>700</v>
      </c>
      <c r="I302" s="3">
        <f>2*C302+$P$11</f>
        <v>480</v>
      </c>
      <c r="J302" s="3">
        <v>590</v>
      </c>
      <c r="K302" s="23">
        <f t="shared" si="4"/>
        <v>7.1678871055111643E-2</v>
      </c>
    </row>
    <row r="303" spans="3:11" x14ac:dyDescent="0.3">
      <c r="C303" s="3">
        <v>296</v>
      </c>
      <c r="D303" s="23">
        <v>0</v>
      </c>
      <c r="E303" s="3">
        <v>0</v>
      </c>
      <c r="F303" s="3">
        <v>0</v>
      </c>
      <c r="G303" s="23">
        <v>0.08</v>
      </c>
      <c r="H303" s="3">
        <f>2*C303+$P$10</f>
        <v>702</v>
      </c>
      <c r="I303" s="3">
        <f>2*C303+$P$11</f>
        <v>482</v>
      </c>
      <c r="J303" s="3">
        <v>592</v>
      </c>
      <c r="K303" s="23">
        <f t="shared" si="4"/>
        <v>7.0759579072268097E-2</v>
      </c>
    </row>
    <row r="304" spans="3:11" x14ac:dyDescent="0.3">
      <c r="C304" s="3">
        <v>297</v>
      </c>
      <c r="D304" s="23">
        <v>0</v>
      </c>
      <c r="E304" s="3">
        <v>0</v>
      </c>
      <c r="F304" s="3">
        <v>0</v>
      </c>
      <c r="G304" s="23">
        <v>0.08</v>
      </c>
      <c r="H304" s="3">
        <f>2*C304+$P$10</f>
        <v>704</v>
      </c>
      <c r="I304" s="3">
        <f>2*C304+$P$11</f>
        <v>484</v>
      </c>
      <c r="J304" s="3">
        <v>594</v>
      </c>
      <c r="K304" s="23">
        <f t="shared" si="4"/>
        <v>6.9805886784672422E-2</v>
      </c>
    </row>
    <row r="305" spans="3:11" x14ac:dyDescent="0.3">
      <c r="C305" s="3">
        <v>298</v>
      </c>
      <c r="D305" s="23">
        <v>0</v>
      </c>
      <c r="E305" s="3">
        <v>0</v>
      </c>
      <c r="F305" s="3">
        <v>0</v>
      </c>
      <c r="G305" s="23">
        <v>0.08</v>
      </c>
      <c r="H305" s="3">
        <f>2*C305+$P$10</f>
        <v>706</v>
      </c>
      <c r="I305" s="3">
        <f>2*C305+$P$11</f>
        <v>486</v>
      </c>
      <c r="J305" s="3">
        <v>596</v>
      </c>
      <c r="K305" s="23">
        <f t="shared" si="4"/>
        <v>6.8818197669731046E-2</v>
      </c>
    </row>
    <row r="306" spans="3:11" x14ac:dyDescent="0.3">
      <c r="C306" s="3">
        <v>299</v>
      </c>
      <c r="D306" s="23">
        <v>0</v>
      </c>
      <c r="E306" s="3">
        <v>0</v>
      </c>
      <c r="F306" s="3">
        <v>0</v>
      </c>
      <c r="G306" s="23">
        <v>0.08</v>
      </c>
      <c r="H306" s="3">
        <f>2*C306+$P$10</f>
        <v>708</v>
      </c>
      <c r="I306" s="3">
        <f>2*C306+$P$11</f>
        <v>488</v>
      </c>
      <c r="J306" s="3">
        <v>598</v>
      </c>
      <c r="K306" s="23">
        <f t="shared" si="4"/>
        <v>6.779696838617788E-2</v>
      </c>
    </row>
    <row r="307" spans="3:11" x14ac:dyDescent="0.3">
      <c r="C307" s="3">
        <v>300</v>
      </c>
      <c r="D307" s="23">
        <v>0</v>
      </c>
      <c r="E307" s="3">
        <v>0</v>
      </c>
      <c r="F307" s="3">
        <v>0</v>
      </c>
      <c r="G307" s="23">
        <v>0.08</v>
      </c>
      <c r="H307" s="3">
        <f>2*C307+$P$10</f>
        <v>710</v>
      </c>
      <c r="I307" s="3">
        <f>2*C307+$P$11</f>
        <v>490</v>
      </c>
      <c r="J307" s="3">
        <v>600</v>
      </c>
      <c r="K307" s="23">
        <f t="shared" si="4"/>
        <v>6.674271220180919E-2</v>
      </c>
    </row>
    <row r="308" spans="3:11" x14ac:dyDescent="0.3">
      <c r="C308" s="3">
        <v>301</v>
      </c>
      <c r="D308" s="23">
        <v>0</v>
      </c>
      <c r="E308" s="3">
        <v>0</v>
      </c>
      <c r="F308" s="3">
        <v>0</v>
      </c>
      <c r="G308" s="23">
        <v>0.08</v>
      </c>
      <c r="H308" s="3">
        <f>2*C308+$P$10</f>
        <v>712</v>
      </c>
      <c r="I308" s="3">
        <f>2*C308+$P$11</f>
        <v>492</v>
      </c>
      <c r="J308" s="3">
        <v>602</v>
      </c>
      <c r="K308" s="23">
        <f t="shared" si="4"/>
        <v>6.5656002345534314E-2</v>
      </c>
    </row>
    <row r="309" spans="3:11" x14ac:dyDescent="0.3">
      <c r="C309" s="3">
        <v>302</v>
      </c>
      <c r="D309" s="23">
        <v>0</v>
      </c>
      <c r="E309" s="3">
        <v>0</v>
      </c>
      <c r="F309" s="3">
        <v>0</v>
      </c>
      <c r="G309" s="23">
        <v>0.08</v>
      </c>
      <c r="H309" s="3">
        <f>2*C309+$P$10</f>
        <v>714</v>
      </c>
      <c r="I309" s="3">
        <f>2*C309+$P$11</f>
        <v>494</v>
      </c>
      <c r="J309" s="3">
        <v>604</v>
      </c>
      <c r="K309" s="23">
        <f t="shared" si="4"/>
        <v>6.4537475252811116E-2</v>
      </c>
    </row>
    <row r="310" spans="3:11" x14ac:dyDescent="0.3">
      <c r="C310" s="3">
        <v>303</v>
      </c>
      <c r="D310" s="23">
        <v>0</v>
      </c>
      <c r="E310" s="3">
        <v>0</v>
      </c>
      <c r="F310" s="3">
        <v>0</v>
      </c>
      <c r="G310" s="23">
        <v>0.08</v>
      </c>
      <c r="H310" s="3">
        <f>2*C310+$P$10</f>
        <v>716</v>
      </c>
      <c r="I310" s="3">
        <f>2*C310+$P$11</f>
        <v>496</v>
      </c>
      <c r="J310" s="3">
        <v>606</v>
      </c>
      <c r="K310" s="23">
        <f t="shared" si="4"/>
        <v>6.3387833672318372E-2</v>
      </c>
    </row>
    <row r="311" spans="3:11" x14ac:dyDescent="0.3">
      <c r="C311" s="3">
        <v>304</v>
      </c>
      <c r="D311" s="23">
        <v>0</v>
      </c>
      <c r="E311" s="3">
        <v>0</v>
      </c>
      <c r="F311" s="3">
        <v>0</v>
      </c>
      <c r="G311" s="23">
        <v>0.08</v>
      </c>
      <c r="H311" s="3">
        <f>2*C311+$P$10</f>
        <v>718</v>
      </c>
      <c r="I311" s="3">
        <f>2*C311+$P$11</f>
        <v>498</v>
      </c>
      <c r="J311" s="3">
        <v>608</v>
      </c>
      <c r="K311" s="23">
        <f t="shared" si="4"/>
        <v>6.220784960082848E-2</v>
      </c>
    </row>
    <row r="312" spans="3:11" x14ac:dyDescent="0.3">
      <c r="C312" s="3">
        <v>305</v>
      </c>
      <c r="D312" s="23">
        <v>0</v>
      </c>
      <c r="E312" s="3">
        <v>0</v>
      </c>
      <c r="F312" s="3">
        <v>0</v>
      </c>
      <c r="G312" s="23">
        <v>7.7700196861508003E-2</v>
      </c>
      <c r="H312" s="3">
        <f>2*C312+$P$10</f>
        <v>720</v>
      </c>
      <c r="I312" s="3">
        <f>2*C312+$P$11</f>
        <v>500</v>
      </c>
      <c r="J312" s="3">
        <v>610</v>
      </c>
      <c r="K312" s="23">
        <f t="shared" si="4"/>
        <v>6.0998367012732313E-2</v>
      </c>
    </row>
    <row r="313" spans="3:11" x14ac:dyDescent="0.3">
      <c r="C313" s="3">
        <v>306</v>
      </c>
      <c r="D313" s="23">
        <v>0</v>
      </c>
      <c r="E313" s="3">
        <v>0</v>
      </c>
      <c r="F313" s="3">
        <v>0</v>
      </c>
      <c r="G313" s="23">
        <v>7.0801487988345999E-2</v>
      </c>
      <c r="H313" s="3">
        <f>2*C313+$P$10</f>
        <v>722</v>
      </c>
      <c r="I313" s="3">
        <f>2*C313+$P$11</f>
        <v>502</v>
      </c>
      <c r="J313" s="3">
        <v>612</v>
      </c>
      <c r="K313" s="23">
        <f t="shared" si="4"/>
        <v>5.976030435057525E-2</v>
      </c>
    </row>
    <row r="314" spans="3:11" x14ac:dyDescent="0.3">
      <c r="C314" s="3">
        <v>307</v>
      </c>
      <c r="D314" s="23">
        <v>0</v>
      </c>
      <c r="E314" s="3">
        <v>0</v>
      </c>
      <c r="F314" s="3">
        <v>0</v>
      </c>
      <c r="G314" s="23">
        <v>7.0000000000000007E-2</v>
      </c>
      <c r="H314" s="3">
        <f>2*C314+$P$10</f>
        <v>724</v>
      </c>
      <c r="I314" s="3">
        <f>2*C314+$P$11</f>
        <v>504</v>
      </c>
      <c r="J314" s="3">
        <v>614</v>
      </c>
      <c r="K314" s="23">
        <f t="shared" si="4"/>
        <v>5.8494656743324602E-2</v>
      </c>
    </row>
    <row r="315" spans="3:11" x14ac:dyDescent="0.3">
      <c r="C315" s="3">
        <v>308</v>
      </c>
      <c r="D315" s="23">
        <v>0</v>
      </c>
      <c r="E315" s="3">
        <v>0</v>
      </c>
      <c r="F315" s="3">
        <v>0</v>
      </c>
      <c r="G315" s="23">
        <v>7.0000000000000007E-2</v>
      </c>
      <c r="H315" s="3">
        <f>2*C315+$P$10</f>
        <v>726</v>
      </c>
      <c r="I315" s="3">
        <f>2*C315+$P$11</f>
        <v>506</v>
      </c>
      <c r="J315" s="3">
        <v>616</v>
      </c>
      <c r="K315" s="23">
        <f t="shared" si="4"/>
        <v>5.7202497919930539E-2</v>
      </c>
    </row>
    <row r="316" spans="3:11" x14ac:dyDescent="0.3">
      <c r="C316" s="3">
        <v>309</v>
      </c>
      <c r="D316" s="23">
        <v>0</v>
      </c>
      <c r="E316" s="3">
        <v>0</v>
      </c>
      <c r="F316" s="3">
        <v>0</v>
      </c>
      <c r="G316" s="23">
        <v>7.0000000000000007E-2</v>
      </c>
      <c r="H316" s="3">
        <f>2*C316+$P$10</f>
        <v>728</v>
      </c>
      <c r="I316" s="3">
        <f>2*C316+$P$11</f>
        <v>508</v>
      </c>
      <c r="J316" s="3">
        <v>618</v>
      </c>
      <c r="K316" s="23">
        <f t="shared" si="4"/>
        <v>5.5884981787083232E-2</v>
      </c>
    </row>
    <row r="317" spans="3:11" x14ac:dyDescent="0.3">
      <c r="C317" s="3">
        <v>310</v>
      </c>
      <c r="D317" s="23">
        <v>0</v>
      </c>
      <c r="E317" s="3">
        <v>0</v>
      </c>
      <c r="F317" s="3">
        <v>0</v>
      </c>
      <c r="G317" s="23">
        <v>7.0000000000000007E-2</v>
      </c>
      <c r="H317" s="3">
        <f>2*C317+$P$10</f>
        <v>730</v>
      </c>
      <c r="I317" s="3">
        <f>2*C317+$P$11</f>
        <v>510</v>
      </c>
      <c r="J317" s="3">
        <v>620</v>
      </c>
      <c r="K317" s="23">
        <f t="shared" si="4"/>
        <v>5.454334364191249E-2</v>
      </c>
    </row>
    <row r="318" spans="3:11" x14ac:dyDescent="0.3">
      <c r="C318" s="3">
        <v>311</v>
      </c>
      <c r="D318" s="23">
        <v>0</v>
      </c>
      <c r="E318" s="3">
        <v>0</v>
      </c>
      <c r="F318" s="3">
        <v>0</v>
      </c>
      <c r="G318" s="23">
        <v>6.7701719909944003E-2</v>
      </c>
      <c r="H318" s="3">
        <f>2*C318+$P$10</f>
        <v>732</v>
      </c>
      <c r="I318" s="3">
        <f>2*C318+$P$11</f>
        <v>512</v>
      </c>
      <c r="J318" s="3">
        <v>622</v>
      </c>
      <c r="K318" s="23">
        <f t="shared" si="4"/>
        <v>5.3178900992718992E-2</v>
      </c>
    </row>
    <row r="319" spans="3:11" x14ac:dyDescent="0.3">
      <c r="C319" s="3">
        <v>312</v>
      </c>
      <c r="D319" s="23">
        <v>0</v>
      </c>
      <c r="E319" s="3">
        <v>0</v>
      </c>
      <c r="F319" s="3">
        <v>0</v>
      </c>
      <c r="G319" s="23">
        <v>6.0807579718154002E-2</v>
      </c>
      <c r="H319" s="3">
        <f>2*C319+$P$10</f>
        <v>734</v>
      </c>
      <c r="I319" s="3">
        <f>2*C319+$P$11</f>
        <v>514</v>
      </c>
      <c r="J319" s="3">
        <v>624</v>
      </c>
      <c r="K319" s="23">
        <f t="shared" si="4"/>
        <v>5.1793053963645308E-2</v>
      </c>
    </row>
    <row r="320" spans="3:11" x14ac:dyDescent="0.3">
      <c r="C320" s="3">
        <v>313</v>
      </c>
      <c r="D320" s="23">
        <v>0</v>
      </c>
      <c r="E320" s="3">
        <v>0</v>
      </c>
      <c r="F320" s="3">
        <v>0</v>
      </c>
      <c r="G320" s="23">
        <v>0.06</v>
      </c>
      <c r="H320" s="3">
        <f>2*C320+$P$10</f>
        <v>736</v>
      </c>
      <c r="I320" s="3">
        <f>2*C320+$P$11</f>
        <v>516</v>
      </c>
      <c r="J320" s="3">
        <v>626</v>
      </c>
      <c r="K320" s="23">
        <f t="shared" si="4"/>
        <v>5.0387285262462639E-2</v>
      </c>
    </row>
    <row r="321" spans="3:11" x14ac:dyDescent="0.3">
      <c r="C321" s="3">
        <v>314</v>
      </c>
      <c r="D321" s="23">
        <v>0</v>
      </c>
      <c r="E321" s="3">
        <v>0</v>
      </c>
      <c r="F321" s="3">
        <v>0</v>
      </c>
      <c r="G321" s="23">
        <v>0.06</v>
      </c>
      <c r="H321" s="3">
        <f>2*C321+$P$10</f>
        <v>738</v>
      </c>
      <c r="I321" s="3">
        <f>2*C321+$P$11</f>
        <v>518</v>
      </c>
      <c r="J321" s="3">
        <v>628</v>
      </c>
      <c r="K321" s="23">
        <f t="shared" si="4"/>
        <v>4.8963159694318553E-2</v>
      </c>
    </row>
    <row r="322" spans="3:11" x14ac:dyDescent="0.3">
      <c r="C322" s="3">
        <v>315</v>
      </c>
      <c r="D322" s="23">
        <v>0</v>
      </c>
      <c r="E322" s="3">
        <v>0</v>
      </c>
      <c r="F322" s="3">
        <v>0</v>
      </c>
      <c r="G322" s="23">
        <v>0.06</v>
      </c>
      <c r="H322" s="3">
        <f>2*C322+$P$10</f>
        <v>740</v>
      </c>
      <c r="I322" s="3">
        <f>2*C322+$P$11</f>
        <v>520</v>
      </c>
      <c r="J322" s="3">
        <v>630</v>
      </c>
      <c r="K322" s="23">
        <f t="shared" si="4"/>
        <v>4.7522323208305822E-2</v>
      </c>
    </row>
    <row r="323" spans="3:11" x14ac:dyDescent="0.3">
      <c r="C323" s="3">
        <v>316</v>
      </c>
      <c r="D323" s="23">
        <v>0</v>
      </c>
      <c r="E323" s="3">
        <v>0</v>
      </c>
      <c r="F323" s="3">
        <v>0</v>
      </c>
      <c r="G323" s="23">
        <v>0.06</v>
      </c>
      <c r="H323" s="3">
        <f>2*C323+$P$10</f>
        <v>742</v>
      </c>
      <c r="I323" s="3">
        <f>2*C323+$P$11</f>
        <v>522</v>
      </c>
      <c r="J323" s="3">
        <v>632</v>
      </c>
      <c r="K323" s="23">
        <f t="shared" si="4"/>
        <v>4.6066501468011001E-2</v>
      </c>
    </row>
    <row r="324" spans="3:11" x14ac:dyDescent="0.3">
      <c r="C324" s="3">
        <v>317</v>
      </c>
      <c r="D324" s="23">
        <v>0</v>
      </c>
      <c r="E324" s="3">
        <v>0</v>
      </c>
      <c r="F324" s="3">
        <v>0</v>
      </c>
      <c r="G324" s="23">
        <v>0.06</v>
      </c>
      <c r="H324" s="3">
        <f>2*C324+$P$10</f>
        <v>744</v>
      </c>
      <c r="I324" s="3">
        <f>2*C324+$P$11</f>
        <v>524</v>
      </c>
      <c r="J324" s="3">
        <v>634</v>
      </c>
      <c r="K324" s="23">
        <f t="shared" si="4"/>
        <v>4.4597497941700232E-2</v>
      </c>
    </row>
    <row r="325" spans="3:11" x14ac:dyDescent="0.3">
      <c r="C325" s="3">
        <v>318</v>
      </c>
      <c r="D325" s="23">
        <v>0</v>
      </c>
      <c r="E325" s="3">
        <v>0</v>
      </c>
      <c r="F325" s="3">
        <v>0</v>
      </c>
      <c r="G325" s="23">
        <v>0.06</v>
      </c>
      <c r="H325" s="3">
        <f>2*C325+$P$10</f>
        <v>746</v>
      </c>
      <c r="I325" s="3">
        <f>2*C325+$P$11</f>
        <v>526</v>
      </c>
      <c r="J325" s="3">
        <v>636</v>
      </c>
      <c r="K325" s="23">
        <f t="shared" si="4"/>
        <v>4.3117191512430014E-2</v>
      </c>
    </row>
    <row r="326" spans="3:11" x14ac:dyDescent="0.3">
      <c r="C326" s="3">
        <v>319</v>
      </c>
      <c r="D326" s="23">
        <v>0</v>
      </c>
      <c r="E326" s="3">
        <v>0</v>
      </c>
      <c r="F326" s="3">
        <v>0</v>
      </c>
      <c r="G326" s="23">
        <v>0.06</v>
      </c>
      <c r="H326" s="3">
        <f>2*C326+$P$10</f>
        <v>748</v>
      </c>
      <c r="I326" s="3">
        <f>2*C326+$P$11</f>
        <v>528</v>
      </c>
      <c r="J326" s="3">
        <v>638</v>
      </c>
      <c r="K326" s="23">
        <f t="shared" si="4"/>
        <v>4.1627533613033535E-2</v>
      </c>
    </row>
    <row r="327" spans="3:11" x14ac:dyDescent="0.3">
      <c r="C327" s="3">
        <v>320</v>
      </c>
      <c r="D327" s="23">
        <v>0</v>
      </c>
      <c r="E327" s="3">
        <v>0</v>
      </c>
      <c r="F327" s="3">
        <v>0</v>
      </c>
      <c r="G327" s="23">
        <v>5.7703242958380002E-2</v>
      </c>
      <c r="H327" s="3">
        <f>2*C327+$P$10</f>
        <v>750</v>
      </c>
      <c r="I327" s="3">
        <f>2*C327+$P$11</f>
        <v>530</v>
      </c>
      <c r="J327" s="3">
        <v>640</v>
      </c>
      <c r="K327" s="23">
        <f t="shared" si="4"/>
        <v>4.0130544895557285E-2</v>
      </c>
    </row>
    <row r="328" spans="3:11" x14ac:dyDescent="0.3">
      <c r="C328" s="3">
        <v>321</v>
      </c>
      <c r="D328" s="23">
        <v>0</v>
      </c>
      <c r="E328" s="3">
        <v>0</v>
      </c>
      <c r="F328" s="3">
        <v>0</v>
      </c>
      <c r="G328" s="23">
        <v>5.0813671447965003E-2</v>
      </c>
      <c r="H328" s="3">
        <f>2*C328+$P$10</f>
        <v>752</v>
      </c>
      <c r="I328" s="3">
        <f>2*C328+$P$11</f>
        <v>532</v>
      </c>
      <c r="J328" s="3">
        <v>642</v>
      </c>
      <c r="K328" s="23">
        <f t="shared" si="4"/>
        <v>3.8628311449209279E-2</v>
      </c>
    </row>
    <row r="329" spans="3:11" x14ac:dyDescent="0.3">
      <c r="C329" s="3">
        <v>322</v>
      </c>
      <c r="D329" s="23">
        <v>0</v>
      </c>
      <c r="E329" s="3">
        <v>0</v>
      </c>
      <c r="F329" s="3">
        <v>0</v>
      </c>
      <c r="G329" s="23">
        <v>0.05</v>
      </c>
      <c r="H329" s="3">
        <f>2*C329+$P$10</f>
        <v>754</v>
      </c>
      <c r="I329" s="3">
        <f>2*C329+$P$11</f>
        <v>534</v>
      </c>
      <c r="J329" s="3">
        <v>644</v>
      </c>
      <c r="K329" s="23">
        <f t="shared" ref="K329:K367" si="5">$P$9*(1-COS(RADIANS(J329)))+$P$8-SQRT($P$8^2-($P$9*SIN(RADIANS(J329)))^2)</f>
        <v>3.7122980585158116E-2</v>
      </c>
    </row>
    <row r="330" spans="3:11" x14ac:dyDescent="0.3">
      <c r="C330" s="3">
        <v>323</v>
      </c>
      <c r="D330" s="23">
        <v>0</v>
      </c>
      <c r="E330" s="3">
        <v>0</v>
      </c>
      <c r="F330" s="3">
        <v>0</v>
      </c>
      <c r="G330" s="23">
        <v>0.05</v>
      </c>
      <c r="H330" s="3">
        <f>2*C330+$P$10</f>
        <v>756</v>
      </c>
      <c r="I330" s="3">
        <f>2*C330+$P$11</f>
        <v>536</v>
      </c>
      <c r="J330" s="3">
        <v>646</v>
      </c>
      <c r="K330" s="23">
        <f t="shared" si="5"/>
        <v>3.5616756210513661E-2</v>
      </c>
    </row>
    <row r="331" spans="3:11" x14ac:dyDescent="0.3">
      <c r="C331" s="3">
        <v>324</v>
      </c>
      <c r="D331" s="23">
        <v>0</v>
      </c>
      <c r="E331" s="3">
        <v>0</v>
      </c>
      <c r="F331" s="3">
        <v>0</v>
      </c>
      <c r="G331" s="23">
        <v>0.05</v>
      </c>
      <c r="H331" s="3">
        <f>2*C331+$P$10</f>
        <v>758</v>
      </c>
      <c r="I331" s="3">
        <f>2*C331+$P$11</f>
        <v>538</v>
      </c>
      <c r="J331" s="3">
        <v>648</v>
      </c>
      <c r="K331" s="23">
        <f t="shared" si="5"/>
        <v>3.4111893817454608E-2</v>
      </c>
    </row>
    <row r="332" spans="3:11" x14ac:dyDescent="0.3">
      <c r="C332" s="3">
        <v>325</v>
      </c>
      <c r="D332" s="23">
        <v>0</v>
      </c>
      <c r="E332" s="3">
        <v>0</v>
      </c>
      <c r="F332" s="3">
        <v>0</v>
      </c>
      <c r="G332" s="23">
        <v>0.05</v>
      </c>
      <c r="H332" s="3">
        <f>2*C332+$P$10</f>
        <v>760</v>
      </c>
      <c r="I332" s="3">
        <f>2*C332+$P$11</f>
        <v>540</v>
      </c>
      <c r="J332" s="3">
        <v>650</v>
      </c>
      <c r="K332" s="23">
        <f t="shared" si="5"/>
        <v>3.261069511670181E-2</v>
      </c>
    </row>
    <row r="333" spans="3:11" x14ac:dyDescent="0.3">
      <c r="C333" s="3">
        <v>326</v>
      </c>
      <c r="D333" s="23">
        <v>0</v>
      </c>
      <c r="E333" s="3">
        <v>0</v>
      </c>
      <c r="F333" s="3">
        <v>0</v>
      </c>
      <c r="G333" s="23">
        <v>4.7704766006816002E-2</v>
      </c>
      <c r="H333" s="3">
        <f>2*C333+$P$10</f>
        <v>762</v>
      </c>
      <c r="I333" s="3">
        <f>2*C333+$P$11</f>
        <v>542</v>
      </c>
      <c r="J333" s="3">
        <v>652</v>
      </c>
      <c r="K333" s="23">
        <f t="shared" si="5"/>
        <v>3.1115502347307783E-2</v>
      </c>
    </row>
    <row r="334" spans="3:11" x14ac:dyDescent="0.3">
      <c r="C334" s="3">
        <v>327</v>
      </c>
      <c r="D334" s="23">
        <v>0</v>
      </c>
      <c r="E334" s="3">
        <v>0</v>
      </c>
      <c r="F334" s="3">
        <v>0</v>
      </c>
      <c r="G334" s="23">
        <v>4.0819763177773999E-2</v>
      </c>
      <c r="H334" s="3">
        <f>2*C334+$P$10</f>
        <v>764</v>
      </c>
      <c r="I334" s="3">
        <f>2*C334+$P$11</f>
        <v>544</v>
      </c>
      <c r="J334" s="3">
        <v>654</v>
      </c>
      <c r="K334" s="23">
        <f t="shared" si="5"/>
        <v>2.9628692297026915E-2</v>
      </c>
    </row>
    <row r="335" spans="3:11" x14ac:dyDescent="0.3">
      <c r="C335" s="3">
        <v>328</v>
      </c>
      <c r="D335" s="23">
        <v>0</v>
      </c>
      <c r="E335" s="3">
        <v>0</v>
      </c>
      <c r="F335" s="3">
        <v>0</v>
      </c>
      <c r="G335" s="23">
        <v>0.04</v>
      </c>
      <c r="H335" s="3">
        <f>2*C335+$P$10</f>
        <v>766</v>
      </c>
      <c r="I335" s="3">
        <f>2*C335+$P$11</f>
        <v>546</v>
      </c>
      <c r="J335" s="3">
        <v>656</v>
      </c>
      <c r="K335" s="23">
        <f t="shared" si="5"/>
        <v>2.8152670069317681E-2</v>
      </c>
    </row>
    <row r="336" spans="3:11" x14ac:dyDescent="0.3">
      <c r="C336" s="3">
        <v>329</v>
      </c>
      <c r="D336" s="23">
        <v>0</v>
      </c>
      <c r="E336" s="3">
        <v>0</v>
      </c>
      <c r="F336" s="3">
        <v>0</v>
      </c>
      <c r="G336" s="23">
        <v>0.04</v>
      </c>
      <c r="H336" s="3">
        <f>2*C336+$P$10</f>
        <v>768</v>
      </c>
      <c r="I336" s="3">
        <f>2*C336+$P$11</f>
        <v>548</v>
      </c>
      <c r="J336" s="3">
        <v>658</v>
      </c>
      <c r="K336" s="23">
        <f t="shared" si="5"/>
        <v>2.6689862634305395E-2</v>
      </c>
    </row>
    <row r="337" spans="3:11" x14ac:dyDescent="0.3">
      <c r="C337" s="3">
        <v>330</v>
      </c>
      <c r="D337" s="23">
        <v>0</v>
      </c>
      <c r="E337" s="3">
        <v>0</v>
      </c>
      <c r="F337" s="3">
        <v>0</v>
      </c>
      <c r="G337" s="23">
        <v>0.04</v>
      </c>
      <c r="H337" s="3">
        <f>2*C337+$P$10</f>
        <v>770</v>
      </c>
      <c r="I337" s="3">
        <f>2*C337+$P$11</f>
        <v>550</v>
      </c>
      <c r="J337" s="3">
        <v>660</v>
      </c>
      <c r="K337" s="23">
        <f t="shared" si="5"/>
        <v>2.5242712201809236E-2</v>
      </c>
    </row>
    <row r="338" spans="3:11" x14ac:dyDescent="0.3">
      <c r="C338" s="3">
        <v>331</v>
      </c>
      <c r="D338" s="23">
        <v>0</v>
      </c>
      <c r="E338" s="3">
        <v>0</v>
      </c>
      <c r="F338" s="3">
        <v>0</v>
      </c>
      <c r="G338" s="23">
        <v>0.04</v>
      </c>
      <c r="H338" s="3">
        <f>2*C338+$P$10</f>
        <v>772</v>
      </c>
      <c r="I338" s="3">
        <f>2*C338+$P$11</f>
        <v>552</v>
      </c>
      <c r="J338" s="3">
        <v>662</v>
      </c>
      <c r="K338" s="23">
        <f t="shared" si="5"/>
        <v>2.3813669454821829E-2</v>
      </c>
    </row>
    <row r="339" spans="3:11" x14ac:dyDescent="0.3">
      <c r="C339" s="3">
        <v>332</v>
      </c>
      <c r="D339" s="23">
        <v>0</v>
      </c>
      <c r="E339" s="3">
        <v>0</v>
      </c>
      <c r="F339" s="3">
        <v>0</v>
      </c>
      <c r="G339" s="23">
        <v>3.7706289055252001E-2</v>
      </c>
      <c r="H339" s="3">
        <f>2*C339+$P$10</f>
        <v>774</v>
      </c>
      <c r="I339" s="3">
        <f>2*C339+$P$11</f>
        <v>554</v>
      </c>
      <c r="J339" s="3">
        <v>664</v>
      </c>
      <c r="K339" s="23">
        <f t="shared" si="5"/>
        <v>2.2405186681659056E-2</v>
      </c>
    </row>
    <row r="340" spans="3:11" x14ac:dyDescent="0.3">
      <c r="C340" s="3">
        <v>333</v>
      </c>
      <c r="D340" s="23">
        <v>0</v>
      </c>
      <c r="E340" s="3">
        <v>0</v>
      </c>
      <c r="F340" s="3">
        <v>0</v>
      </c>
      <c r="G340" s="23">
        <v>3.0825854907583002E-2</v>
      </c>
      <c r="H340" s="3">
        <f>2*C340+$P$10</f>
        <v>776</v>
      </c>
      <c r="I340" s="3">
        <f>2*C340+$P$11</f>
        <v>556</v>
      </c>
      <c r="J340" s="3">
        <v>666</v>
      </c>
      <c r="K340" s="23">
        <f t="shared" si="5"/>
        <v>2.101971084439716E-2</v>
      </c>
    </row>
    <row r="341" spans="3:11" x14ac:dyDescent="0.3">
      <c r="C341" s="3">
        <v>334</v>
      </c>
      <c r="D341" s="23">
        <v>0</v>
      </c>
      <c r="E341" s="3">
        <v>0</v>
      </c>
      <c r="F341" s="3">
        <v>0</v>
      </c>
      <c r="G341" s="23">
        <v>3.0000000000001002E-2</v>
      </c>
      <c r="H341" s="3">
        <f>2*C341+$P$10</f>
        <v>778</v>
      </c>
      <c r="I341" s="3">
        <f>2*C341+$P$11</f>
        <v>558</v>
      </c>
      <c r="J341" s="3">
        <v>668</v>
      </c>
      <c r="K341" s="23">
        <f t="shared" si="5"/>
        <v>1.9659676620238514E-2</v>
      </c>
    </row>
    <row r="342" spans="3:11" x14ac:dyDescent="0.3">
      <c r="C342" s="3">
        <v>335</v>
      </c>
      <c r="D342" s="23">
        <v>0</v>
      </c>
      <c r="E342" s="3">
        <v>0</v>
      </c>
      <c r="F342" s="3">
        <v>0</v>
      </c>
      <c r="G342" s="23">
        <v>3.0000000000001002E-2</v>
      </c>
      <c r="H342" s="3">
        <f>2*C342+$P$10</f>
        <v>780</v>
      </c>
      <c r="I342" s="3">
        <f>2*C342+$P$11</f>
        <v>560</v>
      </c>
      <c r="J342" s="3">
        <v>670</v>
      </c>
      <c r="K342" s="23">
        <f t="shared" si="5"/>
        <v>1.8327499451128854E-2</v>
      </c>
    </row>
    <row r="343" spans="3:11" x14ac:dyDescent="0.3">
      <c r="C343" s="3">
        <v>336</v>
      </c>
      <c r="D343" s="23">
        <v>0</v>
      </c>
      <c r="E343" s="3">
        <v>0</v>
      </c>
      <c r="F343" s="3">
        <v>0</v>
      </c>
      <c r="G343" s="23">
        <v>3.0000000000001002E-2</v>
      </c>
      <c r="H343" s="3">
        <f>2*C343+$P$10</f>
        <v>782</v>
      </c>
      <c r="I343" s="3">
        <f>2*C343+$P$11</f>
        <v>562</v>
      </c>
      <c r="J343" s="3">
        <v>672</v>
      </c>
      <c r="K343" s="23">
        <f t="shared" si="5"/>
        <v>1.7025568635352956E-2</v>
      </c>
    </row>
    <row r="344" spans="3:11" x14ac:dyDescent="0.3">
      <c r="C344" s="3">
        <v>337</v>
      </c>
      <c r="D344" s="23">
        <v>0</v>
      </c>
      <c r="E344" s="3">
        <v>0</v>
      </c>
      <c r="F344" s="3">
        <v>0</v>
      </c>
      <c r="G344" s="23">
        <v>3.0000000000001002E-2</v>
      </c>
      <c r="H344" s="3">
        <f>2*C344+$P$10</f>
        <v>784</v>
      </c>
      <c r="I344" s="3">
        <f>2*C344+$P$11</f>
        <v>564</v>
      </c>
      <c r="J344" s="3">
        <v>674</v>
      </c>
      <c r="K344" s="23">
        <f t="shared" si="5"/>
        <v>1.5756240493002061E-2</v>
      </c>
    </row>
    <row r="345" spans="3:11" x14ac:dyDescent="0.3">
      <c r="C345" s="3">
        <v>338</v>
      </c>
      <c r="D345" s="23">
        <v>0</v>
      </c>
      <c r="E345" s="3">
        <v>0</v>
      </c>
      <c r="F345" s="3">
        <v>0</v>
      </c>
      <c r="G345" s="23">
        <v>2.7707812103689999E-2</v>
      </c>
      <c r="H345" s="3">
        <f>2*C345+$P$10</f>
        <v>786</v>
      </c>
      <c r="I345" s="3">
        <f>2*C345+$P$11</f>
        <v>566</v>
      </c>
      <c r="J345" s="3">
        <v>676</v>
      </c>
      <c r="K345" s="23">
        <f t="shared" si="5"/>
        <v>1.4521831635197185E-2</v>
      </c>
    </row>
    <row r="346" spans="3:11" x14ac:dyDescent="0.3">
      <c r="C346" s="3">
        <v>339</v>
      </c>
      <c r="D346" s="23">
        <v>0</v>
      </c>
      <c r="E346" s="3">
        <v>0</v>
      </c>
      <c r="F346" s="3">
        <v>0</v>
      </c>
      <c r="G346" s="23">
        <v>2.0831946637391002E-2</v>
      </c>
      <c r="H346" s="3">
        <f>2*C346+$P$10</f>
        <v>788</v>
      </c>
      <c r="I346" s="3">
        <f>2*C346+$P$11</f>
        <v>568</v>
      </c>
      <c r="J346" s="3">
        <v>678</v>
      </c>
      <c r="K346" s="23">
        <f t="shared" si="5"/>
        <v>1.3324612364810029E-2</v>
      </c>
    </row>
    <row r="347" spans="3:11" x14ac:dyDescent="0.3">
      <c r="C347" s="3">
        <v>340</v>
      </c>
      <c r="D347" s="23">
        <v>0</v>
      </c>
      <c r="E347" s="3">
        <v>0</v>
      </c>
      <c r="F347" s="3">
        <v>0</v>
      </c>
      <c r="G347" s="23">
        <v>1.9999999999999001E-2</v>
      </c>
      <c r="H347" s="3">
        <f>2*C347+$P$10</f>
        <v>790</v>
      </c>
      <c r="I347" s="3">
        <f>2*C347+$P$11</f>
        <v>570</v>
      </c>
      <c r="J347" s="3">
        <v>680</v>
      </c>
      <c r="K347" s="23">
        <f t="shared" si="5"/>
        <v>1.2166800234201663E-2</v>
      </c>
    </row>
    <row r="348" spans="3:11" x14ac:dyDescent="0.3">
      <c r="C348" s="3">
        <v>341</v>
      </c>
      <c r="D348" s="23">
        <v>0</v>
      </c>
      <c r="E348" s="3">
        <v>0</v>
      </c>
      <c r="F348" s="3">
        <v>0</v>
      </c>
      <c r="G348" s="23">
        <v>1.9999999999999001E-2</v>
      </c>
      <c r="H348" s="3">
        <f>2*C348+$P$10</f>
        <v>792</v>
      </c>
      <c r="I348" s="3">
        <f>2*C348+$P$11</f>
        <v>572</v>
      </c>
      <c r="J348" s="3">
        <v>682</v>
      </c>
      <c r="K348" s="23">
        <f t="shared" si="5"/>
        <v>1.1050553783241324E-2</v>
      </c>
    </row>
    <row r="349" spans="3:11" x14ac:dyDescent="0.3">
      <c r="C349" s="3">
        <v>342</v>
      </c>
      <c r="D349" s="23">
        <v>0</v>
      </c>
      <c r="E349" s="3">
        <v>0</v>
      </c>
      <c r="F349" s="3">
        <v>0</v>
      </c>
      <c r="G349" s="23">
        <v>1.9999999999999001E-2</v>
      </c>
      <c r="H349" s="3">
        <f>2*C349+$P$10</f>
        <v>794</v>
      </c>
      <c r="I349" s="3">
        <f>2*C349+$P$11</f>
        <v>574</v>
      </c>
      <c r="J349" s="3">
        <v>684</v>
      </c>
      <c r="K349" s="23">
        <f t="shared" si="5"/>
        <v>9.9779664786128486E-3</v>
      </c>
    </row>
    <row r="350" spans="3:11" x14ac:dyDescent="0.3">
      <c r="C350" s="3">
        <v>343</v>
      </c>
      <c r="D350" s="23">
        <v>0</v>
      </c>
      <c r="E350" s="3">
        <v>0</v>
      </c>
      <c r="F350" s="3">
        <v>0</v>
      </c>
      <c r="G350" s="23">
        <v>1.9999999999999001E-2</v>
      </c>
      <c r="H350" s="3">
        <f>2*C350+$P$10</f>
        <v>796</v>
      </c>
      <c r="I350" s="3">
        <f>2*C350+$P$11</f>
        <v>576</v>
      </c>
      <c r="J350" s="3">
        <v>686</v>
      </c>
      <c r="K350" s="23">
        <f t="shared" si="5"/>
        <v>8.9510608732036312E-3</v>
      </c>
    </row>
    <row r="351" spans="3:11" x14ac:dyDescent="0.3">
      <c r="C351" s="3">
        <v>344</v>
      </c>
      <c r="D351" s="23">
        <v>0</v>
      </c>
      <c r="E351" s="3">
        <v>0</v>
      </c>
      <c r="F351" s="3">
        <v>0</v>
      </c>
      <c r="G351" s="23">
        <v>1.7709335152124001E-2</v>
      </c>
      <c r="H351" s="3">
        <f>2*C351+$P$10</f>
        <v>798</v>
      </c>
      <c r="I351" s="3">
        <f>2*C351+$P$11</f>
        <v>578</v>
      </c>
      <c r="J351" s="3">
        <v>688</v>
      </c>
      <c r="K351" s="23">
        <f t="shared" si="5"/>
        <v>7.9717830022269232E-3</v>
      </c>
    </row>
    <row r="352" spans="3:11" x14ac:dyDescent="0.3">
      <c r="C352" s="3">
        <v>345</v>
      </c>
      <c r="D352" s="23">
        <v>0</v>
      </c>
      <c r="E352" s="3">
        <v>0</v>
      </c>
      <c r="F352" s="3">
        <v>0</v>
      </c>
      <c r="G352" s="23">
        <v>1.0838038367200001E-2</v>
      </c>
      <c r="H352" s="3">
        <f>2*C352+$P$10</f>
        <v>800</v>
      </c>
      <c r="I352" s="3">
        <f>2*C352+$P$11</f>
        <v>580</v>
      </c>
      <c r="J352" s="3">
        <v>690</v>
      </c>
      <c r="K352" s="23">
        <f t="shared" si="5"/>
        <v>7.0419970306837554E-3</v>
      </c>
    </row>
    <row r="353" spans="3:11" x14ac:dyDescent="0.3">
      <c r="C353" s="3">
        <v>346</v>
      </c>
      <c r="D353" s="23">
        <v>0</v>
      </c>
      <c r="E353" s="3">
        <v>0</v>
      </c>
      <c r="F353" s="3">
        <v>0</v>
      </c>
      <c r="G353" s="23">
        <v>9.9999999999989993E-3</v>
      </c>
      <c r="H353" s="3">
        <f>2*C353+$P$10</f>
        <v>802</v>
      </c>
      <c r="I353" s="3">
        <f>2*C353+$P$11</f>
        <v>582</v>
      </c>
      <c r="J353" s="3">
        <v>692</v>
      </c>
      <c r="K353" s="23">
        <f t="shared" si="5"/>
        <v>6.1634801648407234E-3</v>
      </c>
    </row>
    <row r="354" spans="3:11" x14ac:dyDescent="0.3">
      <c r="C354" s="3">
        <v>347</v>
      </c>
      <c r="D354" s="23">
        <v>0</v>
      </c>
      <c r="E354" s="3">
        <v>0</v>
      </c>
      <c r="F354" s="3">
        <v>0</v>
      </c>
      <c r="G354" s="23">
        <v>9.9999999999989993E-3</v>
      </c>
      <c r="H354" s="3">
        <f>2*C354+$P$10</f>
        <v>804</v>
      </c>
      <c r="I354" s="3">
        <f>2*C354+$P$11</f>
        <v>584</v>
      </c>
      <c r="J354" s="3">
        <v>694</v>
      </c>
      <c r="K354" s="23">
        <f t="shared" si="5"/>
        <v>5.3379178386075699E-3</v>
      </c>
    </row>
    <row r="355" spans="3:11" x14ac:dyDescent="0.3">
      <c r="C355" s="3">
        <v>348</v>
      </c>
      <c r="D355" s="23">
        <v>0</v>
      </c>
      <c r="E355" s="3">
        <v>0</v>
      </c>
      <c r="F355" s="3">
        <v>0</v>
      </c>
      <c r="G355" s="23">
        <v>9.9999999999989993E-3</v>
      </c>
      <c r="H355" s="3">
        <f>2*C355+$P$10</f>
        <v>806</v>
      </c>
      <c r="I355" s="3">
        <f>2*C355+$P$11</f>
        <v>586</v>
      </c>
      <c r="J355" s="3">
        <v>696</v>
      </c>
      <c r="K355" s="23">
        <f t="shared" si="5"/>
        <v>4.5668991840462358E-3</v>
      </c>
    </row>
    <row r="356" spans="3:11" x14ac:dyDescent="0.3">
      <c r="C356" s="3">
        <v>349</v>
      </c>
      <c r="D356" s="23">
        <v>0</v>
      </c>
      <c r="E356" s="3">
        <v>0</v>
      </c>
      <c r="F356" s="3">
        <v>0</v>
      </c>
      <c r="G356" s="23">
        <v>9.9999999999989993E-3</v>
      </c>
      <c r="H356" s="3">
        <f>2*C356+$P$10</f>
        <v>808</v>
      </c>
      <c r="I356" s="3">
        <f>2*C356+$P$11</f>
        <v>588</v>
      </c>
      <c r="J356" s="3">
        <v>698</v>
      </c>
      <c r="K356" s="23">
        <f t="shared" si="5"/>
        <v>3.8519127937451936E-3</v>
      </c>
    </row>
    <row r="357" spans="3:11" x14ac:dyDescent="0.3">
      <c r="C357" s="3">
        <v>350</v>
      </c>
      <c r="D357" s="23">
        <v>0</v>
      </c>
      <c r="E357" s="3">
        <v>0</v>
      </c>
      <c r="F357" s="3">
        <v>0</v>
      </c>
      <c r="G357" s="23">
        <v>7.7108582005600002E-3</v>
      </c>
      <c r="H357" s="3">
        <f>2*C357+$P$10</f>
        <v>810</v>
      </c>
      <c r="I357" s="3">
        <f>2*C357+$P$11</f>
        <v>590</v>
      </c>
      <c r="J357" s="3">
        <v>700</v>
      </c>
      <c r="K357" s="23">
        <f t="shared" si="5"/>
        <v>3.1943427814502268E-3</v>
      </c>
    </row>
    <row r="358" spans="3:11" x14ac:dyDescent="0.3">
      <c r="C358" s="3">
        <v>351</v>
      </c>
      <c r="D358" s="23">
        <v>0</v>
      </c>
      <c r="E358" s="3">
        <v>0</v>
      </c>
      <c r="F358" s="3">
        <v>0</v>
      </c>
      <c r="G358" s="23">
        <v>8.4413009700900002E-4</v>
      </c>
      <c r="H358" s="3">
        <f>2*C358+$P$10</f>
        <v>812</v>
      </c>
      <c r="I358" s="3">
        <f>2*C358+$P$11</f>
        <v>592</v>
      </c>
      <c r="J358" s="3">
        <v>702</v>
      </c>
      <c r="K358" s="23">
        <f t="shared" si="5"/>
        <v>2.5954651461518041E-3</v>
      </c>
    </row>
    <row r="359" spans="3:11" x14ac:dyDescent="0.3">
      <c r="C359" s="3">
        <v>352</v>
      </c>
      <c r="D359" s="23">
        <v>0</v>
      </c>
      <c r="E359" s="3">
        <v>0</v>
      </c>
      <c r="F359" s="3">
        <v>0</v>
      </c>
      <c r="G359" s="23">
        <v>0</v>
      </c>
      <c r="H359" s="3">
        <f>2*C359+$P$10</f>
        <v>814</v>
      </c>
      <c r="I359" s="3">
        <f>2*C359+$P$11</f>
        <v>594</v>
      </c>
      <c r="J359" s="3">
        <v>704</v>
      </c>
      <c r="K359" s="23">
        <f t="shared" si="5"/>
        <v>2.0564444437942142E-3</v>
      </c>
    </row>
    <row r="360" spans="3:11" x14ac:dyDescent="0.3">
      <c r="C360" s="3">
        <v>353</v>
      </c>
      <c r="D360" s="23">
        <v>0</v>
      </c>
      <c r="E360" s="3">
        <v>0</v>
      </c>
      <c r="F360" s="3">
        <v>0</v>
      </c>
      <c r="G360" s="23">
        <v>0</v>
      </c>
      <c r="H360" s="3">
        <f>2*C360+$P$10</f>
        <v>816</v>
      </c>
      <c r="I360" s="3">
        <f>2*C360+$P$11</f>
        <v>596</v>
      </c>
      <c r="J360" s="3">
        <v>706</v>
      </c>
      <c r="K360" s="23">
        <f t="shared" si="5"/>
        <v>1.5783307698769011E-3</v>
      </c>
    </row>
    <row r="361" spans="3:11" x14ac:dyDescent="0.3">
      <c r="C361" s="3">
        <v>354</v>
      </c>
      <c r="D361" s="23">
        <v>0</v>
      </c>
      <c r="E361" s="3">
        <v>0</v>
      </c>
      <c r="F361" s="3">
        <v>0</v>
      </c>
      <c r="G361" s="23">
        <v>0</v>
      </c>
      <c r="H361" s="3">
        <f>2*C361+$P$10</f>
        <v>818</v>
      </c>
      <c r="I361" s="3">
        <f>2*C361+$P$11</f>
        <v>598</v>
      </c>
      <c r="J361" s="3">
        <v>708</v>
      </c>
      <c r="K361" s="23">
        <f t="shared" si="5"/>
        <v>1.1620570554670417E-3</v>
      </c>
    </row>
    <row r="362" spans="3:11" x14ac:dyDescent="0.3">
      <c r="C362" s="3">
        <v>355</v>
      </c>
      <c r="D362" s="23">
        <v>0</v>
      </c>
      <c r="E362" s="3">
        <v>0</v>
      </c>
      <c r="F362" s="3">
        <v>0</v>
      </c>
      <c r="G362" s="23">
        <v>0</v>
      </c>
      <c r="H362" s="3">
        <f>2*C362+$P$10</f>
        <v>820</v>
      </c>
      <c r="I362" s="3">
        <f>2*C362+$P$11</f>
        <v>600</v>
      </c>
      <c r="J362" s="3">
        <v>710</v>
      </c>
      <c r="K362" s="23">
        <f t="shared" si="5"/>
        <v>8.0843667851396295E-4</v>
      </c>
    </row>
    <row r="363" spans="3:11" x14ac:dyDescent="0.3">
      <c r="C363" s="3">
        <v>356</v>
      </c>
      <c r="D363" s="23">
        <v>0</v>
      </c>
      <c r="E363" s="3">
        <v>0</v>
      </c>
      <c r="F363" s="3">
        <v>0</v>
      </c>
      <c r="G363" s="23">
        <v>0</v>
      </c>
      <c r="H363" s="3">
        <f>2*C363+$P$10</f>
        <v>822</v>
      </c>
      <c r="I363" s="3">
        <f>2*C363+$P$11</f>
        <v>602</v>
      </c>
      <c r="J363" s="3">
        <v>712</v>
      </c>
      <c r="K363" s="23">
        <f t="shared" si="5"/>
        <v>5.1816139185095755E-4</v>
      </c>
    </row>
    <row r="364" spans="3:11" x14ac:dyDescent="0.3">
      <c r="C364" s="3">
        <v>357</v>
      </c>
      <c r="D364" s="23">
        <v>0</v>
      </c>
      <c r="E364" s="3">
        <v>0</v>
      </c>
      <c r="F364" s="3">
        <v>0</v>
      </c>
      <c r="G364" s="23">
        <v>0</v>
      </c>
      <c r="H364" s="3">
        <f>2*C364+$P$10</f>
        <v>824</v>
      </c>
      <c r="I364" s="3">
        <f>2*C364+$P$11</f>
        <v>604</v>
      </c>
      <c r="J364" s="3">
        <v>714</v>
      </c>
      <c r="K364" s="23">
        <f t="shared" si="5"/>
        <v>2.9179956886421499E-4</v>
      </c>
    </row>
    <row r="365" spans="3:11" x14ac:dyDescent="0.3">
      <c r="C365" s="3">
        <v>358</v>
      </c>
      <c r="D365" s="23">
        <v>0</v>
      </c>
      <c r="E365" s="3">
        <v>0</v>
      </c>
      <c r="F365" s="3">
        <v>0</v>
      </c>
      <c r="G365" s="23">
        <v>0</v>
      </c>
      <c r="H365" s="3">
        <f>2*C365+$P$10</f>
        <v>826</v>
      </c>
      <c r="I365" s="3">
        <f>2*C365+$P$11</f>
        <v>606</v>
      </c>
      <c r="J365" s="3">
        <v>716</v>
      </c>
      <c r="K365" s="23">
        <f t="shared" si="5"/>
        <v>1.2979476750049623E-4</v>
      </c>
    </row>
    <row r="366" spans="3:11" x14ac:dyDescent="0.3">
      <c r="C366" s="3">
        <v>359</v>
      </c>
      <c r="D366" s="23">
        <v>0</v>
      </c>
      <c r="E366" s="3">
        <v>0</v>
      </c>
      <c r="F366" s="3">
        <v>0.01</v>
      </c>
      <c r="G366" s="23">
        <v>0</v>
      </c>
      <c r="H366" s="3">
        <f>2*C366+$P$10</f>
        <v>828</v>
      </c>
      <c r="I366" s="3">
        <f>2*C366+$P$11</f>
        <v>608</v>
      </c>
      <c r="J366" s="3">
        <v>718</v>
      </c>
      <c r="K366" s="23">
        <f t="shared" si="5"/>
        <v>3.2464613053145852E-5</v>
      </c>
    </row>
    <row r="367" spans="3:11" x14ac:dyDescent="0.3">
      <c r="C367" s="3">
        <v>360</v>
      </c>
      <c r="D367" s="23">
        <v>0</v>
      </c>
      <c r="E367" s="3">
        <v>0</v>
      </c>
      <c r="F367" s="3">
        <v>0.01</v>
      </c>
      <c r="G367" s="23">
        <v>0</v>
      </c>
      <c r="H367" s="3">
        <f>2*C367+$P$10</f>
        <v>830</v>
      </c>
      <c r="I367" s="3">
        <f>2*C367+$P$11</f>
        <v>610</v>
      </c>
      <c r="J367" s="3">
        <v>720</v>
      </c>
      <c r="K367" s="23">
        <f t="shared" si="5"/>
        <v>0</v>
      </c>
    </row>
  </sheetData>
  <mergeCells count="23">
    <mergeCell ref="S14:T14"/>
    <mergeCell ref="U14:V14"/>
    <mergeCell ref="W14:X14"/>
    <mergeCell ref="S12:T12"/>
    <mergeCell ref="U12:V12"/>
    <mergeCell ref="W12:X12"/>
    <mergeCell ref="S13:T13"/>
    <mergeCell ref="U13:V13"/>
    <mergeCell ref="W13:X13"/>
    <mergeCell ref="S9:X9"/>
    <mergeCell ref="S10:T10"/>
    <mergeCell ref="U10:V10"/>
    <mergeCell ref="W10:X10"/>
    <mergeCell ref="S11:T11"/>
    <mergeCell ref="U11:V11"/>
    <mergeCell ref="W11:X11"/>
    <mergeCell ref="S6:T8"/>
    <mergeCell ref="U6:V6"/>
    <mergeCell ref="W6:X6"/>
    <mergeCell ref="U7:V7"/>
    <mergeCell ref="W7:X7"/>
    <mergeCell ref="U8:V8"/>
    <mergeCell ref="W8:X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5E2CD-AD2E-4B1D-951C-2B9817DF9BBD}">
  <dimension ref="B2:E2"/>
  <sheetViews>
    <sheetView topLeftCell="A36" workbookViewId="0">
      <selection activeCell="O53" sqref="O53"/>
    </sheetView>
  </sheetViews>
  <sheetFormatPr defaultRowHeight="14.4" x14ac:dyDescent="0.3"/>
  <sheetData>
    <row r="2" spans="2:5" ht="21" x14ac:dyDescent="0.4">
      <c r="B2" s="163" t="s">
        <v>160</v>
      </c>
      <c r="C2" s="163"/>
      <c r="D2" s="163"/>
      <c r="E2" s="163"/>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3AC8F-2D3D-4126-A0CD-9DE1C50B0B60}">
  <dimension ref="B1:P128"/>
  <sheetViews>
    <sheetView topLeftCell="A75" zoomScale="107" zoomScaleNormal="107" workbookViewId="0">
      <selection activeCell="AF99" sqref="AF99"/>
    </sheetView>
  </sheetViews>
  <sheetFormatPr defaultRowHeight="14.4" x14ac:dyDescent="0.3"/>
  <cols>
    <col min="3" max="3" width="34" bestFit="1" customWidth="1"/>
    <col min="12" max="12" width="17.88671875" bestFit="1" customWidth="1"/>
    <col min="13" max="13" width="20" bestFit="1" customWidth="1"/>
  </cols>
  <sheetData>
    <row r="1" spans="2:16" ht="15" thickBot="1" x14ac:dyDescent="0.35">
      <c r="B1" s="59"/>
      <c r="C1" s="60"/>
      <c r="D1" s="61"/>
      <c r="E1" s="62"/>
      <c r="F1" s="62"/>
      <c r="G1" s="63"/>
      <c r="H1" s="63" t="s">
        <v>70</v>
      </c>
      <c r="I1" s="62"/>
      <c r="J1" s="62"/>
      <c r="K1" s="62"/>
      <c r="L1" s="62"/>
      <c r="M1" s="62"/>
      <c r="N1" s="62"/>
      <c r="O1" s="64"/>
      <c r="P1" s="58"/>
    </row>
    <row r="2" spans="2:16" x14ac:dyDescent="0.3">
      <c r="B2" s="58"/>
      <c r="D2" s="58"/>
      <c r="E2" s="58"/>
      <c r="F2" s="58"/>
      <c r="G2" s="58"/>
      <c r="H2" s="58"/>
      <c r="I2" s="58"/>
      <c r="J2" s="58"/>
      <c r="K2" s="58"/>
      <c r="L2" s="58"/>
      <c r="M2" s="65"/>
      <c r="N2" s="66"/>
      <c r="P2" s="58"/>
    </row>
    <row r="3" spans="2:16" ht="15" thickBot="1" x14ac:dyDescent="0.35">
      <c r="B3" s="58"/>
      <c r="C3" s="58"/>
      <c r="D3" s="58"/>
      <c r="E3" s="58"/>
      <c r="F3" s="58"/>
      <c r="G3" s="58"/>
      <c r="H3" s="58"/>
      <c r="I3" s="58"/>
      <c r="J3" s="58"/>
      <c r="K3" s="58"/>
      <c r="L3" s="58"/>
      <c r="M3" s="58"/>
      <c r="N3" s="58"/>
      <c r="O3" s="58"/>
      <c r="P3" s="58"/>
    </row>
    <row r="4" spans="2:16" x14ac:dyDescent="0.3">
      <c r="B4" s="67"/>
      <c r="C4" s="68" t="s">
        <v>71</v>
      </c>
      <c r="D4" s="69"/>
      <c r="E4" s="70"/>
      <c r="F4" s="70"/>
      <c r="G4" s="70"/>
      <c r="H4" s="70"/>
      <c r="I4" s="70"/>
      <c r="J4" s="71"/>
      <c r="K4" s="72" t="s">
        <v>72</v>
      </c>
      <c r="L4" s="73"/>
      <c r="M4" s="74"/>
      <c r="N4" s="75"/>
      <c r="O4" s="76"/>
      <c r="P4" s="58"/>
    </row>
    <row r="5" spans="2:16" x14ac:dyDescent="0.3">
      <c r="B5" s="77"/>
      <c r="C5" s="78" t="s">
        <v>73</v>
      </c>
      <c r="D5" s="79" t="s">
        <v>74</v>
      </c>
      <c r="E5" s="80"/>
      <c r="F5" s="80"/>
      <c r="G5" s="80"/>
      <c r="H5" s="80"/>
      <c r="I5" s="80"/>
      <c r="J5" s="81"/>
      <c r="K5" s="82" t="s">
        <v>75</v>
      </c>
      <c r="L5" s="83"/>
      <c r="M5" s="84"/>
      <c r="N5" s="85"/>
      <c r="O5" s="86"/>
      <c r="P5" s="58"/>
    </row>
    <row r="6" spans="2:16" x14ac:dyDescent="0.3">
      <c r="B6" s="77"/>
      <c r="C6" s="78" t="s">
        <v>76</v>
      </c>
      <c r="D6" s="79"/>
      <c r="E6" s="80"/>
      <c r="F6" s="80"/>
      <c r="G6" s="80"/>
      <c r="H6" s="80"/>
      <c r="I6" s="80"/>
      <c r="J6" s="81"/>
      <c r="K6" s="82" t="s">
        <v>77</v>
      </c>
      <c r="L6" s="83"/>
      <c r="M6" s="87"/>
      <c r="N6" s="88" t="s">
        <v>38</v>
      </c>
      <c r="O6" s="89"/>
      <c r="P6" s="58"/>
    </row>
    <row r="7" spans="2:16" x14ac:dyDescent="0.3">
      <c r="B7" s="77"/>
      <c r="C7" s="78" t="s">
        <v>78</v>
      </c>
      <c r="D7" s="79"/>
      <c r="E7" s="80"/>
      <c r="F7" s="80"/>
      <c r="G7" s="80"/>
      <c r="H7" s="80"/>
      <c r="I7" s="80"/>
      <c r="J7" s="81"/>
      <c r="K7" s="82" t="s">
        <v>79</v>
      </c>
      <c r="L7" s="83"/>
      <c r="M7" s="84"/>
      <c r="N7" s="90" t="s">
        <v>80</v>
      </c>
      <c r="O7" s="91"/>
      <c r="P7" s="58"/>
    </row>
    <row r="8" spans="2:16" x14ac:dyDescent="0.3">
      <c r="B8" s="77"/>
      <c r="C8" s="78" t="s">
        <v>81</v>
      </c>
      <c r="D8" s="79"/>
      <c r="E8" s="80"/>
      <c r="F8" s="80"/>
      <c r="G8" s="80"/>
      <c r="H8" s="80"/>
      <c r="I8" s="80"/>
      <c r="J8" s="81"/>
      <c r="K8" s="82" t="s">
        <v>82</v>
      </c>
      <c r="L8" s="83"/>
      <c r="M8" s="84"/>
      <c r="N8" s="90" t="s">
        <v>33</v>
      </c>
      <c r="O8" s="91"/>
      <c r="P8" s="58"/>
    </row>
    <row r="9" spans="2:16" x14ac:dyDescent="0.3">
      <c r="B9" s="77"/>
      <c r="C9" s="78" t="s">
        <v>83</v>
      </c>
      <c r="D9" s="79"/>
      <c r="E9" s="80"/>
      <c r="F9" s="80"/>
      <c r="G9" s="80"/>
      <c r="H9" s="80"/>
      <c r="I9" s="80"/>
      <c r="J9" s="81"/>
      <c r="K9" s="82" t="s">
        <v>84</v>
      </c>
      <c r="L9" s="83"/>
      <c r="M9" s="84"/>
      <c r="N9" s="90" t="s">
        <v>38</v>
      </c>
      <c r="O9" s="91"/>
      <c r="P9" s="58"/>
    </row>
    <row r="10" spans="2:16" x14ac:dyDescent="0.3">
      <c r="B10" s="77"/>
      <c r="C10" s="78" t="s">
        <v>85</v>
      </c>
      <c r="D10" s="79"/>
      <c r="E10" s="80"/>
      <c r="F10" s="80"/>
      <c r="G10" s="80"/>
      <c r="H10" s="80"/>
      <c r="I10" s="80"/>
      <c r="J10" s="81"/>
      <c r="K10" s="82" t="s">
        <v>86</v>
      </c>
      <c r="L10" s="83"/>
      <c r="M10" s="84"/>
      <c r="N10" s="90" t="s">
        <v>33</v>
      </c>
      <c r="O10" s="91"/>
      <c r="P10" s="58"/>
    </row>
    <row r="11" spans="2:16" x14ac:dyDescent="0.3">
      <c r="B11" s="77"/>
      <c r="C11" s="78" t="s">
        <v>87</v>
      </c>
      <c r="D11" s="79"/>
      <c r="E11" s="80"/>
      <c r="F11" s="80"/>
      <c r="G11" s="80"/>
      <c r="H11" s="80"/>
      <c r="I11" s="80"/>
      <c r="J11" s="81"/>
      <c r="K11" s="82" t="s">
        <v>15</v>
      </c>
      <c r="L11" s="83"/>
      <c r="M11" s="92"/>
      <c r="N11" s="93" t="s">
        <v>23</v>
      </c>
      <c r="O11" s="94"/>
      <c r="P11" s="58"/>
    </row>
    <row r="12" spans="2:16" x14ac:dyDescent="0.3">
      <c r="B12" s="77"/>
      <c r="C12" s="149" t="s">
        <v>88</v>
      </c>
      <c r="D12" s="150"/>
      <c r="E12" s="151"/>
      <c r="F12" s="151"/>
      <c r="G12" s="151"/>
      <c r="H12" s="151"/>
      <c r="I12" s="151"/>
      <c r="J12" s="152"/>
      <c r="K12" s="82" t="s">
        <v>89</v>
      </c>
      <c r="L12" s="83"/>
      <c r="M12" s="92"/>
      <c r="N12" s="39"/>
      <c r="O12" s="153"/>
      <c r="P12" s="58"/>
    </row>
    <row r="13" spans="2:16" x14ac:dyDescent="0.3">
      <c r="B13" s="154"/>
      <c r="C13" s="155" t="s">
        <v>131</v>
      </c>
      <c r="D13" s="142">
        <v>1.2</v>
      </c>
      <c r="E13" s="142"/>
      <c r="F13" s="142"/>
      <c r="G13" s="142"/>
      <c r="H13" s="142"/>
      <c r="I13" s="142"/>
      <c r="J13" s="142"/>
      <c r="K13" s="155"/>
      <c r="L13" s="155"/>
      <c r="M13" s="85"/>
      <c r="N13" s="85"/>
      <c r="O13" s="156"/>
      <c r="P13" s="58"/>
    </row>
    <row r="14" spans="2:16" x14ac:dyDescent="0.3">
      <c r="B14" s="148"/>
      <c r="C14" s="149" t="s">
        <v>134</v>
      </c>
      <c r="D14">
        <v>10.095000000000001</v>
      </c>
      <c r="E14" s="57"/>
      <c r="F14" s="57"/>
      <c r="G14" s="57"/>
      <c r="H14" s="57"/>
      <c r="I14" s="57"/>
      <c r="J14" s="57"/>
      <c r="K14" s="149"/>
      <c r="L14" s="149"/>
      <c r="M14" s="42"/>
      <c r="N14" s="42"/>
      <c r="O14" s="42"/>
      <c r="P14" s="58"/>
    </row>
    <row r="15" spans="2:16" ht="15" thickBot="1" x14ac:dyDescent="0.35">
      <c r="B15" s="58"/>
      <c r="C15" s="58"/>
      <c r="D15" s="58"/>
      <c r="E15" s="58"/>
      <c r="F15" s="58"/>
      <c r="G15" s="58"/>
      <c r="H15" s="58"/>
      <c r="I15" s="58"/>
      <c r="J15" s="58"/>
      <c r="K15" s="58"/>
      <c r="L15" s="58"/>
      <c r="M15" s="58"/>
      <c r="N15" s="58"/>
      <c r="O15" s="58"/>
      <c r="P15" s="58"/>
    </row>
    <row r="16" spans="2:16" x14ac:dyDescent="0.3">
      <c r="B16" s="97"/>
      <c r="C16" s="98"/>
      <c r="D16" s="99"/>
      <c r="E16" s="98"/>
      <c r="F16" s="98"/>
      <c r="G16" s="98"/>
      <c r="H16" s="100" t="s">
        <v>90</v>
      </c>
      <c r="I16" s="98"/>
      <c r="J16" s="98"/>
      <c r="K16" s="98"/>
      <c r="L16" s="98"/>
      <c r="M16" s="98"/>
      <c r="N16" s="98"/>
      <c r="O16" s="101"/>
      <c r="P16" s="58"/>
    </row>
    <row r="17" spans="2:16" x14ac:dyDescent="0.3">
      <c r="B17" s="102"/>
      <c r="C17" s="58"/>
      <c r="D17" s="103" t="s">
        <v>91</v>
      </c>
      <c r="E17" s="58"/>
      <c r="F17" s="103" t="s">
        <v>92</v>
      </c>
      <c r="G17" s="58"/>
      <c r="H17" s="103" t="s">
        <v>93</v>
      </c>
      <c r="I17" s="58"/>
      <c r="J17" s="103" t="s">
        <v>94</v>
      </c>
      <c r="K17" s="58"/>
      <c r="L17" s="103" t="s">
        <v>95</v>
      </c>
      <c r="M17" s="58"/>
      <c r="N17" s="103" t="s">
        <v>96</v>
      </c>
      <c r="O17" s="91"/>
      <c r="P17" s="58"/>
    </row>
    <row r="18" spans="2:16" x14ac:dyDescent="0.3">
      <c r="B18" s="77"/>
      <c r="C18" s="78" t="s">
        <v>97</v>
      </c>
      <c r="D18" s="18">
        <v>35</v>
      </c>
      <c r="E18" s="104" t="s">
        <v>23</v>
      </c>
      <c r="F18" s="18">
        <v>5.5</v>
      </c>
      <c r="G18" s="104" t="s">
        <v>23</v>
      </c>
      <c r="H18" s="18"/>
      <c r="I18" s="104" t="s">
        <v>23</v>
      </c>
      <c r="J18" s="47">
        <f>2*PI()/4*(D18^2-F18^2)/100</f>
        <v>18.767089114382028</v>
      </c>
      <c r="K18" s="104" t="s">
        <v>98</v>
      </c>
      <c r="L18" s="18">
        <v>0</v>
      </c>
      <c r="M18" s="104" t="s">
        <v>99</v>
      </c>
      <c r="N18" s="18"/>
      <c r="O18" s="105" t="s">
        <v>23</v>
      </c>
      <c r="P18" s="58"/>
    </row>
    <row r="19" spans="2:16" ht="15" thickBot="1" x14ac:dyDescent="0.35">
      <c r="B19" s="95"/>
      <c r="C19" s="96" t="s">
        <v>100</v>
      </c>
      <c r="D19" s="106">
        <v>30</v>
      </c>
      <c r="E19" s="107" t="s">
        <v>23</v>
      </c>
      <c r="F19" s="106">
        <v>5.5</v>
      </c>
      <c r="G19" s="107" t="s">
        <v>23</v>
      </c>
      <c r="H19" s="106"/>
      <c r="I19" s="107" t="s">
        <v>23</v>
      </c>
      <c r="J19" s="143">
        <f>2*PI()/4*(D19^2-F19^2)/100</f>
        <v>13.662001052298614</v>
      </c>
      <c r="K19" s="107" t="s">
        <v>98</v>
      </c>
      <c r="L19" s="106">
        <v>0</v>
      </c>
      <c r="M19" s="107" t="s">
        <v>99</v>
      </c>
      <c r="N19" s="106"/>
      <c r="O19" s="108" t="s">
        <v>23</v>
      </c>
      <c r="P19" s="58"/>
    </row>
    <row r="20" spans="2:16" ht="15" thickBot="1" x14ac:dyDescent="0.35">
      <c r="B20" s="58"/>
      <c r="C20" s="109"/>
      <c r="D20" s="58"/>
      <c r="E20" s="103"/>
      <c r="F20" s="58"/>
      <c r="G20" s="103"/>
      <c r="H20" s="58"/>
      <c r="I20" s="103"/>
      <c r="J20" s="58"/>
      <c r="K20" s="103"/>
      <c r="L20" s="58"/>
      <c r="M20" s="103"/>
      <c r="N20" s="58"/>
      <c r="O20" s="103"/>
      <c r="P20" s="58"/>
    </row>
    <row r="21" spans="2:16" x14ac:dyDescent="0.3">
      <c r="B21" s="67"/>
      <c r="C21" s="110" t="s">
        <v>101</v>
      </c>
      <c r="D21" s="111">
        <v>0.05</v>
      </c>
      <c r="E21" s="112">
        <v>0.1</v>
      </c>
      <c r="F21" s="112">
        <v>0.15</v>
      </c>
      <c r="G21" s="112">
        <v>0.2</v>
      </c>
      <c r="H21" s="112">
        <v>0.25</v>
      </c>
      <c r="I21" s="112">
        <v>0.3</v>
      </c>
      <c r="J21" s="112">
        <v>0.35</v>
      </c>
      <c r="K21" s="112">
        <v>0.4</v>
      </c>
      <c r="L21" s="112">
        <v>0.45</v>
      </c>
      <c r="M21" s="112">
        <v>0.5</v>
      </c>
      <c r="N21" s="113"/>
      <c r="O21" s="114"/>
      <c r="P21" s="58"/>
    </row>
    <row r="22" spans="2:16" x14ac:dyDescent="0.3">
      <c r="B22" s="77"/>
      <c r="C22" s="78" t="s">
        <v>102</v>
      </c>
      <c r="D22" s="115">
        <v>1.75</v>
      </c>
      <c r="E22" s="18">
        <v>3.5</v>
      </c>
      <c r="F22" s="18">
        <v>5.25</v>
      </c>
      <c r="G22" s="18">
        <v>7</v>
      </c>
      <c r="H22" s="18">
        <v>8.75</v>
      </c>
      <c r="I22" s="18">
        <v>10.5</v>
      </c>
      <c r="J22" s="18">
        <v>12.25</v>
      </c>
      <c r="K22" s="18">
        <v>14</v>
      </c>
      <c r="L22" s="18">
        <v>15.75</v>
      </c>
      <c r="M22" s="116">
        <v>17.5</v>
      </c>
      <c r="N22" s="116"/>
      <c r="O22" s="117"/>
      <c r="P22" s="58"/>
    </row>
    <row r="23" spans="2:16" ht="15" thickBot="1" x14ac:dyDescent="0.35">
      <c r="B23" s="95"/>
      <c r="C23" s="96" t="s">
        <v>103</v>
      </c>
      <c r="D23" s="118">
        <v>1.5</v>
      </c>
      <c r="E23" s="106">
        <v>3</v>
      </c>
      <c r="F23" s="106">
        <v>4.5</v>
      </c>
      <c r="G23" s="106">
        <v>6</v>
      </c>
      <c r="H23" s="106">
        <v>7.5</v>
      </c>
      <c r="I23" s="106">
        <v>9</v>
      </c>
      <c r="J23" s="106" t="s">
        <v>104</v>
      </c>
      <c r="K23" s="106">
        <v>12</v>
      </c>
      <c r="L23" s="106">
        <v>13.5</v>
      </c>
      <c r="M23" s="106">
        <v>15</v>
      </c>
      <c r="N23" s="106"/>
      <c r="O23" s="119"/>
      <c r="P23" s="58"/>
    </row>
    <row r="24" spans="2:16" ht="15" thickBot="1" x14ac:dyDescent="0.35">
      <c r="C24" s="58"/>
      <c r="D24" s="58"/>
      <c r="E24" s="58"/>
      <c r="F24" s="58"/>
      <c r="G24" s="58"/>
      <c r="H24" s="58"/>
      <c r="I24" s="58"/>
      <c r="J24" s="58"/>
      <c r="K24" s="58"/>
      <c r="L24" s="58"/>
      <c r="M24" s="58"/>
      <c r="N24" s="58"/>
      <c r="O24" s="58"/>
      <c r="P24" s="58"/>
    </row>
    <row r="25" spans="2:16" x14ac:dyDescent="0.3">
      <c r="B25" s="67"/>
      <c r="C25" s="120" t="s">
        <v>105</v>
      </c>
      <c r="D25" s="121">
        <v>1</v>
      </c>
      <c r="E25" s="122">
        <v>2</v>
      </c>
      <c r="F25" s="122">
        <v>3</v>
      </c>
      <c r="G25" s="122">
        <v>4</v>
      </c>
      <c r="H25" s="122">
        <v>5</v>
      </c>
      <c r="I25" s="123">
        <v>6</v>
      </c>
      <c r="J25" s="102"/>
      <c r="K25" s="58"/>
      <c r="L25" s="58"/>
      <c r="M25" s="58"/>
      <c r="N25" s="58"/>
      <c r="O25" s="58"/>
      <c r="P25" s="58"/>
    </row>
    <row r="26" spans="2:16" x14ac:dyDescent="0.3">
      <c r="B26" s="77"/>
      <c r="C26" s="124" t="s">
        <v>106</v>
      </c>
      <c r="D26" s="125">
        <v>16.5</v>
      </c>
      <c r="E26" s="126">
        <v>33.200000000000003</v>
      </c>
      <c r="F26" s="126">
        <v>69.7</v>
      </c>
      <c r="G26" s="126">
        <v>138.19999999999999</v>
      </c>
      <c r="H26" s="126">
        <v>207.8</v>
      </c>
      <c r="I26" s="127">
        <v>279.5</v>
      </c>
      <c r="J26" s="102"/>
      <c r="K26" s="58"/>
      <c r="L26" s="58"/>
      <c r="M26" s="58"/>
      <c r="N26" s="58"/>
      <c r="O26" s="58"/>
      <c r="P26" s="58"/>
    </row>
    <row r="27" spans="2:16" ht="15" thickBot="1" x14ac:dyDescent="0.35">
      <c r="B27" s="95"/>
      <c r="C27" s="128" t="s">
        <v>107</v>
      </c>
      <c r="D27" s="129">
        <v>19.5</v>
      </c>
      <c r="E27" s="130">
        <v>37.1</v>
      </c>
      <c r="F27" s="130">
        <v>75</v>
      </c>
      <c r="G27" s="130">
        <v>148.5</v>
      </c>
      <c r="H27" s="130">
        <v>219.6</v>
      </c>
      <c r="I27" s="131">
        <v>284.60000000000002</v>
      </c>
      <c r="J27" s="102"/>
      <c r="K27" s="58"/>
      <c r="L27" s="58"/>
      <c r="M27" s="58"/>
      <c r="N27" s="58"/>
      <c r="O27" s="58"/>
      <c r="P27" s="58"/>
    </row>
    <row r="28" spans="2:16" ht="15" thickBot="1" x14ac:dyDescent="0.35">
      <c r="C28" s="58"/>
      <c r="D28" s="58"/>
      <c r="E28" s="58"/>
      <c r="F28" s="58"/>
      <c r="G28" s="58"/>
      <c r="H28" s="58"/>
      <c r="I28" s="58"/>
      <c r="J28" s="58"/>
      <c r="K28" s="58"/>
      <c r="L28" s="58"/>
      <c r="M28" s="58"/>
      <c r="N28" s="58"/>
      <c r="O28" s="58"/>
      <c r="P28" s="58"/>
    </row>
    <row r="29" spans="2:16" x14ac:dyDescent="0.3">
      <c r="B29" s="97"/>
      <c r="C29" s="98"/>
      <c r="D29" s="98"/>
      <c r="E29" s="98"/>
      <c r="F29" s="98"/>
      <c r="G29" s="98"/>
      <c r="H29" s="100" t="s">
        <v>108</v>
      </c>
      <c r="I29" s="98"/>
      <c r="J29" s="98"/>
      <c r="K29" s="98"/>
      <c r="L29" s="98"/>
      <c r="M29" s="98"/>
      <c r="N29" s="98"/>
      <c r="O29" s="101"/>
      <c r="P29" s="58"/>
    </row>
    <row r="30" spans="2:16" x14ac:dyDescent="0.3">
      <c r="B30" s="132">
        <v>1</v>
      </c>
      <c r="C30" s="133" t="s">
        <v>72</v>
      </c>
      <c r="D30" s="133">
        <v>1</v>
      </c>
      <c r="E30" s="133">
        <v>2</v>
      </c>
      <c r="F30" s="133">
        <v>3</v>
      </c>
      <c r="G30" s="133">
        <v>4</v>
      </c>
      <c r="H30" s="133">
        <v>5</v>
      </c>
      <c r="I30" s="133">
        <v>6</v>
      </c>
      <c r="J30" s="133">
        <v>7</v>
      </c>
      <c r="K30" s="133">
        <v>8</v>
      </c>
      <c r="L30" s="133">
        <v>9</v>
      </c>
      <c r="M30" s="133">
        <v>10</v>
      </c>
      <c r="N30" s="133">
        <v>11</v>
      </c>
      <c r="O30" s="134"/>
      <c r="P30" s="58"/>
    </row>
    <row r="31" spans="2:16" x14ac:dyDescent="0.3">
      <c r="B31" s="135">
        <v>2</v>
      </c>
      <c r="C31" s="136" t="s">
        <v>109</v>
      </c>
      <c r="D31" s="18">
        <v>25</v>
      </c>
      <c r="E31" s="18">
        <v>25</v>
      </c>
      <c r="F31" s="18">
        <v>25</v>
      </c>
      <c r="G31" s="18">
        <v>25</v>
      </c>
      <c r="H31" s="18">
        <v>25</v>
      </c>
      <c r="I31" s="18">
        <v>25</v>
      </c>
      <c r="J31" s="18">
        <v>25</v>
      </c>
      <c r="K31" s="18">
        <v>25</v>
      </c>
      <c r="L31" s="18">
        <v>25</v>
      </c>
      <c r="M31" s="18">
        <v>25</v>
      </c>
      <c r="N31" s="18"/>
      <c r="O31" s="137"/>
      <c r="P31" s="58"/>
    </row>
    <row r="32" spans="2:16" x14ac:dyDescent="0.3">
      <c r="B32" s="135">
        <v>3</v>
      </c>
      <c r="C32" s="136" t="s">
        <v>110</v>
      </c>
      <c r="D32" s="18">
        <v>1.75</v>
      </c>
      <c r="E32" s="18">
        <v>3.5</v>
      </c>
      <c r="F32" s="18">
        <v>5.25</v>
      </c>
      <c r="G32" s="18">
        <v>7</v>
      </c>
      <c r="H32" s="18">
        <v>8.75</v>
      </c>
      <c r="I32" s="18">
        <v>10.5</v>
      </c>
      <c r="J32" s="18">
        <v>12.25</v>
      </c>
      <c r="K32" s="18">
        <v>14</v>
      </c>
      <c r="L32" s="18">
        <v>15.75</v>
      </c>
      <c r="M32" s="18">
        <v>17.5</v>
      </c>
      <c r="N32" s="18"/>
      <c r="O32" s="137"/>
      <c r="P32" s="58"/>
    </row>
    <row r="33" spans="2:16" x14ac:dyDescent="0.3">
      <c r="B33" s="135">
        <v>4</v>
      </c>
      <c r="C33" s="136" t="s">
        <v>111</v>
      </c>
      <c r="D33" s="18">
        <v>2</v>
      </c>
      <c r="E33" s="18">
        <v>3</v>
      </c>
      <c r="F33" s="18">
        <v>4</v>
      </c>
      <c r="G33" s="18">
        <v>4</v>
      </c>
      <c r="H33" s="18">
        <v>4</v>
      </c>
      <c r="I33" s="18">
        <v>4</v>
      </c>
      <c r="J33" s="18">
        <v>4</v>
      </c>
      <c r="K33" s="18">
        <v>4</v>
      </c>
      <c r="L33" s="18">
        <v>4</v>
      </c>
      <c r="M33" s="18">
        <v>4</v>
      </c>
      <c r="N33" s="18"/>
      <c r="O33" s="137"/>
      <c r="P33" s="58"/>
    </row>
    <row r="34" spans="2:16" x14ac:dyDescent="0.3">
      <c r="B34" s="135">
        <v>5</v>
      </c>
      <c r="C34" s="136" t="s">
        <v>112</v>
      </c>
      <c r="D34" s="18">
        <v>83.5</v>
      </c>
      <c r="E34" s="18">
        <v>74</v>
      </c>
      <c r="F34" s="18">
        <v>51</v>
      </c>
      <c r="G34" s="18">
        <v>61.5</v>
      </c>
      <c r="H34" s="18">
        <v>67</v>
      </c>
      <c r="I34" s="18">
        <v>72.5</v>
      </c>
      <c r="J34" s="18">
        <v>75.2</v>
      </c>
      <c r="K34" s="18">
        <v>77.8</v>
      </c>
      <c r="L34" s="18"/>
      <c r="M34" s="18"/>
      <c r="N34" s="18"/>
      <c r="O34" s="137"/>
      <c r="P34" s="58"/>
    </row>
    <row r="35" spans="2:16" x14ac:dyDescent="0.3">
      <c r="B35" s="135">
        <v>6</v>
      </c>
      <c r="C35" s="136" t="s">
        <v>113</v>
      </c>
      <c r="D35" s="18">
        <f>D34/100</f>
        <v>0.83499999999999996</v>
      </c>
      <c r="E35" s="18">
        <f t="shared" ref="E35:K35" si="0">E34/100</f>
        <v>0.74</v>
      </c>
      <c r="F35" s="18">
        <f t="shared" si="0"/>
        <v>0.51</v>
      </c>
      <c r="G35" s="18">
        <f t="shared" si="0"/>
        <v>0.61499999999999999</v>
      </c>
      <c r="H35" s="18">
        <f t="shared" si="0"/>
        <v>0.67</v>
      </c>
      <c r="I35" s="18">
        <f t="shared" si="0"/>
        <v>0.72499999999999998</v>
      </c>
      <c r="J35" s="18">
        <f t="shared" si="0"/>
        <v>0.752</v>
      </c>
      <c r="K35" s="18">
        <f t="shared" si="0"/>
        <v>0.77800000000000002</v>
      </c>
      <c r="L35" s="18"/>
      <c r="M35" s="18"/>
      <c r="N35" s="18"/>
      <c r="O35" s="137"/>
      <c r="P35" s="58"/>
    </row>
    <row r="36" spans="2:16" x14ac:dyDescent="0.3">
      <c r="B36" s="135">
        <v>7</v>
      </c>
      <c r="C36" s="138" t="s">
        <v>114</v>
      </c>
      <c r="D36" s="18">
        <f>D35*E26</f>
        <v>27.722000000000001</v>
      </c>
      <c r="E36" s="18">
        <f>E35*F26</f>
        <v>51.578000000000003</v>
      </c>
      <c r="F36" s="18">
        <f>F35*G26</f>
        <v>70.481999999999999</v>
      </c>
      <c r="G36" s="18">
        <f>G35*G26</f>
        <v>84.992999999999995</v>
      </c>
      <c r="H36" s="18">
        <f>H35*G26</f>
        <v>92.593999999999994</v>
      </c>
      <c r="I36" s="18">
        <f>I35*G26</f>
        <v>100.19499999999999</v>
      </c>
      <c r="J36" s="18">
        <f>J35*G26</f>
        <v>103.92639999999999</v>
      </c>
      <c r="K36" s="18">
        <f>K35*G26</f>
        <v>107.5196</v>
      </c>
      <c r="L36" s="18"/>
      <c r="M36" s="18"/>
      <c r="N36" s="18"/>
      <c r="O36" s="137"/>
      <c r="P36" s="58"/>
    </row>
    <row r="37" spans="2:16" x14ac:dyDescent="0.3">
      <c r="B37" s="135">
        <v>8</v>
      </c>
      <c r="C37" s="136" t="s">
        <v>115</v>
      </c>
      <c r="D37" s="18">
        <v>0</v>
      </c>
      <c r="E37" s="18">
        <v>0</v>
      </c>
      <c r="F37" s="18">
        <v>0</v>
      </c>
      <c r="G37" s="18">
        <v>0</v>
      </c>
      <c r="H37" s="18">
        <v>0</v>
      </c>
      <c r="I37" s="18">
        <v>0</v>
      </c>
      <c r="J37" s="18">
        <v>0</v>
      </c>
      <c r="K37" s="18">
        <v>0</v>
      </c>
      <c r="L37" s="18"/>
      <c r="M37" s="18"/>
      <c r="N37" s="18"/>
      <c r="O37" s="137"/>
      <c r="P37" s="58"/>
    </row>
    <row r="38" spans="2:16" x14ac:dyDescent="0.3">
      <c r="B38" s="135">
        <v>9</v>
      </c>
      <c r="C38" s="136" t="s">
        <v>116</v>
      </c>
      <c r="D38" s="18">
        <f>D36-D37</f>
        <v>27.722000000000001</v>
      </c>
      <c r="E38" s="18">
        <f>E36-E37</f>
        <v>51.578000000000003</v>
      </c>
      <c r="F38" s="18">
        <f t="shared" ref="F38:K38" si="1">F36-F37</f>
        <v>70.481999999999999</v>
      </c>
      <c r="G38" s="18">
        <f t="shared" si="1"/>
        <v>84.992999999999995</v>
      </c>
      <c r="H38" s="18">
        <f t="shared" si="1"/>
        <v>92.593999999999994</v>
      </c>
      <c r="I38" s="18">
        <f t="shared" si="1"/>
        <v>100.19499999999999</v>
      </c>
      <c r="J38" s="18">
        <f t="shared" si="1"/>
        <v>103.92639999999999</v>
      </c>
      <c r="K38" s="18">
        <f t="shared" si="1"/>
        <v>107.5196</v>
      </c>
      <c r="L38" s="18"/>
      <c r="M38" s="18"/>
      <c r="N38" s="18"/>
      <c r="O38" s="137"/>
      <c r="P38" s="58"/>
    </row>
    <row r="39" spans="2:16" x14ac:dyDescent="0.3">
      <c r="B39" s="144">
        <v>10</v>
      </c>
      <c r="C39" s="136" t="s">
        <v>117</v>
      </c>
      <c r="D39" s="40">
        <f>D38/$J$18</f>
        <v>1.4771603540133158</v>
      </c>
      <c r="E39" s="40">
        <f>E38/$J$18</f>
        <v>2.7483217927746484</v>
      </c>
      <c r="F39" s="40">
        <f>F38/$J$18</f>
        <v>3.755617057628112</v>
      </c>
      <c r="G39" s="40">
        <f>G38/$J$18</f>
        <v>4.5288323341986052</v>
      </c>
      <c r="H39" s="40">
        <f>H38/$J$18</f>
        <v>4.9338498600212448</v>
      </c>
      <c r="I39" s="40">
        <f>I38/$J$18</f>
        <v>5.3388673858438844</v>
      </c>
      <c r="J39" s="40">
        <f>J38/$J$18</f>
        <v>5.5376941712477254</v>
      </c>
      <c r="K39" s="40">
        <f>K38/$J$18</f>
        <v>5.7291570016366098</v>
      </c>
      <c r="L39" s="40"/>
      <c r="M39" s="40"/>
      <c r="N39" s="40"/>
      <c r="O39" s="146"/>
      <c r="P39" s="58"/>
    </row>
    <row r="40" spans="2:16" x14ac:dyDescent="0.3">
      <c r="B40" s="136">
        <v>11</v>
      </c>
      <c r="C40" s="147" t="s">
        <v>147</v>
      </c>
      <c r="D40" s="18">
        <f>D39/$D$14</f>
        <v>0.14632593898101195</v>
      </c>
      <c r="E40" s="18">
        <f t="shared" ref="E40:K40" si="2">E39/$D$14</f>
        <v>0.27224584376172839</v>
      </c>
      <c r="F40" s="18">
        <f t="shared" si="2"/>
        <v>0.37202744503497887</v>
      </c>
      <c r="G40" s="18">
        <f t="shared" si="2"/>
        <v>0.44862133077747446</v>
      </c>
      <c r="H40" s="18">
        <f t="shared" si="2"/>
        <v>0.4887419375949722</v>
      </c>
      <c r="I40" s="18">
        <f t="shared" si="2"/>
        <v>0.52886254441246994</v>
      </c>
      <c r="J40" s="18">
        <f t="shared" si="2"/>
        <v>0.54855811503196883</v>
      </c>
      <c r="K40" s="18">
        <f t="shared" si="2"/>
        <v>0.56752422007296777</v>
      </c>
      <c r="L40" s="18"/>
      <c r="M40" s="18"/>
      <c r="N40" s="18"/>
      <c r="O40" s="18"/>
      <c r="P40" s="58"/>
    </row>
    <row r="41" spans="2:16" x14ac:dyDescent="0.3">
      <c r="B41" s="58"/>
      <c r="C41" s="58"/>
      <c r="D41" s="58"/>
      <c r="E41" s="139" t="s">
        <v>118</v>
      </c>
      <c r="F41" s="140"/>
      <c r="G41" s="103" t="s">
        <v>119</v>
      </c>
      <c r="H41" s="58"/>
      <c r="I41" s="58"/>
      <c r="J41" s="58"/>
      <c r="K41" s="139" t="s">
        <v>120</v>
      </c>
      <c r="L41" s="140"/>
      <c r="M41" s="103" t="s">
        <v>119</v>
      </c>
      <c r="N41" s="58"/>
      <c r="O41" s="58"/>
      <c r="P41" s="58"/>
    </row>
    <row r="42" spans="2:16" ht="15" thickBot="1" x14ac:dyDescent="0.35">
      <c r="B42" s="58"/>
      <c r="C42" s="58"/>
      <c r="D42" s="58"/>
      <c r="E42" s="58"/>
      <c r="F42" s="58"/>
      <c r="G42" s="58"/>
      <c r="H42" s="58"/>
      <c r="I42" s="58"/>
      <c r="J42" s="58"/>
      <c r="K42" s="58"/>
      <c r="L42" s="58"/>
      <c r="M42" s="58"/>
      <c r="N42" s="58"/>
      <c r="O42" s="58"/>
      <c r="P42" s="58"/>
    </row>
    <row r="43" spans="2:16" x14ac:dyDescent="0.3">
      <c r="B43" s="97"/>
      <c r="C43" s="98"/>
      <c r="D43" s="98"/>
      <c r="E43" s="98"/>
      <c r="F43" s="98"/>
      <c r="G43" s="98"/>
      <c r="H43" s="100" t="s">
        <v>121</v>
      </c>
      <c r="I43" s="98"/>
      <c r="J43" s="98"/>
      <c r="K43" s="98"/>
      <c r="L43" s="98"/>
      <c r="M43" s="98"/>
      <c r="N43" s="98"/>
      <c r="O43" s="101"/>
      <c r="P43" s="58"/>
    </row>
    <row r="44" spans="2:16" x14ac:dyDescent="0.3">
      <c r="B44" s="132">
        <v>1</v>
      </c>
      <c r="C44" s="133" t="s">
        <v>72</v>
      </c>
      <c r="D44" s="133">
        <v>1</v>
      </c>
      <c r="E44" s="133">
        <v>2</v>
      </c>
      <c r="F44" s="133">
        <v>3</v>
      </c>
      <c r="G44" s="133">
        <v>4</v>
      </c>
      <c r="H44" s="133">
        <v>5</v>
      </c>
      <c r="I44" s="133">
        <v>6</v>
      </c>
      <c r="J44" s="133">
        <v>7</v>
      </c>
      <c r="K44" s="133">
        <v>8</v>
      </c>
      <c r="L44" s="133">
        <v>9</v>
      </c>
      <c r="M44" s="133">
        <v>10</v>
      </c>
      <c r="N44" s="133">
        <v>11</v>
      </c>
      <c r="O44" s="134"/>
      <c r="P44" s="58"/>
    </row>
    <row r="45" spans="2:16" x14ac:dyDescent="0.3">
      <c r="B45" s="135">
        <v>2</v>
      </c>
      <c r="C45" s="136" t="s">
        <v>109</v>
      </c>
      <c r="D45" s="18">
        <v>25</v>
      </c>
      <c r="E45" s="18">
        <v>25</v>
      </c>
      <c r="F45" s="18">
        <v>25</v>
      </c>
      <c r="G45" s="18">
        <v>25</v>
      </c>
      <c r="H45" s="18">
        <v>25</v>
      </c>
      <c r="I45" s="18">
        <v>25</v>
      </c>
      <c r="J45" s="18">
        <v>25</v>
      </c>
      <c r="K45" s="18">
        <v>25</v>
      </c>
      <c r="L45" s="18">
        <v>25</v>
      </c>
      <c r="M45" s="18">
        <v>25</v>
      </c>
      <c r="N45" s="18">
        <v>25</v>
      </c>
      <c r="O45" s="137"/>
      <c r="P45" s="58"/>
    </row>
    <row r="46" spans="2:16" x14ac:dyDescent="0.3">
      <c r="B46" s="135">
        <v>3</v>
      </c>
      <c r="C46" s="136" t="s">
        <v>110</v>
      </c>
      <c r="D46" s="18">
        <v>1.5</v>
      </c>
      <c r="E46" s="18">
        <v>3</v>
      </c>
      <c r="F46" s="18">
        <v>4.5</v>
      </c>
      <c r="G46" s="18">
        <v>6</v>
      </c>
      <c r="H46" s="18">
        <v>7.5</v>
      </c>
      <c r="I46" s="18">
        <v>9</v>
      </c>
      <c r="J46" s="18">
        <v>10.5</v>
      </c>
      <c r="K46" s="18">
        <v>12</v>
      </c>
      <c r="L46" s="18">
        <v>13.5</v>
      </c>
      <c r="M46" s="18">
        <v>15</v>
      </c>
      <c r="N46" s="18"/>
      <c r="O46" s="137"/>
      <c r="P46" s="58"/>
    </row>
    <row r="47" spans="2:16" x14ac:dyDescent="0.3">
      <c r="B47" s="135">
        <v>4</v>
      </c>
      <c r="C47" s="136" t="s">
        <v>111</v>
      </c>
      <c r="D47" s="18">
        <v>2</v>
      </c>
      <c r="E47" s="18">
        <v>3</v>
      </c>
      <c r="F47" s="18">
        <v>3</v>
      </c>
      <c r="G47" s="18">
        <v>3</v>
      </c>
      <c r="H47" s="18">
        <v>3</v>
      </c>
      <c r="I47" s="18">
        <v>3</v>
      </c>
      <c r="J47" s="18">
        <v>4</v>
      </c>
      <c r="K47" s="18">
        <v>4</v>
      </c>
      <c r="L47" s="18"/>
      <c r="M47" s="18"/>
      <c r="N47" s="18"/>
      <c r="O47" s="137"/>
      <c r="P47" s="58"/>
    </row>
    <row r="48" spans="2:16" x14ac:dyDescent="0.3">
      <c r="B48" s="135">
        <v>5</v>
      </c>
      <c r="C48" s="136" t="s">
        <v>112</v>
      </c>
      <c r="D48" s="18">
        <v>48.5</v>
      </c>
      <c r="E48" s="18">
        <v>55.5</v>
      </c>
      <c r="F48" s="18">
        <v>73.2</v>
      </c>
      <c r="G48" s="18">
        <v>83.1</v>
      </c>
      <c r="H48" s="18">
        <v>89</v>
      </c>
      <c r="I48" s="18">
        <v>92.9</v>
      </c>
      <c r="J48" s="18">
        <v>48.5</v>
      </c>
      <c r="K48" s="18">
        <v>49.5</v>
      </c>
      <c r="L48" s="18"/>
      <c r="M48" s="18"/>
      <c r="N48" s="18"/>
      <c r="O48" s="137"/>
      <c r="P48" s="58"/>
    </row>
    <row r="49" spans="2:16" x14ac:dyDescent="0.3">
      <c r="B49" s="135">
        <v>6</v>
      </c>
      <c r="C49" s="136" t="s">
        <v>113</v>
      </c>
      <c r="D49" s="18">
        <f>D48/100</f>
        <v>0.48499999999999999</v>
      </c>
      <c r="E49" s="18">
        <f t="shared" ref="E49:K49" si="3">E48/100</f>
        <v>0.55500000000000005</v>
      </c>
      <c r="F49" s="18">
        <f t="shared" si="3"/>
        <v>0.73199999999999998</v>
      </c>
      <c r="G49" s="18">
        <f t="shared" si="3"/>
        <v>0.83099999999999996</v>
      </c>
      <c r="H49" s="18">
        <f t="shared" si="3"/>
        <v>0.89</v>
      </c>
      <c r="I49" s="18">
        <f t="shared" si="3"/>
        <v>0.92900000000000005</v>
      </c>
      <c r="J49" s="18">
        <f t="shared" si="3"/>
        <v>0.48499999999999999</v>
      </c>
      <c r="K49" s="18">
        <f t="shared" si="3"/>
        <v>0.495</v>
      </c>
      <c r="L49" s="18"/>
      <c r="M49" s="18"/>
      <c r="N49" s="18"/>
      <c r="O49" s="137"/>
      <c r="P49" s="58"/>
    </row>
    <row r="50" spans="2:16" x14ac:dyDescent="0.3">
      <c r="B50" s="135">
        <v>7</v>
      </c>
      <c r="C50" s="138" t="s">
        <v>122</v>
      </c>
      <c r="D50" s="18">
        <f>D49*E27</f>
        <v>17.993500000000001</v>
      </c>
      <c r="E50" s="18">
        <f>E49*F27</f>
        <v>41.625000000000007</v>
      </c>
      <c r="F50" s="18">
        <f>F49*F27</f>
        <v>54.9</v>
      </c>
      <c r="G50" s="18">
        <f>G49*F27</f>
        <v>62.324999999999996</v>
      </c>
      <c r="H50" s="18">
        <f>H49*F27</f>
        <v>66.75</v>
      </c>
      <c r="I50" s="18">
        <f>I49*F27</f>
        <v>69.674999999999997</v>
      </c>
      <c r="J50" s="18">
        <f>J49*G27</f>
        <v>72.022499999999994</v>
      </c>
      <c r="K50" s="18">
        <f>K49*G27</f>
        <v>73.507499999999993</v>
      </c>
      <c r="L50" s="18"/>
      <c r="M50" s="18"/>
      <c r="N50" s="18"/>
      <c r="O50" s="137"/>
      <c r="P50" s="58"/>
    </row>
    <row r="51" spans="2:16" x14ac:dyDescent="0.3">
      <c r="B51" s="135">
        <v>8</v>
      </c>
      <c r="C51" s="136" t="s">
        <v>115</v>
      </c>
      <c r="D51" s="18">
        <v>0</v>
      </c>
      <c r="E51" s="18">
        <v>0</v>
      </c>
      <c r="F51" s="18">
        <v>0</v>
      </c>
      <c r="G51" s="18">
        <v>0</v>
      </c>
      <c r="H51" s="18">
        <v>0</v>
      </c>
      <c r="I51" s="18">
        <v>0</v>
      </c>
      <c r="J51" s="18">
        <v>0</v>
      </c>
      <c r="K51" s="18">
        <v>0</v>
      </c>
      <c r="L51" s="18"/>
      <c r="M51" s="18"/>
      <c r="N51" s="18"/>
      <c r="O51" s="137"/>
      <c r="P51" s="58"/>
    </row>
    <row r="52" spans="2:16" x14ac:dyDescent="0.3">
      <c r="B52" s="135">
        <v>9</v>
      </c>
      <c r="C52" s="136" t="s">
        <v>116</v>
      </c>
      <c r="D52" s="18">
        <f>D50-D51</f>
        <v>17.993500000000001</v>
      </c>
      <c r="E52" s="18">
        <f t="shared" ref="E52:K52" si="4">E50-E51</f>
        <v>41.625000000000007</v>
      </c>
      <c r="F52" s="18">
        <f t="shared" si="4"/>
        <v>54.9</v>
      </c>
      <c r="G52" s="18">
        <f t="shared" si="4"/>
        <v>62.324999999999996</v>
      </c>
      <c r="H52" s="18">
        <f t="shared" si="4"/>
        <v>66.75</v>
      </c>
      <c r="I52" s="18">
        <f t="shared" si="4"/>
        <v>69.674999999999997</v>
      </c>
      <c r="J52" s="18">
        <f t="shared" si="4"/>
        <v>72.022499999999994</v>
      </c>
      <c r="K52" s="18">
        <f t="shared" si="4"/>
        <v>73.507499999999993</v>
      </c>
      <c r="L52" s="18"/>
      <c r="M52" s="18"/>
      <c r="N52" s="18"/>
      <c r="O52" s="137"/>
      <c r="P52" s="58"/>
    </row>
    <row r="53" spans="2:16" x14ac:dyDescent="0.3">
      <c r="B53" s="144">
        <v>10</v>
      </c>
      <c r="C53" s="145" t="s">
        <v>117</v>
      </c>
      <c r="D53" s="40">
        <f>D52/$J$19</f>
        <v>1.3170471829946624</v>
      </c>
      <c r="E53" s="40">
        <f t="shared" ref="E53:K53" si="5">E52/$J$19</f>
        <v>3.0467718338373762</v>
      </c>
      <c r="F53" s="40">
        <f t="shared" si="5"/>
        <v>4.018445013277403</v>
      </c>
      <c r="G53" s="40">
        <f t="shared" si="5"/>
        <v>4.5619232322862322</v>
      </c>
      <c r="H53" s="40">
        <f t="shared" si="5"/>
        <v>4.8858142920995746</v>
      </c>
      <c r="I53" s="40">
        <f t="shared" si="5"/>
        <v>5.0999117723151741</v>
      </c>
      <c r="J53" s="40">
        <f t="shared" si="5"/>
        <v>5.2717387243856422</v>
      </c>
      <c r="K53" s="40">
        <f t="shared" si="5"/>
        <v>5.3804343681874078</v>
      </c>
      <c r="L53" s="40"/>
      <c r="M53" s="40"/>
      <c r="N53" s="40"/>
      <c r="O53" s="146"/>
      <c r="P53" s="58"/>
    </row>
    <row r="54" spans="2:16" x14ac:dyDescent="0.3">
      <c r="B54" s="157">
        <v>11</v>
      </c>
      <c r="C54" s="136" t="s">
        <v>148</v>
      </c>
      <c r="D54" s="18">
        <f>D53/$D$14</f>
        <v>0.13046529796876299</v>
      </c>
      <c r="E54" s="18">
        <f t="shared" ref="E54:K54" si="6">E53/$D$14</f>
        <v>0.30180998849305357</v>
      </c>
      <c r="F54" s="18">
        <f t="shared" si="6"/>
        <v>0.3980629037421895</v>
      </c>
      <c r="G54" s="18">
        <f t="shared" si="6"/>
        <v>0.45189928006797742</v>
      </c>
      <c r="H54" s="18">
        <f t="shared" si="6"/>
        <v>0.48398358515102274</v>
      </c>
      <c r="I54" s="18">
        <f t="shared" si="6"/>
        <v>0.50519185461269678</v>
      </c>
      <c r="J54" s="18">
        <f t="shared" si="6"/>
        <v>0.52221285036014287</v>
      </c>
      <c r="K54" s="18">
        <f t="shared" si="6"/>
        <v>0.53298012562530039</v>
      </c>
      <c r="L54" s="18"/>
      <c r="M54" s="18"/>
      <c r="N54" s="18"/>
      <c r="O54" s="18"/>
      <c r="P54" s="58"/>
    </row>
    <row r="55" spans="2:16" x14ac:dyDescent="0.3">
      <c r="B55" s="58"/>
      <c r="C55" s="58"/>
      <c r="D55" s="58"/>
      <c r="E55" s="139" t="s">
        <v>118</v>
      </c>
      <c r="F55" s="140"/>
      <c r="G55" s="103" t="s">
        <v>119</v>
      </c>
      <c r="H55" s="58"/>
      <c r="I55" s="58"/>
      <c r="J55" s="58"/>
      <c r="K55" s="139" t="s">
        <v>120</v>
      </c>
      <c r="L55" s="140"/>
      <c r="M55" s="103" t="s">
        <v>119</v>
      </c>
      <c r="N55" s="58"/>
      <c r="O55" s="58"/>
      <c r="P55" s="58"/>
    </row>
    <row r="56" spans="2:16" x14ac:dyDescent="0.3">
      <c r="B56" s="58"/>
      <c r="C56" s="58"/>
      <c r="D56" s="58"/>
      <c r="E56" s="58"/>
      <c r="F56" s="58"/>
      <c r="G56" s="58"/>
      <c r="H56" s="58"/>
      <c r="I56" s="58"/>
      <c r="J56" s="58"/>
      <c r="K56" s="58"/>
      <c r="L56" s="58"/>
      <c r="M56" s="58"/>
      <c r="N56" s="58"/>
      <c r="O56" s="58"/>
      <c r="P56" s="58"/>
    </row>
    <row r="57" spans="2:16" x14ac:dyDescent="0.3">
      <c r="B57" s="58"/>
      <c r="C57" s="58"/>
      <c r="D57" s="103"/>
      <c r="E57" s="109" t="s">
        <v>123</v>
      </c>
      <c r="F57" s="140"/>
      <c r="G57" s="103"/>
      <c r="H57" s="103"/>
      <c r="I57" s="103"/>
      <c r="J57" s="109" t="s">
        <v>124</v>
      </c>
      <c r="K57" s="140"/>
      <c r="L57" s="103"/>
      <c r="M57" s="103"/>
      <c r="N57" s="103"/>
      <c r="O57" s="103"/>
      <c r="P57" s="58"/>
    </row>
    <row r="58" spans="2:16" x14ac:dyDescent="0.3">
      <c r="B58" s="58"/>
      <c r="C58" s="58"/>
      <c r="D58" s="103"/>
      <c r="E58" s="109" t="s">
        <v>125</v>
      </c>
      <c r="F58" s="140"/>
      <c r="G58" s="103"/>
      <c r="H58" s="103"/>
      <c r="I58" s="103"/>
      <c r="J58" s="109" t="s">
        <v>126</v>
      </c>
      <c r="K58" s="141"/>
      <c r="L58" s="103" t="s">
        <v>127</v>
      </c>
      <c r="M58" s="103"/>
      <c r="N58" s="103"/>
      <c r="O58" s="103"/>
      <c r="P58" s="58"/>
    </row>
    <row r="59" spans="2:16" x14ac:dyDescent="0.3">
      <c r="B59" s="58"/>
      <c r="C59" s="58"/>
      <c r="D59" s="103"/>
      <c r="E59" s="109" t="s">
        <v>128</v>
      </c>
      <c r="F59" s="140"/>
      <c r="G59" s="103"/>
      <c r="H59" s="103"/>
      <c r="I59" s="103"/>
      <c r="J59" s="109" t="s">
        <v>129</v>
      </c>
      <c r="K59" s="140"/>
      <c r="L59" s="140"/>
      <c r="M59" s="140"/>
      <c r="N59" s="140"/>
      <c r="O59" s="103" t="s">
        <v>130</v>
      </c>
      <c r="P59" s="58"/>
    </row>
    <row r="60" spans="2:16" x14ac:dyDescent="0.3">
      <c r="B60" s="58"/>
      <c r="C60" s="58"/>
      <c r="D60" s="58"/>
      <c r="E60" s="58"/>
      <c r="F60" s="58"/>
      <c r="G60" s="58"/>
      <c r="H60" s="58"/>
      <c r="I60" s="58"/>
      <c r="J60" s="58"/>
      <c r="K60" s="58"/>
      <c r="L60" s="58"/>
      <c r="M60" s="58"/>
      <c r="N60" s="58"/>
      <c r="O60" s="58"/>
      <c r="P60" s="58"/>
    </row>
    <row r="61" spans="2:16" x14ac:dyDescent="0.3">
      <c r="B61" s="58"/>
      <c r="C61" s="58"/>
      <c r="D61" s="58"/>
      <c r="E61" s="58"/>
      <c r="F61" s="58"/>
      <c r="G61" s="58"/>
      <c r="H61" s="58"/>
      <c r="I61" s="58"/>
      <c r="J61" s="58"/>
      <c r="K61" s="58"/>
      <c r="L61" s="58"/>
      <c r="M61" s="58"/>
      <c r="N61" s="58"/>
      <c r="O61" s="58"/>
      <c r="P61" s="58"/>
    </row>
    <row r="62" spans="2:16" x14ac:dyDescent="0.3">
      <c r="B62" s="58"/>
      <c r="C62" s="58"/>
      <c r="D62" s="58"/>
      <c r="E62" s="58"/>
      <c r="F62" s="58"/>
      <c r="G62" s="58"/>
      <c r="H62" s="58"/>
      <c r="I62" s="58"/>
      <c r="J62" s="58"/>
      <c r="K62" s="58"/>
      <c r="L62" s="58"/>
      <c r="M62" s="58"/>
      <c r="N62" s="58"/>
      <c r="O62" s="58"/>
      <c r="P62" s="58"/>
    </row>
    <row r="63" spans="2:16" x14ac:dyDescent="0.3">
      <c r="B63" s="58"/>
      <c r="C63" s="58"/>
      <c r="D63" s="58"/>
      <c r="E63" s="58"/>
      <c r="F63" s="58"/>
      <c r="G63" s="58"/>
      <c r="H63" s="58"/>
      <c r="I63" s="58"/>
      <c r="J63" s="58"/>
      <c r="K63" s="58"/>
      <c r="L63" s="58"/>
      <c r="M63" s="58"/>
      <c r="N63" s="58"/>
      <c r="O63" s="58"/>
      <c r="P63" s="58"/>
    </row>
    <row r="110" spans="12:15" x14ac:dyDescent="0.3">
      <c r="L110" s="158"/>
      <c r="M110" s="158"/>
      <c r="N110" s="158"/>
    </row>
    <row r="111" spans="12:15" x14ac:dyDescent="0.3">
      <c r="L111" s="159" t="s">
        <v>137</v>
      </c>
      <c r="M111" s="159" t="s">
        <v>138</v>
      </c>
      <c r="N111" s="160"/>
      <c r="O111" s="160"/>
    </row>
    <row r="112" spans="12:15" x14ac:dyDescent="0.3">
      <c r="L112" s="159">
        <v>8.75</v>
      </c>
      <c r="M112" s="159">
        <v>0</v>
      </c>
      <c r="N112" s="160"/>
      <c r="O112" s="160"/>
    </row>
    <row r="113" spans="3:15" x14ac:dyDescent="0.3">
      <c r="L113" s="159">
        <v>8.75</v>
      </c>
      <c r="M113" s="159">
        <v>0.6</v>
      </c>
      <c r="N113" s="160"/>
      <c r="O113" s="160"/>
    </row>
    <row r="114" spans="3:15" x14ac:dyDescent="0.3">
      <c r="L114" s="159"/>
      <c r="M114" s="159"/>
      <c r="N114" s="160"/>
      <c r="O114" s="160"/>
    </row>
    <row r="115" spans="3:15" x14ac:dyDescent="0.3">
      <c r="L115" s="159" t="s">
        <v>139</v>
      </c>
      <c r="M115" s="159" t="s">
        <v>140</v>
      </c>
      <c r="N115" s="160"/>
      <c r="O115" s="160"/>
    </row>
    <row r="116" spans="3:15" x14ac:dyDescent="0.3">
      <c r="L116" s="159">
        <v>7.5</v>
      </c>
      <c r="M116" s="159">
        <v>0</v>
      </c>
      <c r="N116" s="160"/>
      <c r="O116" s="160"/>
    </row>
    <row r="117" spans="3:15" x14ac:dyDescent="0.3">
      <c r="L117" s="159">
        <v>7.5</v>
      </c>
      <c r="M117" s="159">
        <v>0.6</v>
      </c>
      <c r="N117" s="160"/>
      <c r="O117" s="160"/>
    </row>
    <row r="118" spans="3:15" x14ac:dyDescent="0.3">
      <c r="L118" s="160"/>
      <c r="M118" s="160"/>
      <c r="N118" s="160"/>
    </row>
    <row r="127" spans="3:15" x14ac:dyDescent="0.3">
      <c r="C127" t="s">
        <v>135</v>
      </c>
      <c r="D127">
        <f>35/4</f>
        <v>8.75</v>
      </c>
    </row>
    <row r="128" spans="3:15" x14ac:dyDescent="0.3">
      <c r="C128" t="s">
        <v>136</v>
      </c>
      <c r="D128">
        <f>30/4</f>
        <v>7.5</v>
      </c>
    </row>
  </sheetData>
  <mergeCells count="18">
    <mergeCell ref="D4:J4"/>
    <mergeCell ref="K4:L4"/>
    <mergeCell ref="D7:J7"/>
    <mergeCell ref="K7:L7"/>
    <mergeCell ref="D8:J8"/>
    <mergeCell ref="K8:L8"/>
    <mergeCell ref="D9:J9"/>
    <mergeCell ref="K9:L9"/>
    <mergeCell ref="D11:J11"/>
    <mergeCell ref="K11:L11"/>
    <mergeCell ref="D12:J12"/>
    <mergeCell ref="K12:L12"/>
    <mergeCell ref="D10:J10"/>
    <mergeCell ref="K10:L10"/>
    <mergeCell ref="D5:J5"/>
    <mergeCell ref="K5:L5"/>
    <mergeCell ref="D6:J6"/>
    <mergeCell ref="K6:L6"/>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D4950-05DD-41A5-81CF-47EA3AB61351}">
  <dimension ref="A3:S366"/>
  <sheetViews>
    <sheetView topLeftCell="C16" zoomScale="89" zoomScaleNormal="89" workbookViewId="0">
      <selection activeCell="L16" sqref="L16"/>
    </sheetView>
  </sheetViews>
  <sheetFormatPr defaultRowHeight="14.4" x14ac:dyDescent="0.3"/>
  <cols>
    <col min="2" max="2" width="12" style="22" customWidth="1"/>
    <col min="3" max="3" width="20.44140625" customWidth="1"/>
    <col min="4" max="4" width="24.5546875" bestFit="1" customWidth="1"/>
    <col min="5" max="5" width="23.88671875" bestFit="1" customWidth="1"/>
    <col min="6" max="6" width="10.44140625" bestFit="1" customWidth="1"/>
    <col min="7" max="7" width="10.6640625" bestFit="1" customWidth="1"/>
    <col min="8" max="8" width="13.33203125" bestFit="1" customWidth="1"/>
    <col min="9" max="9" width="13.33203125" customWidth="1"/>
    <col min="11" max="12" width="12.21875" bestFit="1" customWidth="1"/>
    <col min="13" max="13" width="15.109375" bestFit="1" customWidth="1"/>
    <col min="14" max="14" width="14.77734375" bestFit="1" customWidth="1"/>
    <col min="16" max="16" width="8.88671875" customWidth="1"/>
    <col min="17" max="17" width="12.44140625" bestFit="1" customWidth="1"/>
  </cols>
  <sheetData>
    <row r="3" spans="1:19" ht="21" x14ac:dyDescent="0.4">
      <c r="B3" s="170" t="s">
        <v>132</v>
      </c>
    </row>
    <row r="5" spans="1:19" x14ac:dyDescent="0.3">
      <c r="A5" s="44" t="s">
        <v>43</v>
      </c>
      <c r="B5" s="45" t="s">
        <v>59</v>
      </c>
      <c r="C5" s="45" t="s">
        <v>159</v>
      </c>
      <c r="D5" s="44" t="s">
        <v>56</v>
      </c>
      <c r="E5" s="46" t="s">
        <v>57</v>
      </c>
      <c r="F5" s="44" t="s">
        <v>36</v>
      </c>
      <c r="G5" s="44" t="s">
        <v>141</v>
      </c>
      <c r="H5" s="44" t="s">
        <v>142</v>
      </c>
      <c r="I5" s="31"/>
      <c r="K5" s="50" t="s">
        <v>143</v>
      </c>
      <c r="L5" s="51" t="s">
        <v>144</v>
      </c>
      <c r="M5" s="51" t="s">
        <v>145</v>
      </c>
      <c r="N5" s="46" t="s">
        <v>146</v>
      </c>
    </row>
    <row r="6" spans="1:19" x14ac:dyDescent="0.3">
      <c r="A6" s="36" t="s">
        <v>44</v>
      </c>
      <c r="B6" s="38" t="s">
        <v>5</v>
      </c>
      <c r="C6" s="38" t="s">
        <v>5</v>
      </c>
      <c r="D6" s="36" t="s">
        <v>44</v>
      </c>
      <c r="E6" s="34" t="s">
        <v>44</v>
      </c>
      <c r="F6" s="36" t="s">
        <v>44</v>
      </c>
      <c r="G6" s="161"/>
      <c r="H6" s="162"/>
      <c r="I6" s="30"/>
      <c r="K6" s="33" t="s">
        <v>5</v>
      </c>
      <c r="L6" s="52"/>
      <c r="M6" s="52"/>
      <c r="N6" s="34" t="s">
        <v>5</v>
      </c>
    </row>
    <row r="7" spans="1:19" x14ac:dyDescent="0.3">
      <c r="A7" s="3">
        <v>1</v>
      </c>
      <c r="B7" s="23">
        <v>0</v>
      </c>
      <c r="C7" s="23">
        <v>0</v>
      </c>
      <c r="D7" s="3">
        <f>2*A7+$R$7</f>
        <v>112</v>
      </c>
      <c r="E7" s="3">
        <f>2*A7+$R$8</f>
        <v>-108</v>
      </c>
      <c r="F7" s="3">
        <f>2*A7</f>
        <v>2</v>
      </c>
      <c r="G7" s="18">
        <f>IFERROR(_xlfn.FORECAST.LINEAR(MIN(MAX(B7,$K$7),$K$15),$L$7:$L$15,$K$7:$K$15),0)</f>
        <v>0.10098471111111113</v>
      </c>
      <c r="H7" s="18">
        <f>IFERROR(_xlfn.FORECAST.LINEAR(MIN(MAX(C7,$M$7),$M$15),$N$7:$N$15,$M$7:$M$15),0)</f>
        <v>0.11629962222222223</v>
      </c>
      <c r="I7" s="42"/>
      <c r="K7" s="18">
        <v>0</v>
      </c>
      <c r="L7" s="18">
        <v>0</v>
      </c>
      <c r="M7" s="18">
        <v>0</v>
      </c>
      <c r="N7" s="18">
        <v>0</v>
      </c>
      <c r="Q7" s="48" t="s">
        <v>54</v>
      </c>
      <c r="R7" s="3">
        <v>110</v>
      </c>
      <c r="S7" s="49" t="s">
        <v>38</v>
      </c>
    </row>
    <row r="8" spans="1:19" x14ac:dyDescent="0.3">
      <c r="A8" s="3">
        <v>2</v>
      </c>
      <c r="B8" s="23">
        <v>0</v>
      </c>
      <c r="C8" s="23">
        <v>0</v>
      </c>
      <c r="D8" s="3">
        <f>2*A8+$R$7</f>
        <v>114</v>
      </c>
      <c r="E8" s="3">
        <f t="shared" ref="E8:E71" si="0">2*A8+$R$8</f>
        <v>-106</v>
      </c>
      <c r="F8" s="3">
        <f t="shared" ref="F8:F71" si="1">2*A8</f>
        <v>4</v>
      </c>
      <c r="G8" s="18">
        <f>IFERROR(_xlfn.FORECAST.LINEAR(MIN(MAX(B8,$K$7),$K$15),$L$7:$L$15,$K$7:$K$15),0)</f>
        <v>0.10098471111111113</v>
      </c>
      <c r="H8" s="18">
        <f t="shared" ref="H8:H71" si="2">IFERROR(_xlfn.FORECAST.LINEAR(MIN(MAX(C8,$M$7),$M$15),$N$7:$N$15,$M$7:$M$15),0)</f>
        <v>0.11629962222222223</v>
      </c>
      <c r="I8" s="42"/>
      <c r="K8" s="18">
        <v>1.75</v>
      </c>
      <c r="L8" s="18">
        <v>0.14632600000000001</v>
      </c>
      <c r="M8" s="18">
        <v>1.5</v>
      </c>
      <c r="N8" s="18">
        <v>0.130465</v>
      </c>
      <c r="Q8" s="48" t="s">
        <v>55</v>
      </c>
      <c r="R8" s="48">
        <v>-110</v>
      </c>
      <c r="S8" s="49" t="s">
        <v>38</v>
      </c>
    </row>
    <row r="9" spans="1:19" x14ac:dyDescent="0.3">
      <c r="A9" s="3">
        <v>3</v>
      </c>
      <c r="B9" s="23">
        <v>0</v>
      </c>
      <c r="C9" s="23">
        <v>0</v>
      </c>
      <c r="D9" s="3">
        <f>2*A9+$R$7</f>
        <v>116</v>
      </c>
      <c r="E9" s="3">
        <f t="shared" si="0"/>
        <v>-104</v>
      </c>
      <c r="F9" s="3">
        <f t="shared" si="1"/>
        <v>6</v>
      </c>
      <c r="G9" s="18">
        <f>IFERROR(_xlfn.FORECAST.LINEAR(MIN(MAX(B9,$K$7),$K$15),$L$7:$L$15,$K$7:$K$15),0)</f>
        <v>0.10098471111111113</v>
      </c>
      <c r="H9" s="18">
        <f t="shared" si="2"/>
        <v>0.11629962222222223</v>
      </c>
      <c r="I9" s="42"/>
      <c r="K9" s="18">
        <v>3.5</v>
      </c>
      <c r="L9" s="18">
        <v>0.27224599999999999</v>
      </c>
      <c r="M9" s="18">
        <v>3</v>
      </c>
      <c r="N9" s="18">
        <v>0.30181000000000002</v>
      </c>
    </row>
    <row r="10" spans="1:19" x14ac:dyDescent="0.3">
      <c r="A10" s="3">
        <v>4</v>
      </c>
      <c r="B10" s="23">
        <v>0</v>
      </c>
      <c r="C10" s="23">
        <v>0</v>
      </c>
      <c r="D10" s="3">
        <f>2*A10+$R$7</f>
        <v>118</v>
      </c>
      <c r="E10" s="3">
        <f t="shared" si="0"/>
        <v>-102</v>
      </c>
      <c r="F10" s="3">
        <f t="shared" si="1"/>
        <v>8</v>
      </c>
      <c r="G10" s="18">
        <f>IFERROR(_xlfn.FORECAST.LINEAR(MIN(MAX(B10,$K$7),$K$15),$L$7:$L$15,$K$7:$K$15),0)</f>
        <v>0.10098471111111113</v>
      </c>
      <c r="H10" s="18">
        <f t="shared" si="2"/>
        <v>0.11629962222222223</v>
      </c>
      <c r="I10" s="42"/>
      <c r="K10" s="18">
        <v>5.25</v>
      </c>
      <c r="L10" s="18">
        <v>0.372027</v>
      </c>
      <c r="M10" s="18">
        <v>4.5</v>
      </c>
      <c r="N10" s="18">
        <v>0.398063</v>
      </c>
    </row>
    <row r="11" spans="1:19" x14ac:dyDescent="0.3">
      <c r="A11" s="3">
        <v>5</v>
      </c>
      <c r="B11" s="23">
        <v>0</v>
      </c>
      <c r="C11" s="23">
        <v>0</v>
      </c>
      <c r="D11" s="3">
        <f>2*A11+$R$7</f>
        <v>120</v>
      </c>
      <c r="E11" s="3">
        <f t="shared" si="0"/>
        <v>-100</v>
      </c>
      <c r="F11" s="3">
        <f t="shared" si="1"/>
        <v>10</v>
      </c>
      <c r="G11" s="18">
        <f>IFERROR(_xlfn.FORECAST.LINEAR(MIN(MAX(B11,$K$7),$K$15),$L$7:$L$15,$K$7:$K$15),0)</f>
        <v>0.10098471111111113</v>
      </c>
      <c r="H11" s="18">
        <f t="shared" si="2"/>
        <v>0.11629962222222223</v>
      </c>
      <c r="I11" s="42"/>
      <c r="K11" s="18">
        <v>7</v>
      </c>
      <c r="L11" s="18">
        <v>0.44862099999999999</v>
      </c>
      <c r="M11" s="18">
        <v>6</v>
      </c>
      <c r="N11" s="18">
        <v>0.451899</v>
      </c>
    </row>
    <row r="12" spans="1:19" x14ac:dyDescent="0.3">
      <c r="A12" s="3">
        <v>6</v>
      </c>
      <c r="B12" s="23">
        <v>0</v>
      </c>
      <c r="C12" s="23">
        <v>0</v>
      </c>
      <c r="D12" s="3">
        <f>2*A12+$R$7</f>
        <v>122</v>
      </c>
      <c r="E12" s="3">
        <f t="shared" si="0"/>
        <v>-98</v>
      </c>
      <c r="F12" s="3">
        <f t="shared" si="1"/>
        <v>12</v>
      </c>
      <c r="G12" s="18">
        <f>IFERROR(_xlfn.FORECAST.LINEAR(MIN(MAX(B12,$K$7),$K$15),$L$7:$L$15,$K$7:$K$15),0)</f>
        <v>0.10098471111111113</v>
      </c>
      <c r="H12" s="18">
        <f t="shared" si="2"/>
        <v>0.11629962222222223</v>
      </c>
      <c r="I12" s="42"/>
      <c r="K12" s="18">
        <v>8.75</v>
      </c>
      <c r="L12" s="18">
        <v>0.48874200000000001</v>
      </c>
      <c r="M12" s="18">
        <v>7.5</v>
      </c>
      <c r="N12" s="18">
        <v>0.48398400000000003</v>
      </c>
    </row>
    <row r="13" spans="1:19" x14ac:dyDescent="0.3">
      <c r="A13" s="3">
        <v>7</v>
      </c>
      <c r="B13" s="23">
        <v>0</v>
      </c>
      <c r="C13" s="23">
        <v>0</v>
      </c>
      <c r="D13" s="3">
        <f>2*A13+$R$7</f>
        <v>124</v>
      </c>
      <c r="E13" s="3">
        <f t="shared" si="0"/>
        <v>-96</v>
      </c>
      <c r="F13" s="3">
        <f t="shared" si="1"/>
        <v>14</v>
      </c>
      <c r="G13" s="18">
        <f>IFERROR(_xlfn.FORECAST.LINEAR(MIN(MAX(B13,$K$7),$K$15),$L$7:$L$15,$K$7:$K$15),0)</f>
        <v>0.10098471111111113</v>
      </c>
      <c r="H13" s="18">
        <f t="shared" si="2"/>
        <v>0.11629962222222223</v>
      </c>
      <c r="I13" s="42"/>
      <c r="K13" s="18">
        <v>10.5</v>
      </c>
      <c r="L13" s="18">
        <v>0.52886299999999997</v>
      </c>
      <c r="M13" s="18">
        <v>9</v>
      </c>
      <c r="N13" s="18">
        <v>0.50519199999999997</v>
      </c>
    </row>
    <row r="14" spans="1:19" x14ac:dyDescent="0.3">
      <c r="A14" s="3">
        <v>8</v>
      </c>
      <c r="B14" s="23">
        <v>0</v>
      </c>
      <c r="C14" s="23">
        <v>0</v>
      </c>
      <c r="D14" s="3">
        <f>2*A14+$R$7</f>
        <v>126</v>
      </c>
      <c r="E14" s="3">
        <f t="shared" si="0"/>
        <v>-94</v>
      </c>
      <c r="F14" s="3">
        <f t="shared" si="1"/>
        <v>16</v>
      </c>
      <c r="G14" s="18">
        <f>IFERROR(_xlfn.FORECAST.LINEAR(MIN(MAX(B14,$K$7),$K$15),$L$7:$L$15,$K$7:$K$15),0)</f>
        <v>0.10098471111111113</v>
      </c>
      <c r="H14" s="18">
        <f t="shared" si="2"/>
        <v>0.11629962222222223</v>
      </c>
      <c r="I14" s="42"/>
      <c r="K14" s="18">
        <v>12.25</v>
      </c>
      <c r="L14" s="18">
        <v>0.54855799999999999</v>
      </c>
      <c r="M14" s="18">
        <v>10.5</v>
      </c>
      <c r="N14" s="18">
        <v>0.52221300000000004</v>
      </c>
    </row>
    <row r="15" spans="1:19" x14ac:dyDescent="0.3">
      <c r="A15" s="3">
        <v>9</v>
      </c>
      <c r="B15" s="23">
        <v>0</v>
      </c>
      <c r="C15" s="23">
        <v>0</v>
      </c>
      <c r="D15" s="3">
        <f>2*A15+$R$7</f>
        <v>128</v>
      </c>
      <c r="E15" s="3">
        <f t="shared" si="0"/>
        <v>-92</v>
      </c>
      <c r="F15" s="3">
        <f t="shared" si="1"/>
        <v>18</v>
      </c>
      <c r="G15" s="18">
        <f>IFERROR(_xlfn.FORECAST.LINEAR(MIN(MAX(B15,$K$7),$K$15),$L$7:$L$15,$K$7:$K$15),0)</f>
        <v>0.10098471111111113</v>
      </c>
      <c r="H15" s="18">
        <f t="shared" si="2"/>
        <v>0.11629962222222223</v>
      </c>
      <c r="I15" s="42"/>
      <c r="K15" s="18">
        <v>14</v>
      </c>
      <c r="L15" s="18">
        <v>0.56752400000000003</v>
      </c>
      <c r="M15" s="18">
        <v>12</v>
      </c>
      <c r="N15" s="18">
        <v>0.53298000000000001</v>
      </c>
    </row>
    <row r="16" spans="1:19" x14ac:dyDescent="0.3">
      <c r="A16" s="3">
        <v>10</v>
      </c>
      <c r="B16" s="23">
        <v>0</v>
      </c>
      <c r="C16" s="23">
        <v>0</v>
      </c>
      <c r="D16" s="3">
        <f>2*A16+$R$7</f>
        <v>130</v>
      </c>
      <c r="E16" s="3">
        <f t="shared" si="0"/>
        <v>-90</v>
      </c>
      <c r="F16" s="3">
        <f t="shared" si="1"/>
        <v>20</v>
      </c>
      <c r="G16" s="18">
        <f>IFERROR(_xlfn.FORECAST.LINEAR(MIN(MAX(B16,$K$7),$K$15),$L$7:$L$15,$K$7:$K$15),0)</f>
        <v>0.10098471111111113</v>
      </c>
      <c r="H16" s="18">
        <f t="shared" si="2"/>
        <v>0.11629962222222223</v>
      </c>
      <c r="I16" s="42"/>
      <c r="K16" s="18" t="s">
        <v>172</v>
      </c>
      <c r="L16" s="18">
        <f>AVERAGE(G7:G366)</f>
        <v>0.17346686071270839</v>
      </c>
    </row>
    <row r="17" spans="1:9" x14ac:dyDescent="0.3">
      <c r="A17" s="3">
        <v>11</v>
      </c>
      <c r="B17" s="23">
        <v>0</v>
      </c>
      <c r="C17" s="23">
        <v>0</v>
      </c>
      <c r="D17" s="3">
        <f>2*A17+$R$7</f>
        <v>132</v>
      </c>
      <c r="E17" s="3">
        <f t="shared" si="0"/>
        <v>-88</v>
      </c>
      <c r="F17" s="3">
        <f t="shared" si="1"/>
        <v>22</v>
      </c>
      <c r="G17" s="18">
        <f>IFERROR(_xlfn.FORECAST.LINEAR(MIN(MAX(B17,$K$7),$K$15),$L$7:$L$15,$K$7:$K$15),0)</f>
        <v>0.10098471111111113</v>
      </c>
      <c r="H17" s="18">
        <f t="shared" si="2"/>
        <v>0.11629962222222223</v>
      </c>
      <c r="I17" s="42"/>
    </row>
    <row r="18" spans="1:9" x14ac:dyDescent="0.3">
      <c r="A18" s="3">
        <v>12</v>
      </c>
      <c r="B18" s="23">
        <v>0</v>
      </c>
      <c r="C18" s="23">
        <v>0</v>
      </c>
      <c r="D18" s="3">
        <f>2*A18+$R$7</f>
        <v>134</v>
      </c>
      <c r="E18" s="3">
        <f t="shared" si="0"/>
        <v>-86</v>
      </c>
      <c r="F18" s="3">
        <f t="shared" si="1"/>
        <v>24</v>
      </c>
      <c r="G18" s="18">
        <f>IFERROR(_xlfn.FORECAST.LINEAR(MIN(MAX(B18,$K$7),$K$15),$L$7:$L$15,$K$7:$K$15),0)</f>
        <v>0.10098471111111113</v>
      </c>
      <c r="H18" s="18">
        <f t="shared" si="2"/>
        <v>0.11629962222222223</v>
      </c>
      <c r="I18" s="42"/>
    </row>
    <row r="19" spans="1:9" x14ac:dyDescent="0.3">
      <c r="A19" s="3">
        <v>13</v>
      </c>
      <c r="B19" s="23">
        <v>0</v>
      </c>
      <c r="C19" s="23">
        <v>0</v>
      </c>
      <c r="D19" s="3">
        <f>2*A19+$R$7</f>
        <v>136</v>
      </c>
      <c r="E19" s="3">
        <f t="shared" si="0"/>
        <v>-84</v>
      </c>
      <c r="F19" s="3">
        <f t="shared" si="1"/>
        <v>26</v>
      </c>
      <c r="G19" s="18">
        <f>IFERROR(_xlfn.FORECAST.LINEAR(MIN(MAX(B19,$K$7),$K$15),$L$7:$L$15,$K$7:$K$15),0)</f>
        <v>0.10098471111111113</v>
      </c>
      <c r="H19" s="18">
        <f t="shared" si="2"/>
        <v>0.11629962222222223</v>
      </c>
      <c r="I19" s="42"/>
    </row>
    <row r="20" spans="1:9" x14ac:dyDescent="0.3">
      <c r="A20" s="3">
        <v>14</v>
      </c>
      <c r="B20" s="23">
        <v>0</v>
      </c>
      <c r="C20" s="23">
        <v>0</v>
      </c>
      <c r="D20" s="3">
        <f>2*A20+$R$7</f>
        <v>138</v>
      </c>
      <c r="E20" s="3">
        <f t="shared" si="0"/>
        <v>-82</v>
      </c>
      <c r="F20" s="3">
        <f t="shared" si="1"/>
        <v>28</v>
      </c>
      <c r="G20" s="18">
        <f>IFERROR(_xlfn.FORECAST.LINEAR(MIN(MAX(B20,$K$7),$K$15),$L$7:$L$15,$K$7:$K$15),0)</f>
        <v>0.10098471111111113</v>
      </c>
      <c r="H20" s="18">
        <f t="shared" si="2"/>
        <v>0.11629962222222223</v>
      </c>
      <c r="I20" s="42"/>
    </row>
    <row r="21" spans="1:9" x14ac:dyDescent="0.3">
      <c r="A21" s="3">
        <v>15</v>
      </c>
      <c r="B21" s="23">
        <v>0</v>
      </c>
      <c r="C21" s="23">
        <v>0</v>
      </c>
      <c r="D21" s="3">
        <f>2*A21+$R$7</f>
        <v>140</v>
      </c>
      <c r="E21" s="3">
        <f t="shared" si="0"/>
        <v>-80</v>
      </c>
      <c r="F21" s="3">
        <f t="shared" si="1"/>
        <v>30</v>
      </c>
      <c r="G21" s="18">
        <f>IFERROR(_xlfn.FORECAST.LINEAR(MIN(MAX(B21,$K$7),$K$15),$L$7:$L$15,$K$7:$K$15),0)</f>
        <v>0.10098471111111113</v>
      </c>
      <c r="H21" s="18">
        <f t="shared" si="2"/>
        <v>0.11629962222222223</v>
      </c>
      <c r="I21" s="42"/>
    </row>
    <row r="22" spans="1:9" x14ac:dyDescent="0.3">
      <c r="A22" s="3">
        <v>16</v>
      </c>
      <c r="B22" s="23">
        <v>0</v>
      </c>
      <c r="C22" s="23">
        <v>0</v>
      </c>
      <c r="D22" s="3">
        <f>2*A22+$R$7</f>
        <v>142</v>
      </c>
      <c r="E22" s="3">
        <f t="shared" si="0"/>
        <v>-78</v>
      </c>
      <c r="F22" s="3">
        <f t="shared" si="1"/>
        <v>32</v>
      </c>
      <c r="G22" s="18">
        <f>IFERROR(_xlfn.FORECAST.LINEAR(MIN(MAX(B22,$K$7),$K$15),$L$7:$L$15,$K$7:$K$15),0)</f>
        <v>0.10098471111111113</v>
      </c>
      <c r="H22" s="18">
        <f t="shared" si="2"/>
        <v>0.11629962222222223</v>
      </c>
      <c r="I22" s="42"/>
    </row>
    <row r="23" spans="1:9" x14ac:dyDescent="0.3">
      <c r="A23" s="3">
        <v>17</v>
      </c>
      <c r="B23" s="23">
        <v>0</v>
      </c>
      <c r="C23" s="23">
        <v>0</v>
      </c>
      <c r="D23" s="3">
        <f>2*A23+$R$7</f>
        <v>144</v>
      </c>
      <c r="E23" s="3">
        <f t="shared" si="0"/>
        <v>-76</v>
      </c>
      <c r="F23" s="3">
        <f t="shared" si="1"/>
        <v>34</v>
      </c>
      <c r="G23" s="18">
        <f>IFERROR(_xlfn.FORECAST.LINEAR(MIN(MAX(B23,$K$7),$K$15),$L$7:$L$15,$K$7:$K$15),0)</f>
        <v>0.10098471111111113</v>
      </c>
      <c r="H23" s="18">
        <f t="shared" si="2"/>
        <v>0.11629962222222223</v>
      </c>
      <c r="I23" s="42"/>
    </row>
    <row r="24" spans="1:9" x14ac:dyDescent="0.3">
      <c r="A24" s="3">
        <v>18</v>
      </c>
      <c r="B24" s="23">
        <v>0</v>
      </c>
      <c r="C24" s="23">
        <v>0</v>
      </c>
      <c r="D24" s="3">
        <f>2*A24+$R$7</f>
        <v>146</v>
      </c>
      <c r="E24" s="3">
        <f t="shared" si="0"/>
        <v>-74</v>
      </c>
      <c r="F24" s="3">
        <f t="shared" si="1"/>
        <v>36</v>
      </c>
      <c r="G24" s="18">
        <f>IFERROR(_xlfn.FORECAST.LINEAR(MIN(MAX(B24,$K$7),$K$15),$L$7:$L$15,$K$7:$K$15),0)</f>
        <v>0.10098471111111113</v>
      </c>
      <c r="H24" s="18">
        <f t="shared" si="2"/>
        <v>0.11629962222222223</v>
      </c>
      <c r="I24" s="42"/>
    </row>
    <row r="25" spans="1:9" x14ac:dyDescent="0.3">
      <c r="A25" s="3">
        <v>19</v>
      </c>
      <c r="B25" s="23">
        <v>0</v>
      </c>
      <c r="C25" s="23">
        <v>0</v>
      </c>
      <c r="D25" s="3">
        <f>2*A25+$R$7</f>
        <v>148</v>
      </c>
      <c r="E25" s="3">
        <f t="shared" si="0"/>
        <v>-72</v>
      </c>
      <c r="F25" s="3">
        <f t="shared" si="1"/>
        <v>38</v>
      </c>
      <c r="G25" s="18">
        <f>IFERROR(_xlfn.FORECAST.LINEAR(MIN(MAX(B25,$K$7),$K$15),$L$7:$L$15,$K$7:$K$15),0)</f>
        <v>0.10098471111111113</v>
      </c>
      <c r="H25" s="18">
        <f t="shared" si="2"/>
        <v>0.11629962222222223</v>
      </c>
      <c r="I25" s="42"/>
    </row>
    <row r="26" spans="1:9" x14ac:dyDescent="0.3">
      <c r="A26" s="3">
        <v>20</v>
      </c>
      <c r="B26" s="23">
        <v>0</v>
      </c>
      <c r="C26" s="23">
        <v>0</v>
      </c>
      <c r="D26" s="3">
        <f>2*A26+$R$7</f>
        <v>150</v>
      </c>
      <c r="E26" s="3">
        <f t="shared" si="0"/>
        <v>-70</v>
      </c>
      <c r="F26" s="3">
        <f t="shared" si="1"/>
        <v>40</v>
      </c>
      <c r="G26" s="18">
        <f>IFERROR(_xlfn.FORECAST.LINEAR(MIN(MAX(B26,$K$7),$K$15),$L$7:$L$15,$K$7:$K$15),0)</f>
        <v>0.10098471111111113</v>
      </c>
      <c r="H26" s="18">
        <f t="shared" si="2"/>
        <v>0.11629962222222223</v>
      </c>
      <c r="I26" s="42"/>
    </row>
    <row r="27" spans="1:9" x14ac:dyDescent="0.3">
      <c r="A27" s="3">
        <v>21</v>
      </c>
      <c r="B27" s="23">
        <v>0</v>
      </c>
      <c r="C27" s="23">
        <v>0</v>
      </c>
      <c r="D27" s="3">
        <f>2*A27+$R$7</f>
        <v>152</v>
      </c>
      <c r="E27" s="3">
        <f t="shared" si="0"/>
        <v>-68</v>
      </c>
      <c r="F27" s="3">
        <f t="shared" si="1"/>
        <v>42</v>
      </c>
      <c r="G27" s="18">
        <f>IFERROR(_xlfn.FORECAST.LINEAR(MIN(MAX(B27,$K$7),$K$15),$L$7:$L$15,$K$7:$K$15),0)</f>
        <v>0.10098471111111113</v>
      </c>
      <c r="H27" s="18">
        <f t="shared" si="2"/>
        <v>0.11629962222222223</v>
      </c>
      <c r="I27" s="42"/>
    </row>
    <row r="28" spans="1:9" x14ac:dyDescent="0.3">
      <c r="A28" s="3">
        <v>22</v>
      </c>
      <c r="B28" s="23">
        <v>0</v>
      </c>
      <c r="C28" s="23">
        <v>0</v>
      </c>
      <c r="D28" s="3">
        <f>2*A28+$R$7</f>
        <v>154</v>
      </c>
      <c r="E28" s="3">
        <f t="shared" si="0"/>
        <v>-66</v>
      </c>
      <c r="F28" s="3">
        <f t="shared" si="1"/>
        <v>44</v>
      </c>
      <c r="G28" s="18">
        <f>IFERROR(_xlfn.FORECAST.LINEAR(MIN(MAX(B28,$K$7),$K$15),$L$7:$L$15,$K$7:$K$15),0)</f>
        <v>0.10098471111111113</v>
      </c>
      <c r="H28" s="18">
        <f t="shared" si="2"/>
        <v>0.11629962222222223</v>
      </c>
      <c r="I28" s="42"/>
    </row>
    <row r="29" spans="1:9" x14ac:dyDescent="0.3">
      <c r="A29" s="3">
        <v>23</v>
      </c>
      <c r="B29" s="23">
        <v>0</v>
      </c>
      <c r="C29" s="23">
        <v>0</v>
      </c>
      <c r="D29" s="3">
        <f>2*A29+$R$7</f>
        <v>156</v>
      </c>
      <c r="E29" s="3">
        <f t="shared" si="0"/>
        <v>-64</v>
      </c>
      <c r="F29" s="3">
        <f t="shared" si="1"/>
        <v>46</v>
      </c>
      <c r="G29" s="18">
        <f>IFERROR(_xlfn.FORECAST.LINEAR(MIN(MAX(B29,$K$7),$K$15),$L$7:$L$15,$K$7:$K$15),0)</f>
        <v>0.10098471111111113</v>
      </c>
      <c r="H29" s="18">
        <f t="shared" si="2"/>
        <v>0.11629962222222223</v>
      </c>
      <c r="I29" s="42"/>
    </row>
    <row r="30" spans="1:9" x14ac:dyDescent="0.3">
      <c r="A30" s="3">
        <v>24</v>
      </c>
      <c r="B30" s="23">
        <v>0</v>
      </c>
      <c r="C30" s="23">
        <v>0</v>
      </c>
      <c r="D30" s="3">
        <f>2*A30+$R$7</f>
        <v>158</v>
      </c>
      <c r="E30" s="3">
        <f t="shared" si="0"/>
        <v>-62</v>
      </c>
      <c r="F30" s="3">
        <f t="shared" si="1"/>
        <v>48</v>
      </c>
      <c r="G30" s="18">
        <f>IFERROR(_xlfn.FORECAST.LINEAR(MIN(MAX(B30,$K$7),$K$15),$L$7:$L$15,$K$7:$K$15),0)</f>
        <v>0.10098471111111113</v>
      </c>
      <c r="H30" s="18">
        <f t="shared" si="2"/>
        <v>0.11629962222222223</v>
      </c>
      <c r="I30" s="42"/>
    </row>
    <row r="31" spans="1:9" x14ac:dyDescent="0.3">
      <c r="A31" s="3">
        <v>25</v>
      </c>
      <c r="B31" s="23">
        <v>0</v>
      </c>
      <c r="C31" s="23">
        <v>0</v>
      </c>
      <c r="D31" s="3">
        <f>2*A31+$R$7</f>
        <v>160</v>
      </c>
      <c r="E31" s="3">
        <f t="shared" si="0"/>
        <v>-60</v>
      </c>
      <c r="F31" s="3">
        <f t="shared" si="1"/>
        <v>50</v>
      </c>
      <c r="G31" s="18">
        <f>IFERROR(_xlfn.FORECAST.LINEAR(MIN(MAX(B31,$K$7),$K$15),$L$7:$L$15,$K$7:$K$15),0)</f>
        <v>0.10098471111111113</v>
      </c>
      <c r="H31" s="18">
        <f t="shared" si="2"/>
        <v>0.11629962222222223</v>
      </c>
      <c r="I31" s="42"/>
    </row>
    <row r="32" spans="1:9" x14ac:dyDescent="0.3">
      <c r="A32" s="3">
        <v>26</v>
      </c>
      <c r="B32" s="23">
        <v>0</v>
      </c>
      <c r="C32" s="23">
        <v>0</v>
      </c>
      <c r="D32" s="3">
        <f>2*A32+$R$7</f>
        <v>162</v>
      </c>
      <c r="E32" s="3">
        <f t="shared" si="0"/>
        <v>-58</v>
      </c>
      <c r="F32" s="3">
        <f t="shared" si="1"/>
        <v>52</v>
      </c>
      <c r="G32" s="18">
        <f>IFERROR(_xlfn.FORECAST.LINEAR(MIN(MAX(B32,$K$7),$K$15),$L$7:$L$15,$K$7:$K$15),0)</f>
        <v>0.10098471111111113</v>
      </c>
      <c r="H32" s="18">
        <f t="shared" si="2"/>
        <v>0.11629962222222223</v>
      </c>
      <c r="I32" s="42"/>
    </row>
    <row r="33" spans="1:9" x14ac:dyDescent="0.3">
      <c r="A33" s="3">
        <v>27</v>
      </c>
      <c r="B33" s="23">
        <v>0</v>
      </c>
      <c r="C33" s="23">
        <v>0</v>
      </c>
      <c r="D33" s="3">
        <f>2*A33+$R$7</f>
        <v>164</v>
      </c>
      <c r="E33" s="3">
        <f t="shared" si="0"/>
        <v>-56</v>
      </c>
      <c r="F33" s="3">
        <f t="shared" si="1"/>
        <v>54</v>
      </c>
      <c r="G33" s="18">
        <f>IFERROR(_xlfn.FORECAST.LINEAR(MIN(MAX(B33,$K$7),$K$15),$L$7:$L$15,$K$7:$K$15),0)</f>
        <v>0.10098471111111113</v>
      </c>
      <c r="H33" s="18">
        <f t="shared" si="2"/>
        <v>0.11629962222222223</v>
      </c>
      <c r="I33" s="42"/>
    </row>
    <row r="34" spans="1:9" x14ac:dyDescent="0.3">
      <c r="A34" s="3">
        <v>28</v>
      </c>
      <c r="B34" s="23">
        <v>0</v>
      </c>
      <c r="C34" s="23">
        <v>0</v>
      </c>
      <c r="D34" s="3">
        <f>2*A34+$R$7</f>
        <v>166</v>
      </c>
      <c r="E34" s="3">
        <f t="shared" si="0"/>
        <v>-54</v>
      </c>
      <c r="F34" s="3">
        <f t="shared" si="1"/>
        <v>56</v>
      </c>
      <c r="G34" s="18">
        <f>IFERROR(_xlfn.FORECAST.LINEAR(MIN(MAX(B34,$K$7),$K$15),$L$7:$L$15,$K$7:$K$15),0)</f>
        <v>0.10098471111111113</v>
      </c>
      <c r="H34" s="18">
        <f t="shared" si="2"/>
        <v>0.11629962222222223</v>
      </c>
      <c r="I34" s="42"/>
    </row>
    <row r="35" spans="1:9" x14ac:dyDescent="0.3">
      <c r="A35" s="3">
        <v>29</v>
      </c>
      <c r="B35" s="23">
        <v>0</v>
      </c>
      <c r="C35" s="23">
        <v>0</v>
      </c>
      <c r="D35" s="3">
        <f>2*A35+$R$7</f>
        <v>168</v>
      </c>
      <c r="E35" s="3">
        <f t="shared" si="0"/>
        <v>-52</v>
      </c>
      <c r="F35" s="3">
        <f t="shared" si="1"/>
        <v>58</v>
      </c>
      <c r="G35" s="18">
        <f>IFERROR(_xlfn.FORECAST.LINEAR(MIN(MAX(B35,$K$7),$K$15),$L$7:$L$15,$K$7:$K$15),0)</f>
        <v>0.10098471111111113</v>
      </c>
      <c r="H35" s="18">
        <f t="shared" si="2"/>
        <v>0.11629962222222223</v>
      </c>
      <c r="I35" s="42"/>
    </row>
    <row r="36" spans="1:9" x14ac:dyDescent="0.3">
      <c r="A36" s="3">
        <v>30</v>
      </c>
      <c r="B36" s="23">
        <v>0</v>
      </c>
      <c r="C36" s="23">
        <v>0</v>
      </c>
      <c r="D36" s="3">
        <f>2*A36+$R$7</f>
        <v>170</v>
      </c>
      <c r="E36" s="3">
        <f t="shared" si="0"/>
        <v>-50</v>
      </c>
      <c r="F36" s="3">
        <f t="shared" si="1"/>
        <v>60</v>
      </c>
      <c r="G36" s="18">
        <f>IFERROR(_xlfn.FORECAST.LINEAR(MIN(MAX(B36,$K$7),$K$15),$L$7:$L$15,$K$7:$K$15),0)</f>
        <v>0.10098471111111113</v>
      </c>
      <c r="H36" s="18">
        <f t="shared" si="2"/>
        <v>0.11629962222222223</v>
      </c>
      <c r="I36" s="42"/>
    </row>
    <row r="37" spans="1:9" x14ac:dyDescent="0.3">
      <c r="A37" s="3">
        <v>31</v>
      </c>
      <c r="B37" s="23">
        <v>0</v>
      </c>
      <c r="C37" s="23">
        <v>0</v>
      </c>
      <c r="D37" s="3">
        <f>2*A37+$R$7</f>
        <v>172</v>
      </c>
      <c r="E37" s="3">
        <f t="shared" si="0"/>
        <v>-48</v>
      </c>
      <c r="F37" s="3">
        <f t="shared" si="1"/>
        <v>62</v>
      </c>
      <c r="G37" s="18">
        <f>IFERROR(_xlfn.FORECAST.LINEAR(MIN(MAX(B37,$K$7),$K$15),$L$7:$L$15,$K$7:$K$15),0)</f>
        <v>0.10098471111111113</v>
      </c>
      <c r="H37" s="18">
        <f t="shared" si="2"/>
        <v>0.11629962222222223</v>
      </c>
      <c r="I37" s="42"/>
    </row>
    <row r="38" spans="1:9" x14ac:dyDescent="0.3">
      <c r="A38" s="3">
        <v>32</v>
      </c>
      <c r="B38" s="23">
        <v>0</v>
      </c>
      <c r="C38" s="23">
        <v>0</v>
      </c>
      <c r="D38" s="3">
        <f>2*A38+$R$7</f>
        <v>174</v>
      </c>
      <c r="E38" s="3">
        <f t="shared" si="0"/>
        <v>-46</v>
      </c>
      <c r="F38" s="3">
        <f t="shared" si="1"/>
        <v>64</v>
      </c>
      <c r="G38" s="18">
        <f>IFERROR(_xlfn.FORECAST.LINEAR(MIN(MAX(B38,$K$7),$K$15),$L$7:$L$15,$K$7:$K$15),0)</f>
        <v>0.10098471111111113</v>
      </c>
      <c r="H38" s="18">
        <f t="shared" si="2"/>
        <v>0.11629962222222223</v>
      </c>
      <c r="I38" s="42"/>
    </row>
    <row r="39" spans="1:9" x14ac:dyDescent="0.3">
      <c r="A39" s="3">
        <v>33</v>
      </c>
      <c r="B39" s="23">
        <v>0</v>
      </c>
      <c r="C39" s="23">
        <v>0</v>
      </c>
      <c r="D39" s="3">
        <f>2*A39+$R$7</f>
        <v>176</v>
      </c>
      <c r="E39" s="3">
        <f t="shared" si="0"/>
        <v>-44</v>
      </c>
      <c r="F39" s="3">
        <f t="shared" si="1"/>
        <v>66</v>
      </c>
      <c r="G39" s="18">
        <f>IFERROR(_xlfn.FORECAST.LINEAR(MIN(MAX(B39,$K$7),$K$15),$L$7:$L$15,$K$7:$K$15),0)</f>
        <v>0.10098471111111113</v>
      </c>
      <c r="H39" s="18">
        <f t="shared" si="2"/>
        <v>0.11629962222222223</v>
      </c>
      <c r="I39" s="42"/>
    </row>
    <row r="40" spans="1:9" x14ac:dyDescent="0.3">
      <c r="A40" s="3">
        <v>34</v>
      </c>
      <c r="B40" s="23">
        <v>0</v>
      </c>
      <c r="C40" s="23">
        <v>0</v>
      </c>
      <c r="D40" s="3">
        <f>2*A40+$R$7</f>
        <v>178</v>
      </c>
      <c r="E40" s="3">
        <f t="shared" si="0"/>
        <v>-42</v>
      </c>
      <c r="F40" s="3">
        <f t="shared" si="1"/>
        <v>68</v>
      </c>
      <c r="G40" s="18">
        <f>IFERROR(_xlfn.FORECAST.LINEAR(MIN(MAX(B40,$K$7),$K$15),$L$7:$L$15,$K$7:$K$15),0)</f>
        <v>0.10098471111111113</v>
      </c>
      <c r="H40" s="18">
        <f t="shared" si="2"/>
        <v>0.11629962222222223</v>
      </c>
      <c r="I40" s="42"/>
    </row>
    <row r="41" spans="1:9" x14ac:dyDescent="0.3">
      <c r="A41" s="3">
        <v>35</v>
      </c>
      <c r="B41" s="23">
        <v>0</v>
      </c>
      <c r="C41" s="23">
        <v>0</v>
      </c>
      <c r="D41" s="3">
        <f>2*A41+$R$7</f>
        <v>180</v>
      </c>
      <c r="E41" s="3">
        <f t="shared" si="0"/>
        <v>-40</v>
      </c>
      <c r="F41" s="3">
        <f t="shared" si="1"/>
        <v>70</v>
      </c>
      <c r="G41" s="18">
        <f>IFERROR(_xlfn.FORECAST.LINEAR(MIN(MAX(B41,$K$7),$K$15),$L$7:$L$15,$K$7:$K$15),0)</f>
        <v>0.10098471111111113</v>
      </c>
      <c r="H41" s="18">
        <f t="shared" si="2"/>
        <v>0.11629962222222223</v>
      </c>
      <c r="I41" s="42"/>
    </row>
    <row r="42" spans="1:9" x14ac:dyDescent="0.3">
      <c r="A42" s="3">
        <v>36</v>
      </c>
      <c r="B42" s="23">
        <v>0</v>
      </c>
      <c r="C42" s="23">
        <v>0</v>
      </c>
      <c r="D42" s="3">
        <f>2*A42+$R$7</f>
        <v>182</v>
      </c>
      <c r="E42" s="3">
        <f t="shared" si="0"/>
        <v>-38</v>
      </c>
      <c r="F42" s="3">
        <f t="shared" si="1"/>
        <v>72</v>
      </c>
      <c r="G42" s="18">
        <f>IFERROR(_xlfn.FORECAST.LINEAR(MIN(MAX(B42,$K$7),$K$15),$L$7:$L$15,$K$7:$K$15),0)</f>
        <v>0.10098471111111113</v>
      </c>
      <c r="H42" s="18">
        <f t="shared" si="2"/>
        <v>0.11629962222222223</v>
      </c>
      <c r="I42" s="42"/>
    </row>
    <row r="43" spans="1:9" x14ac:dyDescent="0.3">
      <c r="A43" s="3">
        <v>37</v>
      </c>
      <c r="B43" s="23">
        <v>0</v>
      </c>
      <c r="C43" s="23">
        <v>0</v>
      </c>
      <c r="D43" s="3">
        <f>2*A43+$R$7</f>
        <v>184</v>
      </c>
      <c r="E43" s="3">
        <f t="shared" si="0"/>
        <v>-36</v>
      </c>
      <c r="F43" s="3">
        <f t="shared" si="1"/>
        <v>74</v>
      </c>
      <c r="G43" s="18">
        <f>IFERROR(_xlfn.FORECAST.LINEAR(MIN(MAX(B43,$K$7),$K$15),$L$7:$L$15,$K$7:$K$15),0)</f>
        <v>0.10098471111111113</v>
      </c>
      <c r="H43" s="18">
        <f t="shared" si="2"/>
        <v>0.11629962222222223</v>
      </c>
      <c r="I43" s="42"/>
    </row>
    <row r="44" spans="1:9" x14ac:dyDescent="0.3">
      <c r="A44" s="3">
        <v>38</v>
      </c>
      <c r="B44" s="23">
        <v>0</v>
      </c>
      <c r="C44" s="23">
        <v>0</v>
      </c>
      <c r="D44" s="3">
        <f>2*A44+$R$7</f>
        <v>186</v>
      </c>
      <c r="E44" s="3">
        <f t="shared" si="0"/>
        <v>-34</v>
      </c>
      <c r="F44" s="3">
        <f t="shared" si="1"/>
        <v>76</v>
      </c>
      <c r="G44" s="18">
        <f>IFERROR(_xlfn.FORECAST.LINEAR(MIN(MAX(B44,$K$7),$K$15),$L$7:$L$15,$K$7:$K$15),0)</f>
        <v>0.10098471111111113</v>
      </c>
      <c r="H44" s="18">
        <f t="shared" si="2"/>
        <v>0.11629962222222223</v>
      </c>
      <c r="I44" s="42"/>
    </row>
    <row r="45" spans="1:9" x14ac:dyDescent="0.3">
      <c r="A45" s="3">
        <v>39</v>
      </c>
      <c r="B45" s="23">
        <v>0</v>
      </c>
      <c r="C45" s="23">
        <v>0</v>
      </c>
      <c r="D45" s="3">
        <f>2*A45+$R$7</f>
        <v>188</v>
      </c>
      <c r="E45" s="3">
        <f t="shared" si="0"/>
        <v>-32</v>
      </c>
      <c r="F45" s="3">
        <f t="shared" si="1"/>
        <v>78</v>
      </c>
      <c r="G45" s="18">
        <f>IFERROR(_xlfn.FORECAST.LINEAR(MIN(MAX(B45,$K$7),$K$15),$L$7:$L$15,$K$7:$K$15),0)</f>
        <v>0.10098471111111113</v>
      </c>
      <c r="H45" s="18">
        <f t="shared" si="2"/>
        <v>0.11629962222222223</v>
      </c>
      <c r="I45" s="42"/>
    </row>
    <row r="46" spans="1:9" x14ac:dyDescent="0.3">
      <c r="A46" s="3">
        <v>40</v>
      </c>
      <c r="B46" s="23">
        <v>0</v>
      </c>
      <c r="C46" s="23">
        <v>0</v>
      </c>
      <c r="D46" s="3">
        <f>2*A46+$R$7</f>
        <v>190</v>
      </c>
      <c r="E46" s="3">
        <f t="shared" si="0"/>
        <v>-30</v>
      </c>
      <c r="F46" s="3">
        <f t="shared" si="1"/>
        <v>80</v>
      </c>
      <c r="G46" s="18">
        <f>IFERROR(_xlfn.FORECAST.LINEAR(MIN(MAX(B46,$K$7),$K$15),$L$7:$L$15,$K$7:$K$15),0)</f>
        <v>0.10098471111111113</v>
      </c>
      <c r="H46" s="18">
        <f t="shared" si="2"/>
        <v>0.11629962222222223</v>
      </c>
      <c r="I46" s="42"/>
    </row>
    <row r="47" spans="1:9" x14ac:dyDescent="0.3">
      <c r="A47" s="3">
        <v>41</v>
      </c>
      <c r="B47" s="23">
        <v>0</v>
      </c>
      <c r="C47" s="23">
        <v>0</v>
      </c>
      <c r="D47" s="3">
        <f>2*A47+$R$7</f>
        <v>192</v>
      </c>
      <c r="E47" s="3">
        <f t="shared" si="0"/>
        <v>-28</v>
      </c>
      <c r="F47" s="3">
        <f t="shared" si="1"/>
        <v>82</v>
      </c>
      <c r="G47" s="18">
        <f>IFERROR(_xlfn.FORECAST.LINEAR(MIN(MAX(B47,$K$7),$K$15),$L$7:$L$15,$K$7:$K$15),0)</f>
        <v>0.10098471111111113</v>
      </c>
      <c r="H47" s="18">
        <f t="shared" si="2"/>
        <v>0.11629962222222223</v>
      </c>
      <c r="I47" s="42"/>
    </row>
    <row r="48" spans="1:9" x14ac:dyDescent="0.3">
      <c r="A48" s="3">
        <v>42</v>
      </c>
      <c r="B48" s="23">
        <v>0</v>
      </c>
      <c r="C48" s="23">
        <v>0</v>
      </c>
      <c r="D48" s="3">
        <f>2*A48+$R$7</f>
        <v>194</v>
      </c>
      <c r="E48" s="3">
        <f t="shared" si="0"/>
        <v>-26</v>
      </c>
      <c r="F48" s="3">
        <f t="shared" si="1"/>
        <v>84</v>
      </c>
      <c r="G48" s="18">
        <f>IFERROR(_xlfn.FORECAST.LINEAR(MIN(MAX(B48,$K$7),$K$15),$L$7:$L$15,$K$7:$K$15),0)</f>
        <v>0.10098471111111113</v>
      </c>
      <c r="H48" s="18">
        <f t="shared" si="2"/>
        <v>0.11629962222222223</v>
      </c>
      <c r="I48" s="42"/>
    </row>
    <row r="49" spans="1:9" x14ac:dyDescent="0.3">
      <c r="A49" s="3">
        <v>43</v>
      </c>
      <c r="B49" s="23">
        <v>0</v>
      </c>
      <c r="C49" s="23">
        <v>0</v>
      </c>
      <c r="D49" s="3">
        <f>2*A49+$R$7</f>
        <v>196</v>
      </c>
      <c r="E49" s="3">
        <f t="shared" si="0"/>
        <v>-24</v>
      </c>
      <c r="F49" s="3">
        <f t="shared" si="1"/>
        <v>86</v>
      </c>
      <c r="G49" s="18">
        <f>IFERROR(_xlfn.FORECAST.LINEAR(MIN(MAX(B49,$K$7),$K$15),$L$7:$L$15,$K$7:$K$15),0)</f>
        <v>0.10098471111111113</v>
      </c>
      <c r="H49" s="18">
        <f t="shared" si="2"/>
        <v>0.11629962222222223</v>
      </c>
      <c r="I49" s="42"/>
    </row>
    <row r="50" spans="1:9" x14ac:dyDescent="0.3">
      <c r="A50" s="3">
        <v>44</v>
      </c>
      <c r="B50" s="23">
        <v>0</v>
      </c>
      <c r="C50" s="23">
        <v>0</v>
      </c>
      <c r="D50" s="3">
        <f>2*A50+$R$7</f>
        <v>198</v>
      </c>
      <c r="E50" s="3">
        <f t="shared" si="0"/>
        <v>-22</v>
      </c>
      <c r="F50" s="3">
        <f t="shared" si="1"/>
        <v>88</v>
      </c>
      <c r="G50" s="18">
        <f>IFERROR(_xlfn.FORECAST.LINEAR(MIN(MAX(B50,$K$7),$K$15),$L$7:$L$15,$K$7:$K$15),0)</f>
        <v>0.10098471111111113</v>
      </c>
      <c r="H50" s="18">
        <f t="shared" si="2"/>
        <v>0.11629962222222223</v>
      </c>
      <c r="I50" s="42"/>
    </row>
    <row r="51" spans="1:9" x14ac:dyDescent="0.3">
      <c r="A51" s="3">
        <v>45</v>
      </c>
      <c r="B51" s="23">
        <v>0</v>
      </c>
      <c r="C51" s="23">
        <v>0</v>
      </c>
      <c r="D51" s="3">
        <f>2*A51+$R$7</f>
        <v>200</v>
      </c>
      <c r="E51" s="3">
        <f t="shared" si="0"/>
        <v>-20</v>
      </c>
      <c r="F51" s="3">
        <f t="shared" si="1"/>
        <v>90</v>
      </c>
      <c r="G51" s="18">
        <f>IFERROR(_xlfn.FORECAST.LINEAR(MIN(MAX(B51,$K$7),$K$15),$L$7:$L$15,$K$7:$K$15),0)</f>
        <v>0.10098471111111113</v>
      </c>
      <c r="H51" s="18">
        <f t="shared" si="2"/>
        <v>0.11629962222222223</v>
      </c>
      <c r="I51" s="42"/>
    </row>
    <row r="52" spans="1:9" x14ac:dyDescent="0.3">
      <c r="A52" s="3">
        <v>46</v>
      </c>
      <c r="B52" s="23">
        <v>0</v>
      </c>
      <c r="C52" s="23">
        <v>0</v>
      </c>
      <c r="D52" s="3">
        <f>2*A52+$R$7</f>
        <v>202</v>
      </c>
      <c r="E52" s="3">
        <f t="shared" si="0"/>
        <v>-18</v>
      </c>
      <c r="F52" s="3">
        <f t="shared" si="1"/>
        <v>92</v>
      </c>
      <c r="G52" s="18">
        <f>IFERROR(_xlfn.FORECAST.LINEAR(MIN(MAX(B52,$K$7),$K$15),$L$7:$L$15,$K$7:$K$15),0)</f>
        <v>0.10098471111111113</v>
      </c>
      <c r="H52" s="18">
        <f t="shared" si="2"/>
        <v>0.11629962222222223</v>
      </c>
      <c r="I52" s="42"/>
    </row>
    <row r="53" spans="1:9" x14ac:dyDescent="0.3">
      <c r="A53" s="3">
        <v>47</v>
      </c>
      <c r="B53" s="23">
        <v>0</v>
      </c>
      <c r="C53" s="23">
        <v>0</v>
      </c>
      <c r="D53" s="3">
        <f>2*A53+$R$7</f>
        <v>204</v>
      </c>
      <c r="E53" s="3">
        <f t="shared" si="0"/>
        <v>-16</v>
      </c>
      <c r="F53" s="3">
        <f t="shared" si="1"/>
        <v>94</v>
      </c>
      <c r="G53" s="18">
        <f>IFERROR(_xlfn.FORECAST.LINEAR(MIN(MAX(B53,$K$7),$K$15),$L$7:$L$15,$K$7:$K$15),0)</f>
        <v>0.10098471111111113</v>
      </c>
      <c r="H53" s="18">
        <f t="shared" si="2"/>
        <v>0.11629962222222223</v>
      </c>
      <c r="I53" s="42"/>
    </row>
    <row r="54" spans="1:9" x14ac:dyDescent="0.3">
      <c r="A54" s="3">
        <v>48</v>
      </c>
      <c r="B54" s="23">
        <v>0</v>
      </c>
      <c r="C54" s="23">
        <v>0</v>
      </c>
      <c r="D54" s="3">
        <f>2*A54+$R$7</f>
        <v>206</v>
      </c>
      <c r="E54" s="3">
        <f t="shared" si="0"/>
        <v>-14</v>
      </c>
      <c r="F54" s="3">
        <f t="shared" si="1"/>
        <v>96</v>
      </c>
      <c r="G54" s="18">
        <f>IFERROR(_xlfn.FORECAST.LINEAR(MIN(MAX(B54,$K$7),$K$15),$L$7:$L$15,$K$7:$K$15),0)</f>
        <v>0.10098471111111113</v>
      </c>
      <c r="H54" s="18">
        <f t="shared" si="2"/>
        <v>0.11629962222222223</v>
      </c>
      <c r="I54" s="42"/>
    </row>
    <row r="55" spans="1:9" x14ac:dyDescent="0.3">
      <c r="A55" s="3">
        <v>49</v>
      </c>
      <c r="B55" s="23">
        <v>0</v>
      </c>
      <c r="C55" s="23">
        <v>0</v>
      </c>
      <c r="D55" s="3">
        <f>2*A55+$R$7</f>
        <v>208</v>
      </c>
      <c r="E55" s="3">
        <f t="shared" si="0"/>
        <v>-12</v>
      </c>
      <c r="F55" s="3">
        <f t="shared" si="1"/>
        <v>98</v>
      </c>
      <c r="G55" s="18">
        <f>IFERROR(_xlfn.FORECAST.LINEAR(MIN(MAX(B55,$K$7),$K$15),$L$7:$L$15,$K$7:$K$15),0)</f>
        <v>0.10098471111111113</v>
      </c>
      <c r="H55" s="18">
        <f t="shared" si="2"/>
        <v>0.11629962222222223</v>
      </c>
      <c r="I55" s="42"/>
    </row>
    <row r="56" spans="1:9" x14ac:dyDescent="0.3">
      <c r="A56" s="3">
        <v>50</v>
      </c>
      <c r="B56" s="23">
        <v>0</v>
      </c>
      <c r="C56" s="23">
        <v>0</v>
      </c>
      <c r="D56" s="3">
        <f>2*A56+$R$7</f>
        <v>210</v>
      </c>
      <c r="E56" s="3">
        <f t="shared" si="0"/>
        <v>-10</v>
      </c>
      <c r="F56" s="3">
        <f t="shared" si="1"/>
        <v>100</v>
      </c>
      <c r="G56" s="18">
        <f>IFERROR(_xlfn.FORECAST.LINEAR(MIN(MAX(B56,$K$7),$K$15),$L$7:$L$15,$K$7:$K$15),0)</f>
        <v>0.10098471111111113</v>
      </c>
      <c r="H56" s="18">
        <f t="shared" si="2"/>
        <v>0.11629962222222223</v>
      </c>
      <c r="I56" s="42"/>
    </row>
    <row r="57" spans="1:9" x14ac:dyDescent="0.3">
      <c r="A57" s="3">
        <v>51</v>
      </c>
      <c r="B57" s="23">
        <v>0</v>
      </c>
      <c r="C57" s="23">
        <v>0</v>
      </c>
      <c r="D57" s="3">
        <f>2*A57+$R$7</f>
        <v>212</v>
      </c>
      <c r="E57" s="3">
        <f t="shared" si="0"/>
        <v>-8</v>
      </c>
      <c r="F57" s="3">
        <f t="shared" si="1"/>
        <v>102</v>
      </c>
      <c r="G57" s="18">
        <f>IFERROR(_xlfn.FORECAST.LINEAR(MIN(MAX(B57,$K$7),$K$15),$L$7:$L$15,$K$7:$K$15),0)</f>
        <v>0.10098471111111113</v>
      </c>
      <c r="H57" s="18">
        <f t="shared" si="2"/>
        <v>0.11629962222222223</v>
      </c>
      <c r="I57" s="42"/>
    </row>
    <row r="58" spans="1:9" x14ac:dyDescent="0.3">
      <c r="A58" s="3">
        <v>52</v>
      </c>
      <c r="B58" s="23">
        <v>0</v>
      </c>
      <c r="C58" s="23">
        <v>0</v>
      </c>
      <c r="D58" s="3">
        <f>2*A58+$R$7</f>
        <v>214</v>
      </c>
      <c r="E58" s="3">
        <f t="shared" si="0"/>
        <v>-6</v>
      </c>
      <c r="F58" s="3">
        <f t="shared" si="1"/>
        <v>104</v>
      </c>
      <c r="G58" s="18">
        <f>IFERROR(_xlfn.FORECAST.LINEAR(MIN(MAX(B58,$K$7),$K$15),$L$7:$L$15,$K$7:$K$15),0)</f>
        <v>0.10098471111111113</v>
      </c>
      <c r="H58" s="18">
        <f t="shared" si="2"/>
        <v>0.11629962222222223</v>
      </c>
      <c r="I58" s="42"/>
    </row>
    <row r="59" spans="1:9" x14ac:dyDescent="0.3">
      <c r="A59" s="3">
        <v>53</v>
      </c>
      <c r="B59" s="23">
        <v>0</v>
      </c>
      <c r="C59" s="23">
        <v>0</v>
      </c>
      <c r="D59" s="3">
        <f>2*A59+$R$7</f>
        <v>216</v>
      </c>
      <c r="E59" s="3">
        <f t="shared" si="0"/>
        <v>-4</v>
      </c>
      <c r="F59" s="3">
        <f t="shared" si="1"/>
        <v>106</v>
      </c>
      <c r="G59" s="18">
        <f>IFERROR(_xlfn.FORECAST.LINEAR(MIN(MAX(B59,$K$7),$K$15),$L$7:$L$15,$K$7:$K$15),0)</f>
        <v>0.10098471111111113</v>
      </c>
      <c r="H59" s="18">
        <f t="shared" si="2"/>
        <v>0.11629962222222223</v>
      </c>
      <c r="I59" s="42"/>
    </row>
    <row r="60" spans="1:9" x14ac:dyDescent="0.3">
      <c r="A60" s="3">
        <v>54</v>
      </c>
      <c r="B60" s="23">
        <v>0</v>
      </c>
      <c r="C60" s="23">
        <v>0</v>
      </c>
      <c r="D60" s="3">
        <f>2*A60+$R$7</f>
        <v>218</v>
      </c>
      <c r="E60" s="3">
        <f t="shared" si="0"/>
        <v>-2</v>
      </c>
      <c r="F60" s="3">
        <f t="shared" si="1"/>
        <v>108</v>
      </c>
      <c r="G60" s="18">
        <f>IFERROR(_xlfn.FORECAST.LINEAR(MIN(MAX(B60,$K$7),$K$15),$L$7:$L$15,$K$7:$K$15),0)</f>
        <v>0.10098471111111113</v>
      </c>
      <c r="H60" s="18">
        <f t="shared" si="2"/>
        <v>0.11629962222222223</v>
      </c>
      <c r="I60" s="42"/>
    </row>
    <row r="61" spans="1:9" x14ac:dyDescent="0.3">
      <c r="A61" s="3">
        <v>55</v>
      </c>
      <c r="B61" s="23">
        <v>0</v>
      </c>
      <c r="C61" s="23">
        <v>0</v>
      </c>
      <c r="D61" s="3">
        <f>2*A61+$R$7</f>
        <v>220</v>
      </c>
      <c r="E61" s="3">
        <f t="shared" si="0"/>
        <v>0</v>
      </c>
      <c r="F61" s="3">
        <f t="shared" si="1"/>
        <v>110</v>
      </c>
      <c r="G61" s="18">
        <f>IFERROR(_xlfn.FORECAST.LINEAR(MIN(MAX(B61,$K$7),$K$15),$L$7:$L$15,$K$7:$K$15),0)</f>
        <v>0.10098471111111113</v>
      </c>
      <c r="H61" s="18">
        <f t="shared" si="2"/>
        <v>0.11629962222222223</v>
      </c>
      <c r="I61" s="42"/>
    </row>
    <row r="62" spans="1:9" x14ac:dyDescent="0.3">
      <c r="A62" s="3">
        <v>56</v>
      </c>
      <c r="B62" s="23">
        <v>0</v>
      </c>
      <c r="C62" s="23">
        <v>0</v>
      </c>
      <c r="D62" s="3">
        <f>2*A62+$R$7</f>
        <v>222</v>
      </c>
      <c r="E62" s="3">
        <f t="shared" si="0"/>
        <v>2</v>
      </c>
      <c r="F62" s="3">
        <f t="shared" si="1"/>
        <v>112</v>
      </c>
      <c r="G62" s="18">
        <f>IFERROR(_xlfn.FORECAST.LINEAR(MIN(MAX(B62,$K$7),$K$15),$L$7:$L$15,$K$7:$K$15),0)</f>
        <v>0.10098471111111113</v>
      </c>
      <c r="H62" s="18">
        <f t="shared" si="2"/>
        <v>0.11629962222222223</v>
      </c>
      <c r="I62" s="42"/>
    </row>
    <row r="63" spans="1:9" x14ac:dyDescent="0.3">
      <c r="A63" s="3">
        <v>57</v>
      </c>
      <c r="B63" s="23">
        <v>0</v>
      </c>
      <c r="C63" s="23">
        <v>0</v>
      </c>
      <c r="D63" s="3">
        <f>2*A63+$R$7</f>
        <v>224</v>
      </c>
      <c r="E63" s="3">
        <f t="shared" si="0"/>
        <v>4</v>
      </c>
      <c r="F63" s="3">
        <f t="shared" si="1"/>
        <v>114</v>
      </c>
      <c r="G63" s="18">
        <f>IFERROR(_xlfn.FORECAST.LINEAR(MIN(MAX(B63,$K$7),$K$15),$L$7:$L$15,$K$7:$K$15),0)</f>
        <v>0.10098471111111113</v>
      </c>
      <c r="H63" s="18">
        <f t="shared" si="2"/>
        <v>0.11629962222222223</v>
      </c>
      <c r="I63" s="42"/>
    </row>
    <row r="64" spans="1:9" x14ac:dyDescent="0.3">
      <c r="A64" s="3">
        <v>58</v>
      </c>
      <c r="B64" s="23">
        <v>0</v>
      </c>
      <c r="C64" s="23">
        <v>0</v>
      </c>
      <c r="D64" s="3">
        <f>2*A64+$R$7</f>
        <v>226</v>
      </c>
      <c r="E64" s="3">
        <f t="shared" si="0"/>
        <v>6</v>
      </c>
      <c r="F64" s="3">
        <f t="shared" si="1"/>
        <v>116</v>
      </c>
      <c r="G64" s="18">
        <f>IFERROR(_xlfn.FORECAST.LINEAR(MIN(MAX(B64,$K$7),$K$15),$L$7:$L$15,$K$7:$K$15),0)</f>
        <v>0.10098471111111113</v>
      </c>
      <c r="H64" s="18">
        <f t="shared" si="2"/>
        <v>0.11629962222222223</v>
      </c>
      <c r="I64" s="42"/>
    </row>
    <row r="65" spans="1:9" x14ac:dyDescent="0.3">
      <c r="A65" s="3">
        <v>59</v>
      </c>
      <c r="B65" s="23">
        <v>0</v>
      </c>
      <c r="C65" s="23">
        <v>0</v>
      </c>
      <c r="D65" s="3">
        <f>2*A65+$R$7</f>
        <v>228</v>
      </c>
      <c r="E65" s="3">
        <f t="shared" si="0"/>
        <v>8</v>
      </c>
      <c r="F65" s="3">
        <f t="shared" si="1"/>
        <v>118</v>
      </c>
      <c r="G65" s="18">
        <f>IFERROR(_xlfn.FORECAST.LINEAR(MIN(MAX(B65,$K$7),$K$15),$L$7:$L$15,$K$7:$K$15),0)</f>
        <v>0.10098471111111113</v>
      </c>
      <c r="H65" s="18">
        <f t="shared" si="2"/>
        <v>0.11629962222222223</v>
      </c>
      <c r="I65" s="42"/>
    </row>
    <row r="66" spans="1:9" x14ac:dyDescent="0.3">
      <c r="A66" s="3">
        <v>60</v>
      </c>
      <c r="B66" s="23">
        <v>0</v>
      </c>
      <c r="C66" s="23">
        <v>0</v>
      </c>
      <c r="D66" s="3">
        <f>2*A66+$R$7</f>
        <v>230</v>
      </c>
      <c r="E66" s="3">
        <f t="shared" si="0"/>
        <v>10</v>
      </c>
      <c r="F66" s="3">
        <f t="shared" si="1"/>
        <v>120</v>
      </c>
      <c r="G66" s="18">
        <f>IFERROR(_xlfn.FORECAST.LINEAR(MIN(MAX(B66,$K$7),$K$15),$L$7:$L$15,$K$7:$K$15),0)</f>
        <v>0.10098471111111113</v>
      </c>
      <c r="H66" s="18">
        <f t="shared" si="2"/>
        <v>0.11629962222222223</v>
      </c>
      <c r="I66" s="42"/>
    </row>
    <row r="67" spans="1:9" x14ac:dyDescent="0.3">
      <c r="A67" s="3">
        <v>61</v>
      </c>
      <c r="B67" s="23">
        <v>0</v>
      </c>
      <c r="C67" s="23">
        <v>0</v>
      </c>
      <c r="D67" s="3">
        <f>2*A67+$R$7</f>
        <v>232</v>
      </c>
      <c r="E67" s="3">
        <f t="shared" si="0"/>
        <v>12</v>
      </c>
      <c r="F67" s="3">
        <f t="shared" si="1"/>
        <v>122</v>
      </c>
      <c r="G67" s="18">
        <f>IFERROR(_xlfn.FORECAST.LINEAR(MIN(MAX(B67,$K$7),$K$15),$L$7:$L$15,$K$7:$K$15),0)</f>
        <v>0.10098471111111113</v>
      </c>
      <c r="H67" s="18">
        <f t="shared" si="2"/>
        <v>0.11629962222222223</v>
      </c>
      <c r="I67" s="42"/>
    </row>
    <row r="68" spans="1:9" x14ac:dyDescent="0.3">
      <c r="A68" s="3">
        <v>62</v>
      </c>
      <c r="B68" s="23">
        <v>0</v>
      </c>
      <c r="C68" s="23">
        <v>0</v>
      </c>
      <c r="D68" s="3">
        <f>2*A68+$R$7</f>
        <v>234</v>
      </c>
      <c r="E68" s="3">
        <f t="shared" si="0"/>
        <v>14</v>
      </c>
      <c r="F68" s="3">
        <f t="shared" si="1"/>
        <v>124</v>
      </c>
      <c r="G68" s="18">
        <f>IFERROR(_xlfn.FORECAST.LINEAR(MIN(MAX(B68,$K$7),$K$15),$L$7:$L$15,$K$7:$K$15),0)</f>
        <v>0.10098471111111113</v>
      </c>
      <c r="H68" s="18">
        <f t="shared" si="2"/>
        <v>0.11629962222222223</v>
      </c>
      <c r="I68" s="42"/>
    </row>
    <row r="69" spans="1:9" x14ac:dyDescent="0.3">
      <c r="A69" s="3">
        <v>63</v>
      </c>
      <c r="B69" s="23">
        <v>0</v>
      </c>
      <c r="C69" s="23">
        <v>0</v>
      </c>
      <c r="D69" s="3">
        <f>2*A69+$R$7</f>
        <v>236</v>
      </c>
      <c r="E69" s="3">
        <f t="shared" si="0"/>
        <v>16</v>
      </c>
      <c r="F69" s="3">
        <f t="shared" si="1"/>
        <v>126</v>
      </c>
      <c r="G69" s="18">
        <f>IFERROR(_xlfn.FORECAST.LINEAR(MIN(MAX(B69,$K$7),$K$15),$L$7:$L$15,$K$7:$K$15),0)</f>
        <v>0.10098471111111113</v>
      </c>
      <c r="H69" s="18">
        <f t="shared" si="2"/>
        <v>0.11629962222222223</v>
      </c>
      <c r="I69" s="42"/>
    </row>
    <row r="70" spans="1:9" x14ac:dyDescent="0.3">
      <c r="A70" s="3">
        <v>64</v>
      </c>
      <c r="B70" s="23">
        <v>0</v>
      </c>
      <c r="C70" s="23">
        <v>0</v>
      </c>
      <c r="D70" s="3">
        <f>2*A70+$R$7</f>
        <v>238</v>
      </c>
      <c r="E70" s="3">
        <f t="shared" si="0"/>
        <v>18</v>
      </c>
      <c r="F70" s="3">
        <f t="shared" si="1"/>
        <v>128</v>
      </c>
      <c r="G70" s="18">
        <f>IFERROR(_xlfn.FORECAST.LINEAR(MIN(MAX(B70,$K$7),$K$15),$L$7:$L$15,$K$7:$K$15),0)</f>
        <v>0.10098471111111113</v>
      </c>
      <c r="H70" s="18">
        <f t="shared" si="2"/>
        <v>0.11629962222222223</v>
      </c>
      <c r="I70" s="42"/>
    </row>
    <row r="71" spans="1:9" x14ac:dyDescent="0.3">
      <c r="A71" s="3">
        <v>65</v>
      </c>
      <c r="B71" s="23">
        <v>0</v>
      </c>
      <c r="C71" s="23">
        <v>0</v>
      </c>
      <c r="D71" s="3">
        <f>2*A71+$R$7</f>
        <v>240</v>
      </c>
      <c r="E71" s="3">
        <f t="shared" si="0"/>
        <v>20</v>
      </c>
      <c r="F71" s="3">
        <f t="shared" si="1"/>
        <v>130</v>
      </c>
      <c r="G71" s="18">
        <f>IFERROR(_xlfn.FORECAST.LINEAR(MIN(MAX(B71,$K$7),$K$15),$L$7:$L$15,$K$7:$K$15),0)</f>
        <v>0.10098471111111113</v>
      </c>
      <c r="H71" s="18">
        <f t="shared" si="2"/>
        <v>0.11629962222222223</v>
      </c>
      <c r="I71" s="42"/>
    </row>
    <row r="72" spans="1:9" x14ac:dyDescent="0.3">
      <c r="A72" s="3">
        <v>66</v>
      </c>
      <c r="B72" s="23">
        <v>0</v>
      </c>
      <c r="C72" s="23">
        <v>0</v>
      </c>
      <c r="D72" s="3">
        <f>2*A72+$R$7</f>
        <v>242</v>
      </c>
      <c r="E72" s="3">
        <f t="shared" ref="E72:E135" si="3">2*A72+$R$8</f>
        <v>22</v>
      </c>
      <c r="F72" s="3">
        <f t="shared" ref="F72:F135" si="4">2*A72</f>
        <v>132</v>
      </c>
      <c r="G72" s="18">
        <f>IFERROR(_xlfn.FORECAST.LINEAR(MIN(MAX(B72,$K$7),$K$15),$L$7:$L$15,$K$7:$K$15),0)</f>
        <v>0.10098471111111113</v>
      </c>
      <c r="H72" s="18">
        <f t="shared" ref="H72:H135" si="5">IFERROR(_xlfn.FORECAST.LINEAR(MIN(MAX(C72,$M$7),$M$15),$N$7:$N$15,$M$7:$M$15),0)</f>
        <v>0.11629962222222223</v>
      </c>
      <c r="I72" s="42"/>
    </row>
    <row r="73" spans="1:9" x14ac:dyDescent="0.3">
      <c r="A73" s="3">
        <v>67</v>
      </c>
      <c r="B73" s="23">
        <v>0</v>
      </c>
      <c r="C73" s="23">
        <v>0</v>
      </c>
      <c r="D73" s="3">
        <f>2*A73+$R$7</f>
        <v>244</v>
      </c>
      <c r="E73" s="3">
        <f t="shared" si="3"/>
        <v>24</v>
      </c>
      <c r="F73" s="3">
        <f t="shared" si="4"/>
        <v>134</v>
      </c>
      <c r="G73" s="18">
        <f>IFERROR(_xlfn.FORECAST.LINEAR(MIN(MAX(B73,$K$7),$K$15),$L$7:$L$15,$K$7:$K$15),0)</f>
        <v>0.10098471111111113</v>
      </c>
      <c r="H73" s="18">
        <f t="shared" si="5"/>
        <v>0.11629962222222223</v>
      </c>
      <c r="I73" s="42"/>
    </row>
    <row r="74" spans="1:9" x14ac:dyDescent="0.3">
      <c r="A74" s="3">
        <v>68</v>
      </c>
      <c r="B74" s="23">
        <v>0</v>
      </c>
      <c r="C74" s="23">
        <v>0</v>
      </c>
      <c r="D74" s="3">
        <f>2*A74+$R$7</f>
        <v>246</v>
      </c>
      <c r="E74" s="3">
        <f t="shared" si="3"/>
        <v>26</v>
      </c>
      <c r="F74" s="3">
        <f t="shared" si="4"/>
        <v>136</v>
      </c>
      <c r="G74" s="18">
        <f>IFERROR(_xlfn.FORECAST.LINEAR(MIN(MAX(B74,$K$7),$K$15),$L$7:$L$15,$K$7:$K$15),0)</f>
        <v>0.10098471111111113</v>
      </c>
      <c r="H74" s="18">
        <f t="shared" si="5"/>
        <v>0.11629962222222223</v>
      </c>
      <c r="I74" s="42"/>
    </row>
    <row r="75" spans="1:9" x14ac:dyDescent="0.3">
      <c r="A75" s="3">
        <v>69</v>
      </c>
      <c r="B75" s="23">
        <v>0</v>
      </c>
      <c r="C75" s="23">
        <v>0</v>
      </c>
      <c r="D75" s="3">
        <f>2*A75+$R$7</f>
        <v>248</v>
      </c>
      <c r="E75" s="3">
        <f t="shared" si="3"/>
        <v>28</v>
      </c>
      <c r="F75" s="3">
        <f t="shared" si="4"/>
        <v>138</v>
      </c>
      <c r="G75" s="18">
        <f>IFERROR(_xlfn.FORECAST.LINEAR(MIN(MAX(B75,$K$7),$K$15),$L$7:$L$15,$K$7:$K$15),0)</f>
        <v>0.10098471111111113</v>
      </c>
      <c r="H75" s="18">
        <f t="shared" si="5"/>
        <v>0.11629962222222223</v>
      </c>
      <c r="I75" s="42"/>
    </row>
    <row r="76" spans="1:9" x14ac:dyDescent="0.3">
      <c r="A76" s="3">
        <v>70</v>
      </c>
      <c r="B76" s="23">
        <v>0</v>
      </c>
      <c r="C76" s="23">
        <v>0</v>
      </c>
      <c r="D76" s="3">
        <f>2*A76+$R$7</f>
        <v>250</v>
      </c>
      <c r="E76" s="3">
        <f t="shared" si="3"/>
        <v>30</v>
      </c>
      <c r="F76" s="3">
        <f t="shared" si="4"/>
        <v>140</v>
      </c>
      <c r="G76" s="18">
        <f>IFERROR(_xlfn.FORECAST.LINEAR(MIN(MAX(B76,$K$7),$K$15),$L$7:$L$15,$K$7:$K$15),0)</f>
        <v>0.10098471111111113</v>
      </c>
      <c r="H76" s="18">
        <f t="shared" si="5"/>
        <v>0.11629962222222223</v>
      </c>
      <c r="I76" s="42"/>
    </row>
    <row r="77" spans="1:9" x14ac:dyDescent="0.3">
      <c r="A77" s="3">
        <v>71</v>
      </c>
      <c r="B77" s="23">
        <v>0</v>
      </c>
      <c r="C77" s="23">
        <v>0</v>
      </c>
      <c r="D77" s="3">
        <f>2*A77+$R$7</f>
        <v>252</v>
      </c>
      <c r="E77" s="3">
        <f t="shared" si="3"/>
        <v>32</v>
      </c>
      <c r="F77" s="3">
        <f t="shared" si="4"/>
        <v>142</v>
      </c>
      <c r="G77" s="18">
        <f>IFERROR(_xlfn.FORECAST.LINEAR(MIN(MAX(B77,$K$7),$K$15),$L$7:$L$15,$K$7:$K$15),0)</f>
        <v>0.10098471111111113</v>
      </c>
      <c r="H77" s="18">
        <f t="shared" si="5"/>
        <v>0.11629962222222223</v>
      </c>
      <c r="I77" s="42"/>
    </row>
    <row r="78" spans="1:9" x14ac:dyDescent="0.3">
      <c r="A78" s="3">
        <v>72</v>
      </c>
      <c r="B78" s="23">
        <v>0</v>
      </c>
      <c r="C78" s="23">
        <v>0</v>
      </c>
      <c r="D78" s="3">
        <f>2*A78+$R$7</f>
        <v>254</v>
      </c>
      <c r="E78" s="3">
        <f t="shared" si="3"/>
        <v>34</v>
      </c>
      <c r="F78" s="3">
        <f t="shared" si="4"/>
        <v>144</v>
      </c>
      <c r="G78" s="18">
        <f>IFERROR(_xlfn.FORECAST.LINEAR(MIN(MAX(B78,$K$7),$K$15),$L$7:$L$15,$K$7:$K$15),0)</f>
        <v>0.10098471111111113</v>
      </c>
      <c r="H78" s="18">
        <f t="shared" si="5"/>
        <v>0.11629962222222223</v>
      </c>
      <c r="I78" s="42"/>
    </row>
    <row r="79" spans="1:9" x14ac:dyDescent="0.3">
      <c r="A79" s="3">
        <v>73</v>
      </c>
      <c r="B79" s="23">
        <v>0</v>
      </c>
      <c r="C79" s="23">
        <v>0</v>
      </c>
      <c r="D79" s="3">
        <f>2*A79+$R$7</f>
        <v>256</v>
      </c>
      <c r="E79" s="3">
        <f t="shared" si="3"/>
        <v>36</v>
      </c>
      <c r="F79" s="3">
        <f t="shared" si="4"/>
        <v>146</v>
      </c>
      <c r="G79" s="18">
        <f>IFERROR(_xlfn.FORECAST.LINEAR(MIN(MAX(B79,$K$7),$K$15),$L$7:$L$15,$K$7:$K$15),0)</f>
        <v>0.10098471111111113</v>
      </c>
      <c r="H79" s="18">
        <f t="shared" si="5"/>
        <v>0.11629962222222223</v>
      </c>
      <c r="I79" s="42"/>
    </row>
    <row r="80" spans="1:9" x14ac:dyDescent="0.3">
      <c r="A80" s="3">
        <v>74</v>
      </c>
      <c r="B80" s="23">
        <v>0</v>
      </c>
      <c r="C80" s="23">
        <v>0</v>
      </c>
      <c r="D80" s="3">
        <f>2*A80+$R$7</f>
        <v>258</v>
      </c>
      <c r="E80" s="3">
        <f t="shared" si="3"/>
        <v>38</v>
      </c>
      <c r="F80" s="3">
        <f t="shared" si="4"/>
        <v>148</v>
      </c>
      <c r="G80" s="18">
        <f>IFERROR(_xlfn.FORECAST.LINEAR(MIN(MAX(B80,$K$7),$K$15),$L$7:$L$15,$K$7:$K$15),0)</f>
        <v>0.10098471111111113</v>
      </c>
      <c r="H80" s="18">
        <f t="shared" si="5"/>
        <v>0.11629962222222223</v>
      </c>
      <c r="I80" s="42"/>
    </row>
    <row r="81" spans="1:9" x14ac:dyDescent="0.3">
      <c r="A81" s="3">
        <v>75</v>
      </c>
      <c r="B81" s="23">
        <v>0</v>
      </c>
      <c r="C81" s="23">
        <v>0</v>
      </c>
      <c r="D81" s="3">
        <f>2*A81+$R$7</f>
        <v>260</v>
      </c>
      <c r="E81" s="3">
        <f t="shared" si="3"/>
        <v>40</v>
      </c>
      <c r="F81" s="3">
        <f t="shared" si="4"/>
        <v>150</v>
      </c>
      <c r="G81" s="18">
        <f>IFERROR(_xlfn.FORECAST.LINEAR(MIN(MAX(B81,$K$7),$K$15),$L$7:$L$15,$K$7:$K$15),0)</f>
        <v>0.10098471111111113</v>
      </c>
      <c r="H81" s="18">
        <f t="shared" si="5"/>
        <v>0.11629962222222223</v>
      </c>
      <c r="I81" s="42"/>
    </row>
    <row r="82" spans="1:9" x14ac:dyDescent="0.3">
      <c r="A82" s="3">
        <v>76</v>
      </c>
      <c r="B82" s="23">
        <v>0</v>
      </c>
      <c r="C82" s="23">
        <v>8.4413009700900002E-4</v>
      </c>
      <c r="D82" s="3">
        <f>2*A82+$R$7</f>
        <v>262</v>
      </c>
      <c r="E82" s="3">
        <f t="shared" si="3"/>
        <v>42</v>
      </c>
      <c r="F82" s="3">
        <f t="shared" si="4"/>
        <v>152</v>
      </c>
      <c r="G82" s="18">
        <f>IFERROR(_xlfn.FORECAST.LINEAR(MIN(MAX(B82,$K$7),$K$15),$L$7:$L$15,$K$7:$K$15),0)</f>
        <v>0.10098471111111113</v>
      </c>
      <c r="H82" s="18">
        <f t="shared" si="5"/>
        <v>0.1163352618544999</v>
      </c>
      <c r="I82" s="42"/>
    </row>
    <row r="83" spans="1:9" x14ac:dyDescent="0.3">
      <c r="A83" s="3">
        <v>77</v>
      </c>
      <c r="B83" s="23">
        <v>0</v>
      </c>
      <c r="C83" s="23">
        <v>7.7108582005600002E-3</v>
      </c>
      <c r="D83" s="3">
        <f>2*A83+$R$7</f>
        <v>264</v>
      </c>
      <c r="E83" s="3">
        <f t="shared" si="3"/>
        <v>44</v>
      </c>
      <c r="F83" s="3">
        <f t="shared" si="4"/>
        <v>154</v>
      </c>
      <c r="G83" s="18">
        <f>IFERROR(_xlfn.FORECAST.LINEAR(MIN(MAX(B83,$K$7),$K$15),$L$7:$L$15,$K$7:$K$15),0)</f>
        <v>0.10098471111111113</v>
      </c>
      <c r="H83" s="18">
        <f t="shared" si="5"/>
        <v>0.11662517885358378</v>
      </c>
      <c r="I83" s="42"/>
    </row>
    <row r="84" spans="1:9" x14ac:dyDescent="0.3">
      <c r="A84" s="3">
        <v>78</v>
      </c>
      <c r="B84" s="23">
        <v>0</v>
      </c>
      <c r="C84" s="23">
        <v>9.9999999999989993E-3</v>
      </c>
      <c r="D84" s="3">
        <f>2*A84+$R$7</f>
        <v>266</v>
      </c>
      <c r="E84" s="3">
        <f t="shared" si="3"/>
        <v>46</v>
      </c>
      <c r="F84" s="3">
        <f t="shared" si="4"/>
        <v>156</v>
      </c>
      <c r="G84" s="18">
        <f>IFERROR(_xlfn.FORECAST.LINEAR(MIN(MAX(B84,$K$7),$K$15),$L$7:$L$15,$K$7:$K$15),0)</f>
        <v>0.10098471111111113</v>
      </c>
      <c r="H84" s="18">
        <f t="shared" si="5"/>
        <v>0.11672182766666664</v>
      </c>
      <c r="I84" s="42"/>
    </row>
    <row r="85" spans="1:9" x14ac:dyDescent="0.3">
      <c r="A85" s="3">
        <v>79</v>
      </c>
      <c r="B85" s="23">
        <v>0</v>
      </c>
      <c r="C85" s="23">
        <v>9.9999999999989993E-3</v>
      </c>
      <c r="D85" s="3">
        <f>2*A85+$R$7</f>
        <v>268</v>
      </c>
      <c r="E85" s="3">
        <f t="shared" si="3"/>
        <v>48</v>
      </c>
      <c r="F85" s="3">
        <f t="shared" si="4"/>
        <v>158</v>
      </c>
      <c r="G85" s="18">
        <f>IFERROR(_xlfn.FORECAST.LINEAR(MIN(MAX(B85,$K$7),$K$15),$L$7:$L$15,$K$7:$K$15),0)</f>
        <v>0.10098471111111113</v>
      </c>
      <c r="H85" s="18">
        <f t="shared" si="5"/>
        <v>0.11672182766666664</v>
      </c>
      <c r="I85" s="42"/>
    </row>
    <row r="86" spans="1:9" x14ac:dyDescent="0.3">
      <c r="A86" s="3">
        <v>80</v>
      </c>
      <c r="B86" s="23">
        <v>0</v>
      </c>
      <c r="C86" s="23">
        <v>9.9999999999989993E-3</v>
      </c>
      <c r="D86" s="3">
        <f>2*A86+$R$7</f>
        <v>270</v>
      </c>
      <c r="E86" s="3">
        <f t="shared" si="3"/>
        <v>50</v>
      </c>
      <c r="F86" s="3">
        <f t="shared" si="4"/>
        <v>160</v>
      </c>
      <c r="G86" s="18">
        <f>IFERROR(_xlfn.FORECAST.LINEAR(MIN(MAX(B86,$K$7),$K$15),$L$7:$L$15,$K$7:$K$15),0)</f>
        <v>0.10098471111111113</v>
      </c>
      <c r="H86" s="18">
        <f t="shared" si="5"/>
        <v>0.11672182766666664</v>
      </c>
      <c r="I86" s="42"/>
    </row>
    <row r="87" spans="1:9" x14ac:dyDescent="0.3">
      <c r="A87" s="3">
        <v>81</v>
      </c>
      <c r="B87" s="23">
        <v>0</v>
      </c>
      <c r="C87" s="23">
        <v>9.9999999999989993E-3</v>
      </c>
      <c r="D87" s="3">
        <f>2*A87+$R$7</f>
        <v>272</v>
      </c>
      <c r="E87" s="3">
        <f t="shared" si="3"/>
        <v>52</v>
      </c>
      <c r="F87" s="3">
        <f t="shared" si="4"/>
        <v>162</v>
      </c>
      <c r="G87" s="18">
        <f>IFERROR(_xlfn.FORECAST.LINEAR(MIN(MAX(B87,$K$7),$K$15),$L$7:$L$15,$K$7:$K$15),0)</f>
        <v>0.10098471111111113</v>
      </c>
      <c r="H87" s="18">
        <f t="shared" si="5"/>
        <v>0.11672182766666664</v>
      </c>
      <c r="I87" s="42"/>
    </row>
    <row r="88" spans="1:9" x14ac:dyDescent="0.3">
      <c r="A88" s="3">
        <v>82</v>
      </c>
      <c r="B88" s="23">
        <v>0</v>
      </c>
      <c r="C88" s="23">
        <v>1.0838038367200001E-2</v>
      </c>
      <c r="D88" s="3">
        <f>2*A88+$R$7</f>
        <v>274</v>
      </c>
      <c r="E88" s="3">
        <f t="shared" si="3"/>
        <v>54</v>
      </c>
      <c r="F88" s="3">
        <f t="shared" si="4"/>
        <v>164</v>
      </c>
      <c r="G88" s="18">
        <f>IFERROR(_xlfn.FORECAST.LINEAR(MIN(MAX(B88,$K$7),$K$15),$L$7:$L$15,$K$7:$K$15),0)</f>
        <v>0.10098471111111113</v>
      </c>
      <c r="H88" s="18">
        <f t="shared" si="5"/>
        <v>0.11675721010279519</v>
      </c>
      <c r="I88" s="42"/>
    </row>
    <row r="89" spans="1:9" x14ac:dyDescent="0.3">
      <c r="A89" s="3">
        <v>83</v>
      </c>
      <c r="B89" s="23">
        <v>0</v>
      </c>
      <c r="C89" s="23">
        <v>1.7709335152124001E-2</v>
      </c>
      <c r="D89" s="3">
        <f>2*A89+$R$7</f>
        <v>276</v>
      </c>
      <c r="E89" s="3">
        <f t="shared" si="3"/>
        <v>56</v>
      </c>
      <c r="F89" s="3">
        <f t="shared" si="4"/>
        <v>166</v>
      </c>
      <c r="G89" s="18">
        <f>IFERROR(_xlfn.FORECAST.LINEAR(MIN(MAX(B89,$K$7),$K$15),$L$7:$L$15,$K$7:$K$15),0)</f>
        <v>0.10098471111111113</v>
      </c>
      <c r="H89" s="18">
        <f t="shared" si="5"/>
        <v>0.11704731999409404</v>
      </c>
      <c r="I89" s="42"/>
    </row>
    <row r="90" spans="1:9" x14ac:dyDescent="0.3">
      <c r="A90" s="3">
        <v>84</v>
      </c>
      <c r="B90" s="23">
        <v>0</v>
      </c>
      <c r="C90" s="23">
        <v>1.9999999999999001E-2</v>
      </c>
      <c r="D90" s="3">
        <f>2*A90+$R$7</f>
        <v>278</v>
      </c>
      <c r="E90" s="3">
        <f t="shared" si="3"/>
        <v>58</v>
      </c>
      <c r="F90" s="3">
        <f t="shared" si="4"/>
        <v>168</v>
      </c>
      <c r="G90" s="18">
        <f>IFERROR(_xlfn.FORECAST.LINEAR(MIN(MAX(B90,$K$7),$K$15),$L$7:$L$15,$K$7:$K$15),0)</f>
        <v>0.10098471111111113</v>
      </c>
      <c r="H90" s="18">
        <f t="shared" si="5"/>
        <v>0.11714403311111107</v>
      </c>
      <c r="I90" s="42"/>
    </row>
    <row r="91" spans="1:9" x14ac:dyDescent="0.3">
      <c r="A91" s="3">
        <v>85</v>
      </c>
      <c r="B91" s="23">
        <v>0</v>
      </c>
      <c r="C91" s="23">
        <v>1.9999999999999001E-2</v>
      </c>
      <c r="D91" s="3">
        <f>2*A91+$R$7</f>
        <v>280</v>
      </c>
      <c r="E91" s="3">
        <f t="shared" si="3"/>
        <v>60</v>
      </c>
      <c r="F91" s="3">
        <f t="shared" si="4"/>
        <v>170</v>
      </c>
      <c r="G91" s="18">
        <f>IFERROR(_xlfn.FORECAST.LINEAR(MIN(MAX(B91,$K$7),$K$15),$L$7:$L$15,$K$7:$K$15),0)</f>
        <v>0.10098471111111113</v>
      </c>
      <c r="H91" s="18">
        <f t="shared" si="5"/>
        <v>0.11714403311111107</v>
      </c>
      <c r="I91" s="42"/>
    </row>
    <row r="92" spans="1:9" x14ac:dyDescent="0.3">
      <c r="A92" s="3">
        <v>86</v>
      </c>
      <c r="B92" s="23">
        <v>0</v>
      </c>
      <c r="C92" s="23">
        <v>1.9999999999999001E-2</v>
      </c>
      <c r="D92" s="3">
        <f>2*A92+$R$7</f>
        <v>282</v>
      </c>
      <c r="E92" s="3">
        <f t="shared" si="3"/>
        <v>62</v>
      </c>
      <c r="F92" s="3">
        <f t="shared" si="4"/>
        <v>172</v>
      </c>
      <c r="G92" s="18">
        <f>IFERROR(_xlfn.FORECAST.LINEAR(MIN(MAX(B92,$K$7),$K$15),$L$7:$L$15,$K$7:$K$15),0)</f>
        <v>0.10098471111111113</v>
      </c>
      <c r="H92" s="18">
        <f t="shared" si="5"/>
        <v>0.11714403311111107</v>
      </c>
      <c r="I92" s="42"/>
    </row>
    <row r="93" spans="1:9" x14ac:dyDescent="0.3">
      <c r="A93" s="3">
        <v>87</v>
      </c>
      <c r="B93" s="23">
        <v>0</v>
      </c>
      <c r="C93" s="23">
        <v>1.9999999999999001E-2</v>
      </c>
      <c r="D93" s="3">
        <f>2*A93+$R$7</f>
        <v>284</v>
      </c>
      <c r="E93" s="3">
        <f t="shared" si="3"/>
        <v>64</v>
      </c>
      <c r="F93" s="3">
        <f t="shared" si="4"/>
        <v>174</v>
      </c>
      <c r="G93" s="18">
        <f>IFERROR(_xlfn.FORECAST.LINEAR(MIN(MAX(B93,$K$7),$K$15),$L$7:$L$15,$K$7:$K$15),0)</f>
        <v>0.10098471111111113</v>
      </c>
      <c r="H93" s="18">
        <f t="shared" si="5"/>
        <v>0.11714403311111107</v>
      </c>
      <c r="I93" s="42"/>
    </row>
    <row r="94" spans="1:9" x14ac:dyDescent="0.3">
      <c r="A94" s="3">
        <v>88</v>
      </c>
      <c r="B94" s="23">
        <v>0</v>
      </c>
      <c r="C94" s="23">
        <v>2.0831946637391002E-2</v>
      </c>
      <c r="D94" s="3">
        <f>2*A94+$R$7</f>
        <v>286</v>
      </c>
      <c r="E94" s="3">
        <f t="shared" si="3"/>
        <v>66</v>
      </c>
      <c r="F94" s="3">
        <f t="shared" si="4"/>
        <v>176</v>
      </c>
      <c r="G94" s="18">
        <f>IFERROR(_xlfn.FORECAST.LINEAR(MIN(MAX(B94,$K$7),$K$15),$L$7:$L$15,$K$7:$K$15),0)</f>
        <v>0.10098471111111113</v>
      </c>
      <c r="H94" s="18">
        <f t="shared" si="5"/>
        <v>0.1171791583510905</v>
      </c>
      <c r="I94" s="42"/>
    </row>
    <row r="95" spans="1:9" x14ac:dyDescent="0.3">
      <c r="A95" s="3">
        <v>89</v>
      </c>
      <c r="B95" s="23">
        <v>0</v>
      </c>
      <c r="C95" s="23">
        <v>2.7707812103689999E-2</v>
      </c>
      <c r="D95" s="3">
        <f>2*A95+$R$7</f>
        <v>288</v>
      </c>
      <c r="E95" s="3">
        <f t="shared" si="3"/>
        <v>68</v>
      </c>
      <c r="F95" s="3">
        <f t="shared" si="4"/>
        <v>178</v>
      </c>
      <c r="G95" s="18">
        <f>IFERROR(_xlfn.FORECAST.LINEAR(MIN(MAX(B95,$K$7),$K$15),$L$7:$L$15,$K$7:$K$15),0)</f>
        <v>0.10098471111111113</v>
      </c>
      <c r="H95" s="18">
        <f t="shared" si="5"/>
        <v>0.11746946113460439</v>
      </c>
      <c r="I95" s="42"/>
    </row>
    <row r="96" spans="1:9" x14ac:dyDescent="0.3">
      <c r="A96" s="3">
        <v>90</v>
      </c>
      <c r="B96" s="23">
        <v>0</v>
      </c>
      <c r="C96" s="23">
        <v>3.0000000000001002E-2</v>
      </c>
      <c r="D96" s="3">
        <f>2*A96+$R$7</f>
        <v>290</v>
      </c>
      <c r="E96" s="3">
        <f t="shared" si="3"/>
        <v>70</v>
      </c>
      <c r="F96" s="3">
        <f t="shared" si="4"/>
        <v>180</v>
      </c>
      <c r="G96" s="18">
        <f>IFERROR(_xlfn.FORECAST.LINEAR(MIN(MAX(B96,$K$7),$K$15),$L$7:$L$15,$K$7:$K$15),0)</f>
        <v>0.10098471111111113</v>
      </c>
      <c r="H96" s="18">
        <f t="shared" si="5"/>
        <v>0.1175662385555556</v>
      </c>
      <c r="I96" s="42"/>
    </row>
    <row r="97" spans="1:9" x14ac:dyDescent="0.3">
      <c r="A97" s="3">
        <v>91</v>
      </c>
      <c r="B97" s="23">
        <v>0</v>
      </c>
      <c r="C97" s="23">
        <v>3.0000000000001002E-2</v>
      </c>
      <c r="D97" s="3">
        <f>2*A97+$R$7</f>
        <v>292</v>
      </c>
      <c r="E97" s="3">
        <f t="shared" si="3"/>
        <v>72</v>
      </c>
      <c r="F97" s="3">
        <f t="shared" si="4"/>
        <v>182</v>
      </c>
      <c r="G97" s="18">
        <f>IFERROR(_xlfn.FORECAST.LINEAR(MIN(MAX(B97,$K$7),$K$15),$L$7:$L$15,$K$7:$K$15),0)</f>
        <v>0.10098471111111113</v>
      </c>
      <c r="H97" s="18">
        <f t="shared" si="5"/>
        <v>0.1175662385555556</v>
      </c>
      <c r="I97" s="42"/>
    </row>
    <row r="98" spans="1:9" x14ac:dyDescent="0.3">
      <c r="A98" s="3">
        <v>92</v>
      </c>
      <c r="B98" s="23">
        <v>0</v>
      </c>
      <c r="C98" s="23">
        <v>3.0000000000001002E-2</v>
      </c>
      <c r="D98" s="3">
        <f>2*A98+$R$7</f>
        <v>294</v>
      </c>
      <c r="E98" s="3">
        <f t="shared" si="3"/>
        <v>74</v>
      </c>
      <c r="F98" s="3">
        <f t="shared" si="4"/>
        <v>184</v>
      </c>
      <c r="G98" s="18">
        <f>IFERROR(_xlfn.FORECAST.LINEAR(MIN(MAX(B98,$K$7),$K$15),$L$7:$L$15,$K$7:$K$15),0)</f>
        <v>0.10098471111111113</v>
      </c>
      <c r="H98" s="18">
        <f t="shared" si="5"/>
        <v>0.1175662385555556</v>
      </c>
      <c r="I98" s="42"/>
    </row>
    <row r="99" spans="1:9" x14ac:dyDescent="0.3">
      <c r="A99" s="3">
        <v>93</v>
      </c>
      <c r="B99" s="23">
        <v>0</v>
      </c>
      <c r="C99" s="23">
        <v>3.0825854907583002E-2</v>
      </c>
      <c r="D99" s="3">
        <f>2*A99+$R$7</f>
        <v>296</v>
      </c>
      <c r="E99" s="3">
        <f t="shared" si="3"/>
        <v>76</v>
      </c>
      <c r="F99" s="3">
        <f t="shared" si="4"/>
        <v>186</v>
      </c>
      <c r="G99" s="18">
        <f>IFERROR(_xlfn.FORECAST.LINEAR(MIN(MAX(B99,$K$7),$K$15),$L$7:$L$15,$K$7:$K$15),0)</f>
        <v>0.10098471111111113</v>
      </c>
      <c r="H99" s="18">
        <f t="shared" si="5"/>
        <v>0.11760110659938583</v>
      </c>
      <c r="I99" s="42"/>
    </row>
    <row r="100" spans="1:9" x14ac:dyDescent="0.3">
      <c r="A100" s="3">
        <v>94</v>
      </c>
      <c r="B100" s="23">
        <v>0</v>
      </c>
      <c r="C100" s="23">
        <v>3.7706289055252001E-2</v>
      </c>
      <c r="D100" s="3">
        <f>2*A100+$R$7</f>
        <v>298</v>
      </c>
      <c r="E100" s="3">
        <f t="shared" si="3"/>
        <v>78</v>
      </c>
      <c r="F100" s="3">
        <f t="shared" si="4"/>
        <v>188</v>
      </c>
      <c r="G100" s="18">
        <f>IFERROR(_xlfn.FORECAST.LINEAR(MIN(MAX(B100,$K$7),$K$15),$L$7:$L$15,$K$7:$K$15),0)</f>
        <v>0.10098471111111113</v>
      </c>
      <c r="H100" s="18">
        <f t="shared" si="5"/>
        <v>0.11789160227511457</v>
      </c>
      <c r="I100" s="42"/>
    </row>
    <row r="101" spans="1:9" x14ac:dyDescent="0.3">
      <c r="A101" s="3">
        <v>95</v>
      </c>
      <c r="B101" s="23">
        <v>0</v>
      </c>
      <c r="C101" s="23">
        <v>0.04</v>
      </c>
      <c r="D101" s="3">
        <f>2*A101+$R$7</f>
        <v>300</v>
      </c>
      <c r="E101" s="3">
        <f t="shared" si="3"/>
        <v>80</v>
      </c>
      <c r="F101" s="3">
        <f t="shared" si="4"/>
        <v>190</v>
      </c>
      <c r="G101" s="18">
        <f>IFERROR(_xlfn.FORECAST.LINEAR(MIN(MAX(B101,$K$7),$K$15),$L$7:$L$15,$K$7:$K$15),0)</f>
        <v>0.10098471111111113</v>
      </c>
      <c r="H101" s="18">
        <f t="shared" si="5"/>
        <v>0.11798844400000001</v>
      </c>
      <c r="I101" s="42"/>
    </row>
    <row r="102" spans="1:9" x14ac:dyDescent="0.3">
      <c r="A102" s="3">
        <v>96</v>
      </c>
      <c r="B102" s="23">
        <v>0</v>
      </c>
      <c r="C102" s="23">
        <v>0.04</v>
      </c>
      <c r="D102" s="3">
        <f>2*A102+$R$7</f>
        <v>302</v>
      </c>
      <c r="E102" s="3">
        <f t="shared" si="3"/>
        <v>82</v>
      </c>
      <c r="F102" s="3">
        <f t="shared" si="4"/>
        <v>192</v>
      </c>
      <c r="G102" s="18">
        <f>IFERROR(_xlfn.FORECAST.LINEAR(MIN(MAX(B102,$K$7),$K$15),$L$7:$L$15,$K$7:$K$15),0)</f>
        <v>0.10098471111111113</v>
      </c>
      <c r="H102" s="18">
        <f t="shared" si="5"/>
        <v>0.11798844400000001</v>
      </c>
      <c r="I102" s="42"/>
    </row>
    <row r="103" spans="1:9" x14ac:dyDescent="0.3">
      <c r="A103" s="3">
        <v>97</v>
      </c>
      <c r="B103" s="23">
        <v>0</v>
      </c>
      <c r="C103" s="23">
        <v>0.04</v>
      </c>
      <c r="D103" s="3">
        <f>2*A103+$R$7</f>
        <v>304</v>
      </c>
      <c r="E103" s="3">
        <f t="shared" si="3"/>
        <v>84</v>
      </c>
      <c r="F103" s="3">
        <f t="shared" si="4"/>
        <v>194</v>
      </c>
      <c r="G103" s="18">
        <f>IFERROR(_xlfn.FORECAST.LINEAR(MIN(MAX(B103,$K$7),$K$15),$L$7:$L$15,$K$7:$K$15),0)</f>
        <v>0.10098471111111113</v>
      </c>
      <c r="H103" s="18">
        <f t="shared" si="5"/>
        <v>0.11798844400000001</v>
      </c>
      <c r="I103" s="42"/>
    </row>
    <row r="104" spans="1:9" x14ac:dyDescent="0.3">
      <c r="A104" s="3">
        <v>98</v>
      </c>
      <c r="B104" s="23">
        <v>0</v>
      </c>
      <c r="C104" s="23">
        <v>4.0819763177773999E-2</v>
      </c>
      <c r="D104" s="3">
        <f>2*A104+$R$7</f>
        <v>306</v>
      </c>
      <c r="E104" s="3">
        <f t="shared" si="3"/>
        <v>86</v>
      </c>
      <c r="F104" s="3">
        <f t="shared" si="4"/>
        <v>196</v>
      </c>
      <c r="G104" s="18">
        <f>IFERROR(_xlfn.FORECAST.LINEAR(MIN(MAX(B104,$K$7),$K$15),$L$7:$L$15,$K$7:$K$15),0)</f>
        <v>0.10098471111111113</v>
      </c>
      <c r="H104" s="18">
        <f t="shared" si="5"/>
        <v>0.11802305484768114</v>
      </c>
      <c r="I104" s="42"/>
    </row>
    <row r="105" spans="1:9" x14ac:dyDescent="0.3">
      <c r="A105" s="3">
        <v>99</v>
      </c>
      <c r="B105" s="23">
        <v>0</v>
      </c>
      <c r="C105" s="23">
        <v>4.7704766006816002E-2</v>
      </c>
      <c r="D105" s="3">
        <f>2*A105+$R$7</f>
        <v>308</v>
      </c>
      <c r="E105" s="3">
        <f t="shared" si="3"/>
        <v>88</v>
      </c>
      <c r="F105" s="3">
        <f t="shared" si="4"/>
        <v>198</v>
      </c>
      <c r="G105" s="18">
        <f>IFERROR(_xlfn.FORECAST.LINEAR(MIN(MAX(B105,$K$7),$K$15),$L$7:$L$15,$K$7:$K$15),0)</f>
        <v>0.10098471111111113</v>
      </c>
      <c r="H105" s="18">
        <f t="shared" si="5"/>
        <v>0.11831374341562483</v>
      </c>
      <c r="I105" s="42"/>
    </row>
    <row r="106" spans="1:9" x14ac:dyDescent="0.3">
      <c r="A106" s="3">
        <v>100</v>
      </c>
      <c r="B106" s="23">
        <v>0</v>
      </c>
      <c r="C106" s="23">
        <v>0.05</v>
      </c>
      <c r="D106" s="3">
        <f>2*A106+$R$7</f>
        <v>310</v>
      </c>
      <c r="E106" s="3">
        <f t="shared" si="3"/>
        <v>90</v>
      </c>
      <c r="F106" s="3">
        <f t="shared" si="4"/>
        <v>200</v>
      </c>
      <c r="G106" s="18">
        <f>IFERROR(_xlfn.FORECAST.LINEAR(MIN(MAX(B106,$K$7),$K$15),$L$7:$L$15,$K$7:$K$15),0)</f>
        <v>0.10098471111111113</v>
      </c>
      <c r="H106" s="18">
        <f t="shared" si="5"/>
        <v>0.11841064944444446</v>
      </c>
      <c r="I106" s="42"/>
    </row>
    <row r="107" spans="1:9" x14ac:dyDescent="0.3">
      <c r="A107" s="3">
        <v>101</v>
      </c>
      <c r="B107" s="23">
        <v>0</v>
      </c>
      <c r="C107" s="23">
        <v>5.0813671447965003E-2</v>
      </c>
      <c r="D107" s="3">
        <f>2*A107+$R$7</f>
        <v>312</v>
      </c>
      <c r="E107" s="3">
        <f t="shared" si="3"/>
        <v>92</v>
      </c>
      <c r="F107" s="3">
        <f t="shared" si="4"/>
        <v>202</v>
      </c>
      <c r="G107" s="18">
        <f>IFERROR(_xlfn.FORECAST.LINEAR(MIN(MAX(B107,$K$7),$K$15),$L$7:$L$15,$K$7:$K$15),0)</f>
        <v>0.10098471111111113</v>
      </c>
      <c r="H107" s="18">
        <f t="shared" si="5"/>
        <v>0.11844500309597644</v>
      </c>
      <c r="I107" s="42"/>
    </row>
    <row r="108" spans="1:9" x14ac:dyDescent="0.3">
      <c r="A108" s="3">
        <v>102</v>
      </c>
      <c r="B108" s="23">
        <v>0</v>
      </c>
      <c r="C108" s="23">
        <v>6.0807579718154002E-2</v>
      </c>
      <c r="D108" s="3">
        <f>2*A108+$R$7</f>
        <v>314</v>
      </c>
      <c r="E108" s="3">
        <f t="shared" si="3"/>
        <v>94</v>
      </c>
      <c r="F108" s="3">
        <f t="shared" si="4"/>
        <v>204</v>
      </c>
      <c r="G108" s="18">
        <f>IFERROR(_xlfn.FORECAST.LINEAR(MIN(MAX(B108,$K$7),$K$15),$L$7:$L$15,$K$7:$K$15),0)</f>
        <v>0.10098471111111113</v>
      </c>
      <c r="H108" s="18">
        <f t="shared" si="5"/>
        <v>0.11886695134427165</v>
      </c>
      <c r="I108" s="42"/>
    </row>
    <row r="109" spans="1:9" x14ac:dyDescent="0.3">
      <c r="A109" s="3">
        <v>103</v>
      </c>
      <c r="B109" s="23">
        <v>0</v>
      </c>
      <c r="C109" s="23">
        <v>7.3144080431140998E-2</v>
      </c>
      <c r="D109" s="3">
        <f>2*A109+$R$7</f>
        <v>316</v>
      </c>
      <c r="E109" s="3">
        <f t="shared" si="3"/>
        <v>96</v>
      </c>
      <c r="F109" s="3">
        <f t="shared" si="4"/>
        <v>206</v>
      </c>
      <c r="G109" s="18">
        <f>IFERROR(_xlfn.FORECAST.LINEAR(MIN(MAX(B109,$K$7),$K$15),$L$7:$L$15,$K$7:$K$15),0)</f>
        <v>0.10098471111111113</v>
      </c>
      <c r="H109" s="18">
        <f t="shared" si="5"/>
        <v>0.11938780512091324</v>
      </c>
      <c r="I109" s="42"/>
    </row>
    <row r="110" spans="1:9" x14ac:dyDescent="0.3">
      <c r="A110" s="3">
        <v>104</v>
      </c>
      <c r="B110" s="23">
        <v>0</v>
      </c>
      <c r="C110" s="23">
        <v>9.3095361436335997E-2</v>
      </c>
      <c r="D110" s="3">
        <f>2*A110+$R$7</f>
        <v>318</v>
      </c>
      <c r="E110" s="3">
        <f t="shared" si="3"/>
        <v>98</v>
      </c>
      <c r="F110" s="3">
        <f t="shared" si="4"/>
        <v>208</v>
      </c>
      <c r="G110" s="18">
        <f>IFERROR(_xlfn.FORECAST.LINEAR(MIN(MAX(B110,$K$7),$K$15),$L$7:$L$15,$K$7:$K$15),0)</f>
        <v>0.10098471111111113</v>
      </c>
      <c r="H110" s="18">
        <f t="shared" si="5"/>
        <v>0.12023015906731667</v>
      </c>
      <c r="I110" s="42"/>
    </row>
    <row r="111" spans="1:9" x14ac:dyDescent="0.3">
      <c r="A111" s="3">
        <v>105</v>
      </c>
      <c r="B111" s="23">
        <v>0</v>
      </c>
      <c r="C111" s="23">
        <v>0.11304664244153299</v>
      </c>
      <c r="D111" s="3">
        <f>2*A111+$R$7</f>
        <v>320</v>
      </c>
      <c r="E111" s="3">
        <f t="shared" si="3"/>
        <v>100</v>
      </c>
      <c r="F111" s="3">
        <f t="shared" si="4"/>
        <v>210</v>
      </c>
      <c r="G111" s="18">
        <f>IFERROR(_xlfn.FORECAST.LINEAR(MIN(MAX(B111,$K$7),$K$15),$L$7:$L$15,$K$7:$K$15),0)</f>
        <v>0.10098471111111113</v>
      </c>
      <c r="H111" s="18">
        <f t="shared" si="5"/>
        <v>0.1210725130137202</v>
      </c>
      <c r="I111" s="42"/>
    </row>
    <row r="112" spans="1:9" x14ac:dyDescent="0.3">
      <c r="A112" s="3">
        <v>106</v>
      </c>
      <c r="B112" s="23">
        <v>0</v>
      </c>
      <c r="C112" s="23">
        <v>0.13299792344673</v>
      </c>
      <c r="D112" s="3">
        <f>2*A112+$R$7</f>
        <v>322</v>
      </c>
      <c r="E112" s="3">
        <f t="shared" si="3"/>
        <v>102</v>
      </c>
      <c r="F112" s="3">
        <f t="shared" si="4"/>
        <v>212</v>
      </c>
      <c r="G112" s="18">
        <f>IFERROR(_xlfn.FORECAST.LINEAR(MIN(MAX(B112,$K$7),$K$15),$L$7:$L$15,$K$7:$K$15),0)</f>
        <v>0.10098471111111113</v>
      </c>
      <c r="H112" s="18">
        <f t="shared" si="5"/>
        <v>0.12191486696012371</v>
      </c>
      <c r="I112" s="42"/>
    </row>
    <row r="113" spans="1:9" x14ac:dyDescent="0.3">
      <c r="A113" s="3">
        <v>107</v>
      </c>
      <c r="B113" s="23">
        <v>0</v>
      </c>
      <c r="C113" s="23">
        <v>0.14918263292197501</v>
      </c>
      <c r="D113" s="3">
        <f>2*A113+$R$7</f>
        <v>324</v>
      </c>
      <c r="E113" s="3">
        <f t="shared" si="3"/>
        <v>104</v>
      </c>
      <c r="F113" s="3">
        <f t="shared" si="4"/>
        <v>214</v>
      </c>
      <c r="G113" s="18">
        <f>IFERROR(_xlfn.FORECAST.LINEAR(MIN(MAX(B113,$K$7),$K$15),$L$7:$L$15,$K$7:$K$15),0)</f>
        <v>0.10098471111111113</v>
      </c>
      <c r="H113" s="18">
        <f t="shared" si="5"/>
        <v>0.12259819420584372</v>
      </c>
      <c r="I113" s="42"/>
    </row>
    <row r="114" spans="1:9" x14ac:dyDescent="0.3">
      <c r="A114" s="3">
        <v>108</v>
      </c>
      <c r="B114" s="23">
        <v>0</v>
      </c>
      <c r="C114" s="23">
        <v>0.162924844954526</v>
      </c>
      <c r="D114" s="3">
        <f>2*A114+$R$7</f>
        <v>326</v>
      </c>
      <c r="E114" s="3">
        <f t="shared" si="3"/>
        <v>106</v>
      </c>
      <c r="F114" s="3">
        <f t="shared" si="4"/>
        <v>216</v>
      </c>
      <c r="G114" s="18">
        <f>IFERROR(_xlfn.FORECAST.LINEAR(MIN(MAX(B114,$K$7),$K$15),$L$7:$L$15,$K$7:$K$15),0)</f>
        <v>0.10098471111111113</v>
      </c>
      <c r="H114" s="18">
        <f t="shared" si="5"/>
        <v>0.12317839787972902</v>
      </c>
      <c r="I114" s="42"/>
    </row>
    <row r="115" spans="1:9" x14ac:dyDescent="0.3">
      <c r="A115" s="3">
        <v>109</v>
      </c>
      <c r="B115" s="23">
        <v>0</v>
      </c>
      <c r="C115" s="23">
        <v>0.182876125959721</v>
      </c>
      <c r="D115" s="3">
        <f>2*A115+$R$7</f>
        <v>328</v>
      </c>
      <c r="E115" s="3">
        <f t="shared" si="3"/>
        <v>108</v>
      </c>
      <c r="F115" s="3">
        <f t="shared" si="4"/>
        <v>218</v>
      </c>
      <c r="G115" s="18">
        <f>IFERROR(_xlfn.FORECAST.LINEAR(MIN(MAX(B115,$K$7),$K$15),$L$7:$L$15,$K$7:$K$15),0)</f>
        <v>0.10098471111111113</v>
      </c>
      <c r="H115" s="18">
        <f t="shared" si="5"/>
        <v>0.12402075182613245</v>
      </c>
      <c r="I115" s="42"/>
    </row>
    <row r="116" spans="1:9" x14ac:dyDescent="0.3">
      <c r="A116" s="3">
        <v>110</v>
      </c>
      <c r="B116" s="23">
        <v>0</v>
      </c>
      <c r="C116" s="23">
        <v>0.202827406964917</v>
      </c>
      <c r="D116" s="3">
        <f>2*A116+$R$7</f>
        <v>330</v>
      </c>
      <c r="E116" s="3">
        <f t="shared" si="3"/>
        <v>110</v>
      </c>
      <c r="F116" s="3">
        <f t="shared" si="4"/>
        <v>220</v>
      </c>
      <c r="G116" s="18">
        <f>IFERROR(_xlfn.FORECAST.LINEAR(MIN(MAX(B116,$K$7),$K$15),$L$7:$L$15,$K$7:$K$15),0)</f>
        <v>0.10098471111111113</v>
      </c>
      <c r="H116" s="18">
        <f t="shared" si="5"/>
        <v>0.12486310577253593</v>
      </c>
      <c r="I116" s="42"/>
    </row>
    <row r="117" spans="1:9" x14ac:dyDescent="0.3">
      <c r="A117" s="3">
        <v>111</v>
      </c>
      <c r="B117" s="23">
        <v>0</v>
      </c>
      <c r="C117" s="23">
        <v>0.22277868797011199</v>
      </c>
      <c r="D117" s="3">
        <f>2*A117+$R$7</f>
        <v>332</v>
      </c>
      <c r="E117" s="3">
        <f t="shared" si="3"/>
        <v>112</v>
      </c>
      <c r="F117" s="3">
        <f t="shared" si="4"/>
        <v>222</v>
      </c>
      <c r="G117" s="18">
        <f>IFERROR(_xlfn.FORECAST.LINEAR(MIN(MAX(B117,$K$7),$K$15),$L$7:$L$15,$K$7:$K$15),0)</f>
        <v>0.10098471111111113</v>
      </c>
      <c r="H117" s="18">
        <f t="shared" si="5"/>
        <v>0.12570545971893937</v>
      </c>
      <c r="I117" s="42"/>
    </row>
    <row r="118" spans="1:9" x14ac:dyDescent="0.3">
      <c r="A118" s="3">
        <v>112</v>
      </c>
      <c r="B118" s="23">
        <v>0</v>
      </c>
      <c r="C118" s="23">
        <v>0.24272996897531099</v>
      </c>
      <c r="D118" s="3">
        <f>2*A118+$R$7</f>
        <v>334</v>
      </c>
      <c r="E118" s="3">
        <f t="shared" si="3"/>
        <v>114</v>
      </c>
      <c r="F118" s="3">
        <f t="shared" si="4"/>
        <v>224</v>
      </c>
      <c r="G118" s="18">
        <f>IFERROR(_xlfn.FORECAST.LINEAR(MIN(MAX(B118,$K$7),$K$15),$L$7:$L$15,$K$7:$K$15),0)</f>
        <v>0.10098471111111113</v>
      </c>
      <c r="H118" s="18">
        <f t="shared" si="5"/>
        <v>0.12654781366534296</v>
      </c>
      <c r="I118" s="42"/>
    </row>
    <row r="119" spans="1:9" x14ac:dyDescent="0.3">
      <c r="A119" s="3">
        <v>113</v>
      </c>
      <c r="B119" s="23">
        <v>0</v>
      </c>
      <c r="C119" s="23">
        <v>0.26268124998050801</v>
      </c>
      <c r="D119" s="3">
        <f>2*A119+$R$7</f>
        <v>336</v>
      </c>
      <c r="E119" s="3">
        <f t="shared" si="3"/>
        <v>116</v>
      </c>
      <c r="F119" s="3">
        <f t="shared" si="4"/>
        <v>226</v>
      </c>
      <c r="G119" s="18">
        <f>IFERROR(_xlfn.FORECAST.LINEAR(MIN(MAX(B119,$K$7),$K$15),$L$7:$L$15,$K$7:$K$15),0)</f>
        <v>0.10098471111111113</v>
      </c>
      <c r="H119" s="18">
        <f t="shared" si="5"/>
        <v>0.12739016761174649</v>
      </c>
      <c r="I119" s="42"/>
    </row>
    <row r="120" spans="1:9" x14ac:dyDescent="0.3">
      <c r="A120" s="3">
        <v>114</v>
      </c>
      <c r="B120" s="23">
        <v>1.3290237415551E-2</v>
      </c>
      <c r="C120" s="23">
        <v>0.28263253098570301</v>
      </c>
      <c r="D120" s="3">
        <f>2*A120+$R$7</f>
        <v>338</v>
      </c>
      <c r="E120" s="3">
        <f t="shared" si="3"/>
        <v>118</v>
      </c>
      <c r="F120" s="3">
        <f t="shared" si="4"/>
        <v>228</v>
      </c>
      <c r="G120" s="18">
        <f>IFERROR(_xlfn.FORECAST.LINEAR(MIN(MAX(B120,$K$7),$K$15),$L$7:$L$15,$K$7:$K$15),0)</f>
        <v>0.10150451647200805</v>
      </c>
      <c r="H120" s="18">
        <f t="shared" si="5"/>
        <v>0.12823252155814993</v>
      </c>
      <c r="I120" s="42"/>
    </row>
    <row r="121" spans="1:9" x14ac:dyDescent="0.3">
      <c r="A121" s="3">
        <v>115</v>
      </c>
      <c r="B121" s="23">
        <v>3.3241518420745998E-2</v>
      </c>
      <c r="C121" s="23">
        <v>0.30258381199089901</v>
      </c>
      <c r="D121" s="3">
        <f>2*A121+$R$7</f>
        <v>340</v>
      </c>
      <c r="E121" s="3">
        <f t="shared" si="3"/>
        <v>120</v>
      </c>
      <c r="F121" s="3">
        <f t="shared" si="4"/>
        <v>230</v>
      </c>
      <c r="G121" s="18">
        <f>IFERROR(_xlfn.FORECAST.LINEAR(MIN(MAX(B121,$K$7),$K$15),$L$7:$L$15,$K$7:$K$15),0)</f>
        <v>0.10228484736445144</v>
      </c>
      <c r="H121" s="18">
        <f t="shared" si="5"/>
        <v>0.1290748755045534</v>
      </c>
      <c r="I121" s="42"/>
    </row>
    <row r="122" spans="1:9" x14ac:dyDescent="0.3">
      <c r="A122" s="3">
        <v>116</v>
      </c>
      <c r="B122" s="23">
        <v>4.9319679446519001E-2</v>
      </c>
      <c r="C122" s="23">
        <v>0.32253509299609801</v>
      </c>
      <c r="D122" s="3">
        <f>2*A122+$R$7</f>
        <v>342</v>
      </c>
      <c r="E122" s="3">
        <f t="shared" si="3"/>
        <v>122</v>
      </c>
      <c r="F122" s="3">
        <f t="shared" si="4"/>
        <v>232</v>
      </c>
      <c r="G122" s="18">
        <f>IFERROR(_xlfn.FORECAST.LINEAR(MIN(MAX(B122,$K$7),$K$15),$L$7:$L$15,$K$7:$K$15),0)</f>
        <v>0.10291369348910995</v>
      </c>
      <c r="H122" s="18">
        <f t="shared" si="5"/>
        <v>0.12991722945095702</v>
      </c>
      <c r="I122" s="42"/>
    </row>
    <row r="123" spans="1:9" x14ac:dyDescent="0.3">
      <c r="A123" s="3">
        <v>117</v>
      </c>
      <c r="B123" s="23">
        <v>6.3168439928540002E-2</v>
      </c>
      <c r="C123" s="23">
        <v>0.342486374001293</v>
      </c>
      <c r="D123" s="3">
        <f>2*A123+$R$7</f>
        <v>344</v>
      </c>
      <c r="E123" s="3">
        <f t="shared" si="3"/>
        <v>124</v>
      </c>
      <c r="F123" s="3">
        <f t="shared" si="4"/>
        <v>234</v>
      </c>
      <c r="G123" s="18">
        <f>IFERROR(_xlfn.FORECAST.LINEAR(MIN(MAX(B123,$K$7),$K$15),$L$7:$L$15,$K$7:$K$15),0)</f>
        <v>0.10345534370311657</v>
      </c>
      <c r="H123" s="18">
        <f t="shared" si="5"/>
        <v>0.13075958339736043</v>
      </c>
      <c r="I123" s="42"/>
    </row>
    <row r="124" spans="1:9" x14ac:dyDescent="0.3">
      <c r="A124" s="3">
        <v>118</v>
      </c>
      <c r="B124" s="23">
        <v>8.3119720933738997E-2</v>
      </c>
      <c r="C124" s="23">
        <v>0.362437655006489</v>
      </c>
      <c r="D124" s="3">
        <f>2*A124+$R$7</f>
        <v>346</v>
      </c>
      <c r="E124" s="3">
        <f t="shared" si="3"/>
        <v>126</v>
      </c>
      <c r="F124" s="3">
        <f t="shared" si="4"/>
        <v>236</v>
      </c>
      <c r="G124" s="18">
        <f>IFERROR(_xlfn.FORECAST.LINEAR(MIN(MAX(B124,$K$7),$K$15),$L$7:$L$15,$K$7:$K$15),0)</f>
        <v>0.10423567459556012</v>
      </c>
      <c r="H124" s="18">
        <f t="shared" si="5"/>
        <v>0.13160193734376394</v>
      </c>
      <c r="I124" s="42"/>
    </row>
    <row r="125" spans="1:9" x14ac:dyDescent="0.3">
      <c r="A125" s="3">
        <v>119</v>
      </c>
      <c r="B125" s="23">
        <v>0.10307100193893599</v>
      </c>
      <c r="C125" s="23">
        <v>0.382388936011684</v>
      </c>
      <c r="D125" s="3">
        <f>2*A125+$R$7</f>
        <v>348</v>
      </c>
      <c r="E125" s="3">
        <f t="shared" si="3"/>
        <v>128</v>
      </c>
      <c r="F125" s="3">
        <f t="shared" si="4"/>
        <v>238</v>
      </c>
      <c r="G125" s="18">
        <f>IFERROR(_xlfn.FORECAST.LINEAR(MIN(MAX(B125,$K$7),$K$15),$L$7:$L$15,$K$7:$K$15),0)</f>
        <v>0.10501600548800358</v>
      </c>
      <c r="H125" s="18">
        <f t="shared" si="5"/>
        <v>0.13244429129016735</v>
      </c>
      <c r="I125" s="42"/>
    </row>
    <row r="126" spans="1:9" x14ac:dyDescent="0.3">
      <c r="A126" s="3">
        <v>120</v>
      </c>
      <c r="B126" s="23">
        <v>0.12302228294413101</v>
      </c>
      <c r="C126" s="23">
        <v>0.40234021701688299</v>
      </c>
      <c r="D126" s="3">
        <f>2*A126+$R$7</f>
        <v>350</v>
      </c>
      <c r="E126" s="3">
        <f t="shared" si="3"/>
        <v>130</v>
      </c>
      <c r="F126" s="3">
        <f t="shared" si="4"/>
        <v>240</v>
      </c>
      <c r="G126" s="18">
        <f>IFERROR(_xlfn.FORECAST.LINEAR(MIN(MAX(B126,$K$7),$K$15),$L$7:$L$15,$K$7:$K$15),0)</f>
        <v>0.10579633638044697</v>
      </c>
      <c r="H126" s="18">
        <f t="shared" si="5"/>
        <v>0.13328664523657097</v>
      </c>
      <c r="I126" s="42"/>
    </row>
    <row r="127" spans="1:9" x14ac:dyDescent="0.3">
      <c r="A127" s="3">
        <v>121</v>
      </c>
      <c r="B127" s="23">
        <v>0.142973563949327</v>
      </c>
      <c r="C127" s="23">
        <v>0.42229149802207999</v>
      </c>
      <c r="D127" s="3">
        <f>2*A127+$R$7</f>
        <v>352</v>
      </c>
      <c r="E127" s="3">
        <f t="shared" si="3"/>
        <v>132</v>
      </c>
      <c r="F127" s="3">
        <f t="shared" si="4"/>
        <v>242</v>
      </c>
      <c r="G127" s="18">
        <f>IFERROR(_xlfn.FORECAST.LINEAR(MIN(MAX(B127,$K$7),$K$15),$L$7:$L$15,$K$7:$K$15),0)</f>
        <v>0.10657666727289039</v>
      </c>
      <c r="H127" s="18">
        <f t="shared" si="5"/>
        <v>0.1341289991829745</v>
      </c>
      <c r="I127" s="42"/>
    </row>
    <row r="128" spans="1:9" x14ac:dyDescent="0.3">
      <c r="A128" s="3">
        <v>122</v>
      </c>
      <c r="B128" s="23">
        <v>0.16200719891820201</v>
      </c>
      <c r="C128" s="23">
        <v>0.44224277902727399</v>
      </c>
      <c r="D128" s="3">
        <f>2*A128+$R$7</f>
        <v>354</v>
      </c>
      <c r="E128" s="3">
        <f t="shared" si="3"/>
        <v>134</v>
      </c>
      <c r="F128" s="3">
        <f t="shared" si="4"/>
        <v>244</v>
      </c>
      <c r="G128" s="18">
        <f>IFERROR(_xlfn.FORECAST.LINEAR(MIN(MAX(B128,$K$7),$K$15),$L$7:$L$15,$K$7:$K$15),0)</f>
        <v>0.10732110735961146</v>
      </c>
      <c r="H128" s="18">
        <f t="shared" si="5"/>
        <v>0.13497135312937789</v>
      </c>
      <c r="I128" s="42"/>
    </row>
    <row r="129" spans="1:9" x14ac:dyDescent="0.3">
      <c r="A129" s="3">
        <v>123</v>
      </c>
      <c r="B129" s="23">
        <v>0.18623978018089801</v>
      </c>
      <c r="C129" s="23">
        <v>0.45875778869589401</v>
      </c>
      <c r="D129" s="3">
        <f>2*A129+$R$7</f>
        <v>356</v>
      </c>
      <c r="E129" s="3">
        <f t="shared" si="3"/>
        <v>136</v>
      </c>
      <c r="F129" s="3">
        <f t="shared" si="4"/>
        <v>246</v>
      </c>
      <c r="G129" s="18">
        <f>IFERROR(_xlfn.FORECAST.LINEAR(MIN(MAX(B129,$K$7),$K$15),$L$7:$L$15,$K$7:$K$15),0)</f>
        <v>0.10826888769301475</v>
      </c>
      <c r="H129" s="18">
        <f t="shared" si="5"/>
        <v>0.13566862582909228</v>
      </c>
      <c r="I129" s="42"/>
    </row>
    <row r="130" spans="1:9" x14ac:dyDescent="0.3">
      <c r="A130" s="3">
        <v>124</v>
      </c>
      <c r="B130" s="23">
        <v>0.30864964698456199</v>
      </c>
      <c r="C130" s="23">
        <v>0.47465112983769697</v>
      </c>
      <c r="D130" s="3">
        <f>2*A130+$R$7</f>
        <v>358</v>
      </c>
      <c r="E130" s="3">
        <f t="shared" si="3"/>
        <v>138</v>
      </c>
      <c r="F130" s="3">
        <f t="shared" si="4"/>
        <v>248</v>
      </c>
      <c r="G130" s="18">
        <f>IFERROR(_xlfn.FORECAST.LINEAR(MIN(MAX(B130,$K$7),$K$15),$L$7:$L$15,$K$7:$K$15),0)</f>
        <v>0.11305656025308281</v>
      </c>
      <c r="H130" s="18">
        <f t="shared" si="5"/>
        <v>0.13633965134514048</v>
      </c>
      <c r="I130" s="42"/>
    </row>
    <row r="131" spans="1:9" x14ac:dyDescent="0.3">
      <c r="A131" s="3">
        <v>125</v>
      </c>
      <c r="B131" s="23">
        <v>0.47835667794772602</v>
      </c>
      <c r="C131" s="23">
        <v>0.50071339626939504</v>
      </c>
      <c r="D131" s="3">
        <f>2*A131+$R$7</f>
        <v>360</v>
      </c>
      <c r="E131" s="3">
        <f t="shared" si="3"/>
        <v>140</v>
      </c>
      <c r="F131" s="3">
        <f t="shared" si="4"/>
        <v>250</v>
      </c>
      <c r="G131" s="18">
        <f>IFERROR(_xlfn.FORECAST.LINEAR(MIN(MAX(B131,$K$7),$K$15),$L$7:$L$15,$K$7:$K$15),0)</f>
        <v>0.11969411093922276</v>
      </c>
      <c r="H131" s="18">
        <f t="shared" si="5"/>
        <v>0.13744001442334294</v>
      </c>
      <c r="I131" s="42"/>
    </row>
    <row r="132" spans="1:9" x14ac:dyDescent="0.3">
      <c r="A132" s="3">
        <v>126</v>
      </c>
      <c r="B132" s="23">
        <v>0.71569474764479801</v>
      </c>
      <c r="C132" s="23">
        <v>0.52204790304806103</v>
      </c>
      <c r="D132" s="3">
        <f>2*A132+$R$7</f>
        <v>362</v>
      </c>
      <c r="E132" s="3">
        <f t="shared" si="3"/>
        <v>142</v>
      </c>
      <c r="F132" s="3">
        <f t="shared" si="4"/>
        <v>252</v>
      </c>
      <c r="G132" s="18">
        <f>IFERROR(_xlfn.FORECAST.LINEAR(MIN(MAX(B132,$K$7),$K$15),$L$7:$L$15,$K$7:$K$15),0)</f>
        <v>0.12897683457432585</v>
      </c>
      <c r="H132" s="18">
        <f t="shared" si="5"/>
        <v>0.13834076891499192</v>
      </c>
      <c r="I132" s="42"/>
    </row>
    <row r="133" spans="1:9" x14ac:dyDescent="0.3">
      <c r="A133" s="3">
        <v>127</v>
      </c>
      <c r="B133" s="23">
        <v>0.95202663903069296</v>
      </c>
      <c r="C133" s="23">
        <v>0.54879517175166503</v>
      </c>
      <c r="D133" s="3">
        <f>2*A133+$R$7</f>
        <v>364</v>
      </c>
      <c r="E133" s="3">
        <f t="shared" si="3"/>
        <v>144</v>
      </c>
      <c r="F133" s="3">
        <f t="shared" si="4"/>
        <v>254</v>
      </c>
      <c r="G133" s="18">
        <f>IFERROR(_xlfn.FORECAST.LINEAR(MIN(MAX(B133,$K$7),$K$15),$L$7:$L$15,$K$7:$K$15),0)</f>
        <v>0.13822020474539254</v>
      </c>
      <c r="H133" s="18">
        <f t="shared" si="5"/>
        <v>0.13947005316205993</v>
      </c>
      <c r="I133" s="42"/>
    </row>
    <row r="134" spans="1:9" x14ac:dyDescent="0.3">
      <c r="A134" s="3">
        <v>128</v>
      </c>
      <c r="B134" s="23">
        <v>1.18349329637784</v>
      </c>
      <c r="C134" s="23">
        <v>0.68330494886269799</v>
      </c>
      <c r="D134" s="3">
        <f>2*A134+$R$7</f>
        <v>366</v>
      </c>
      <c r="E134" s="3">
        <f t="shared" si="3"/>
        <v>146</v>
      </c>
      <c r="F134" s="3">
        <f t="shared" si="4"/>
        <v>256</v>
      </c>
      <c r="G134" s="18">
        <f>IFERROR(_xlfn.FORECAST.LINEAR(MIN(MAX(B134,$K$7),$K$15),$L$7:$L$15,$K$7:$K$15),0)</f>
        <v>0.14727328676311138</v>
      </c>
      <c r="H134" s="18">
        <f t="shared" si="5"/>
        <v>0.14514912918478862</v>
      </c>
      <c r="I134" s="42"/>
    </row>
    <row r="135" spans="1:9" x14ac:dyDescent="0.3">
      <c r="A135" s="3">
        <v>129</v>
      </c>
      <c r="B135" s="23">
        <v>1.4116533049020701</v>
      </c>
      <c r="C135" s="23">
        <v>0.85291342963646899</v>
      </c>
      <c r="D135" s="3">
        <f>2*A135+$R$7</f>
        <v>368</v>
      </c>
      <c r="E135" s="3">
        <f t="shared" si="3"/>
        <v>148</v>
      </c>
      <c r="F135" s="3">
        <f t="shared" si="4"/>
        <v>258</v>
      </c>
      <c r="G135" s="18">
        <f>IFERROR(_xlfn.FORECAST.LINEAR(MIN(MAX(B135,$K$7),$K$15),$L$7:$L$15,$K$7:$K$15),0)</f>
        <v>0.15619703973041429</v>
      </c>
      <c r="H135" s="18">
        <f t="shared" si="5"/>
        <v>0.15231009158545231</v>
      </c>
      <c r="I135" s="42"/>
    </row>
    <row r="136" spans="1:9" x14ac:dyDescent="0.3">
      <c r="A136" s="3">
        <v>130</v>
      </c>
      <c r="B136" s="23">
        <v>1.6497808732520201</v>
      </c>
      <c r="C136" s="23">
        <v>1.0711795886492601</v>
      </c>
      <c r="D136" s="3">
        <f>2*A136+$R$7</f>
        <v>370</v>
      </c>
      <c r="E136" s="3">
        <f t="shared" ref="E136:E199" si="6">2*A136+$R$8</f>
        <v>150</v>
      </c>
      <c r="F136" s="3">
        <f t="shared" ref="F136:F199" si="7">2*A136</f>
        <v>260</v>
      </c>
      <c r="G136" s="18">
        <f>IFERROR(_xlfn.FORECAST.LINEAR(MIN(MAX(B136,$K$7),$K$15),$L$7:$L$15,$K$7:$K$15),0)</f>
        <v>0.16551064209396707</v>
      </c>
      <c r="H136" s="18">
        <f t="shared" ref="H136:H199" si="8">IFERROR(_xlfn.FORECAST.LINEAR(MIN(MAX(C136,$M$7),$M$15),$N$7:$N$15,$M$7:$M$15),0)</f>
        <v>0.16152540765277004</v>
      </c>
      <c r="I136" s="42"/>
    </row>
    <row r="137" spans="1:9" x14ac:dyDescent="0.3">
      <c r="A137" s="3">
        <v>131</v>
      </c>
      <c r="B137" s="23">
        <v>1.8828306648641799</v>
      </c>
      <c r="C137" s="23">
        <v>1.2918225996591399</v>
      </c>
      <c r="D137" s="3">
        <f>2*A137+$R$7</f>
        <v>372</v>
      </c>
      <c r="E137" s="3">
        <f t="shared" si="6"/>
        <v>152</v>
      </c>
      <c r="F137" s="3">
        <f t="shared" si="7"/>
        <v>262</v>
      </c>
      <c r="G137" s="18">
        <f>IFERROR(_xlfn.FORECAST.LINEAR(MIN(MAX(B137,$K$7),$K$15),$L$7:$L$15,$K$7:$K$15),0)</f>
        <v>0.17462564337258718</v>
      </c>
      <c r="H137" s="18">
        <f t="shared" si="8"/>
        <v>0.17084107570546872</v>
      </c>
      <c r="I137" s="42"/>
    </row>
    <row r="138" spans="1:9" x14ac:dyDescent="0.3">
      <c r="A138" s="3">
        <v>132</v>
      </c>
      <c r="B138" s="23">
        <v>2.1238399097407701</v>
      </c>
      <c r="C138" s="23">
        <v>1.51246561066902</v>
      </c>
      <c r="D138" s="3">
        <f>2*A138+$R$7</f>
        <v>374</v>
      </c>
      <c r="E138" s="3">
        <f t="shared" si="6"/>
        <v>154</v>
      </c>
      <c r="F138" s="3">
        <f t="shared" si="7"/>
        <v>264</v>
      </c>
      <c r="G138" s="18">
        <f>IFERROR(_xlfn.FORECAST.LINEAR(MIN(MAX(B138,$K$7),$K$15),$L$7:$L$15,$K$7:$K$15),0)</f>
        <v>0.18405195334700369</v>
      </c>
      <c r="H138" s="18">
        <f t="shared" si="8"/>
        <v>0.1801567437581674</v>
      </c>
      <c r="I138" s="42"/>
    </row>
    <row r="139" spans="1:9" x14ac:dyDescent="0.3">
      <c r="A139" s="3">
        <v>133</v>
      </c>
      <c r="B139" s="23">
        <v>2.3635172245642799</v>
      </c>
      <c r="C139" s="23">
        <v>1.7353730007921999</v>
      </c>
      <c r="D139" s="3">
        <f>2*A139+$R$7</f>
        <v>376</v>
      </c>
      <c r="E139" s="3">
        <f t="shared" si="6"/>
        <v>156</v>
      </c>
      <c r="F139" s="3">
        <f t="shared" si="7"/>
        <v>266</v>
      </c>
      <c r="G139" s="18">
        <f>IFERROR(_xlfn.FORECAST.LINEAR(MIN(MAX(B139,$K$7),$K$15),$L$7:$L$15,$K$7:$K$15),0)</f>
        <v>0.19342616911420002</v>
      </c>
      <c r="H139" s="18">
        <f t="shared" si="8"/>
        <v>0.18956801512985821</v>
      </c>
      <c r="I139" s="42"/>
    </row>
    <row r="140" spans="1:9" x14ac:dyDescent="0.3">
      <c r="A140" s="3">
        <v>134</v>
      </c>
      <c r="B140" s="23">
        <v>2.61344186545867</v>
      </c>
      <c r="C140" s="23">
        <v>1.95375163268878</v>
      </c>
      <c r="D140" s="3">
        <f>2*A140+$R$7</f>
        <v>378</v>
      </c>
      <c r="E140" s="3">
        <f t="shared" si="6"/>
        <v>158</v>
      </c>
      <c r="F140" s="3">
        <f t="shared" si="7"/>
        <v>268</v>
      </c>
      <c r="G140" s="18">
        <f>IFERROR(_xlfn.FORECAST.LINEAR(MIN(MAX(B140,$K$7),$K$15),$L$7:$L$15,$K$7:$K$15),0)</f>
        <v>0.20320117644440258</v>
      </c>
      <c r="H140" s="18">
        <f t="shared" si="8"/>
        <v>0.19878807986356478</v>
      </c>
      <c r="I140" s="42"/>
    </row>
    <row r="141" spans="1:9" x14ac:dyDescent="0.3">
      <c r="A141" s="3">
        <v>135</v>
      </c>
      <c r="B141" s="23">
        <v>2.8599639993365198</v>
      </c>
      <c r="C141" s="23">
        <v>2.1826088864186799</v>
      </c>
      <c r="D141" s="3">
        <f>2*A141+$R$7</f>
        <v>380</v>
      </c>
      <c r="E141" s="3">
        <f t="shared" si="6"/>
        <v>160</v>
      </c>
      <c r="F141" s="3">
        <f t="shared" si="7"/>
        <v>270</v>
      </c>
      <c r="G141" s="18">
        <f>IFERROR(_xlfn.FORECAST.LINEAR(MIN(MAX(B141,$K$7),$K$15),$L$7:$L$15,$K$7:$K$15),0)</f>
        <v>0.21284310553586597</v>
      </c>
      <c r="H141" s="18">
        <f t="shared" si="8"/>
        <v>0.20845055771610149</v>
      </c>
      <c r="I141" s="42"/>
    </row>
    <row r="142" spans="1:9" x14ac:dyDescent="0.3">
      <c r="A142" s="3">
        <v>136</v>
      </c>
      <c r="B142" s="23">
        <v>3.10103972297307</v>
      </c>
      <c r="C142" s="23">
        <v>2.40622605883636</v>
      </c>
      <c r="D142" s="3">
        <f>2*A142+$R$7</f>
        <v>382</v>
      </c>
      <c r="E142" s="3">
        <f t="shared" si="6"/>
        <v>162</v>
      </c>
      <c r="F142" s="3">
        <f t="shared" si="7"/>
        <v>272</v>
      </c>
      <c r="G142" s="18">
        <f>IFERROR(_xlfn.FORECAST.LINEAR(MIN(MAX(B142,$K$7),$K$15),$L$7:$L$15,$K$7:$K$15),0)</f>
        <v>0.22227201561551252</v>
      </c>
      <c r="H142" s="18">
        <f t="shared" si="8"/>
        <v>0.21789179648270318</v>
      </c>
      <c r="I142" s="42"/>
    </row>
    <row r="143" spans="1:9" x14ac:dyDescent="0.3">
      <c r="A143" s="3">
        <v>137</v>
      </c>
      <c r="B143" s="23">
        <v>3.33659560236755</v>
      </c>
      <c r="C143" s="23">
        <v>2.6245350339848801</v>
      </c>
      <c r="D143" s="3">
        <f>2*A143+$R$7</f>
        <v>384</v>
      </c>
      <c r="E143" s="3">
        <f t="shared" si="6"/>
        <v>164</v>
      </c>
      <c r="F143" s="3">
        <f t="shared" si="7"/>
        <v>274</v>
      </c>
      <c r="G143" s="18">
        <f>IFERROR(_xlfn.FORECAST.LINEAR(MIN(MAX(B143,$K$7),$K$15),$L$7:$L$15,$K$7:$K$15),0)</f>
        <v>0.2314850345459922</v>
      </c>
      <c r="H143" s="18">
        <f t="shared" si="8"/>
        <v>0.22710892027058238</v>
      </c>
      <c r="I143" s="42"/>
    </row>
    <row r="144" spans="1:9" x14ac:dyDescent="0.3">
      <c r="A144" s="3">
        <v>138</v>
      </c>
      <c r="B144" s="23">
        <v>3.5712105307362898</v>
      </c>
      <c r="C144" s="23">
        <v>2.84547635975794</v>
      </c>
      <c r="D144" s="3">
        <f>2*A144+$R$7</f>
        <v>386</v>
      </c>
      <c r="E144" s="3">
        <f t="shared" si="6"/>
        <v>166</v>
      </c>
      <c r="F144" s="3">
        <f t="shared" si="7"/>
        <v>276</v>
      </c>
      <c r="G144" s="18">
        <f>IFERROR(_xlfn.FORECAST.LINEAR(MIN(MAX(B144,$K$7),$K$15),$L$7:$L$15,$K$7:$K$15),0)</f>
        <v>0.24066125117022047</v>
      </c>
      <c r="H144" s="18">
        <f t="shared" si="8"/>
        <v>0.23643718333499833</v>
      </c>
      <c r="I144" s="42"/>
    </row>
    <row r="145" spans="1:9" x14ac:dyDescent="0.3">
      <c r="A145" s="3">
        <v>139</v>
      </c>
      <c r="B145" s="23">
        <v>3.80411397776103</v>
      </c>
      <c r="C145" s="23">
        <v>3.0777101641675699</v>
      </c>
      <c r="D145" s="3">
        <f>2*A145+$R$7</f>
        <v>388</v>
      </c>
      <c r="E145" s="3">
        <f t="shared" si="6"/>
        <v>168</v>
      </c>
      <c r="F145" s="3">
        <f t="shared" si="7"/>
        <v>278</v>
      </c>
      <c r="G145" s="18">
        <f>IFERROR(_xlfn.FORECAST.LINEAR(MIN(MAX(B145,$K$7),$K$15),$L$7:$L$15,$K$7:$K$15),0)</f>
        <v>0.24977052864581883</v>
      </c>
      <c r="H145" s="18">
        <f t="shared" si="8"/>
        <v>0.24624222099557752</v>
      </c>
      <c r="I145" s="42"/>
    </row>
    <row r="146" spans="1:9" x14ac:dyDescent="0.3">
      <c r="A146" s="3">
        <v>140</v>
      </c>
      <c r="B146" s="23">
        <v>4.0334765501619403</v>
      </c>
      <c r="C146" s="23">
        <v>3.3044312307447399</v>
      </c>
      <c r="D146" s="3">
        <f>2*A146+$R$7</f>
        <v>390</v>
      </c>
      <c r="E146" s="3">
        <f t="shared" si="6"/>
        <v>170</v>
      </c>
      <c r="F146" s="3">
        <f t="shared" si="7"/>
        <v>280</v>
      </c>
      <c r="G146" s="18">
        <f>IFERROR(_xlfn.FORECAST.LINEAR(MIN(MAX(B146,$K$7),$K$15),$L$7:$L$15,$K$7:$K$15),0)</f>
        <v>0.25874131607385964</v>
      </c>
      <c r="H146" s="18">
        <f t="shared" si="8"/>
        <v>0.2558145078634908</v>
      </c>
      <c r="I146" s="42"/>
    </row>
    <row r="147" spans="1:9" x14ac:dyDescent="0.3">
      <c r="A147" s="3">
        <v>141</v>
      </c>
      <c r="B147" s="23">
        <v>4.2634139376302604</v>
      </c>
      <c r="C147" s="23">
        <v>3.5388498509612898</v>
      </c>
      <c r="D147" s="3">
        <f>2*A147+$R$7</f>
        <v>392</v>
      </c>
      <c r="E147" s="3">
        <f t="shared" si="6"/>
        <v>172</v>
      </c>
      <c r="F147" s="3">
        <f t="shared" si="7"/>
        <v>282</v>
      </c>
      <c r="G147" s="18">
        <f>IFERROR(_xlfn.FORECAST.LINEAR(MIN(MAX(B147,$K$7),$K$15),$L$7:$L$15,$K$7:$K$15),0)</f>
        <v>0.2677345855648029</v>
      </c>
      <c r="H147" s="18">
        <f t="shared" si="8"/>
        <v>0.26571178963694897</v>
      </c>
      <c r="I147" s="42"/>
    </row>
    <row r="148" spans="1:9" x14ac:dyDescent="0.3">
      <c r="A148" s="3">
        <v>142</v>
      </c>
      <c r="B148" s="23">
        <v>4.4874774104105599</v>
      </c>
      <c r="C148" s="23">
        <v>3.7713478959894702</v>
      </c>
      <c r="D148" s="3">
        <f>2*A148+$R$7</f>
        <v>394</v>
      </c>
      <c r="E148" s="3">
        <f t="shared" si="6"/>
        <v>174</v>
      </c>
      <c r="F148" s="3">
        <f t="shared" si="7"/>
        <v>284</v>
      </c>
      <c r="G148" s="18">
        <f>IFERROR(_xlfn.FORECAST.LINEAR(MIN(MAX(B148,$K$7),$K$15),$L$7:$L$15,$K$7:$K$15),0)</f>
        <v>0.27649811556736703</v>
      </c>
      <c r="H148" s="18">
        <f t="shared" si="8"/>
        <v>0.27552798368030773</v>
      </c>
      <c r="I148" s="42"/>
    </row>
    <row r="149" spans="1:9" x14ac:dyDescent="0.3">
      <c r="A149" s="3">
        <v>143</v>
      </c>
      <c r="B149" s="23">
        <v>4.7055987165984599</v>
      </c>
      <c r="C149" s="23">
        <v>3.9981219144126499</v>
      </c>
      <c r="D149" s="3">
        <f>2*A149+$R$7</f>
        <v>396</v>
      </c>
      <c r="E149" s="3">
        <f t="shared" si="6"/>
        <v>176</v>
      </c>
      <c r="F149" s="3">
        <f t="shared" si="7"/>
        <v>286</v>
      </c>
      <c r="G149" s="18">
        <f>IFERROR(_xlfn.FORECAST.LINEAR(MIN(MAX(B149,$K$7),$K$15),$L$7:$L$15,$K$7:$K$15),0)</f>
        <v>0.28502923662541851</v>
      </c>
      <c r="H149" s="18">
        <f t="shared" si="8"/>
        <v>0.2851025062039888</v>
      </c>
      <c r="I149" s="42"/>
    </row>
    <row r="150" spans="1:9" x14ac:dyDescent="0.3">
      <c r="A150" s="3">
        <v>144</v>
      </c>
      <c r="B150" s="23">
        <v>4.91771141433113</v>
      </c>
      <c r="C150" s="23">
        <v>4.2191028286680199</v>
      </c>
      <c r="D150" s="3">
        <f>2*A150+$R$7</f>
        <v>398</v>
      </c>
      <c r="E150" s="3">
        <f t="shared" si="6"/>
        <v>178</v>
      </c>
      <c r="F150" s="3">
        <f t="shared" si="7"/>
        <v>288</v>
      </c>
      <c r="G150" s="18">
        <f>IFERROR(_xlfn.FORECAST.LINEAR(MIN(MAX(B150,$K$7),$K$15),$L$7:$L$15,$K$7:$K$15),0)</f>
        <v>0.29332535007684102</v>
      </c>
      <c r="H150" s="18">
        <f t="shared" si="8"/>
        <v>0.29443244071568164</v>
      </c>
      <c r="I150" s="42"/>
    </row>
    <row r="151" spans="1:9" x14ac:dyDescent="0.3">
      <c r="A151" s="3">
        <v>145</v>
      </c>
      <c r="B151" s="23">
        <v>5.1237508920260399</v>
      </c>
      <c r="C151" s="23">
        <v>4.4342233258284098</v>
      </c>
      <c r="D151" s="3">
        <f>2*A151+$R$7</f>
        <v>400</v>
      </c>
      <c r="E151" s="3">
        <f t="shared" si="6"/>
        <v>180</v>
      </c>
      <c r="F151" s="3">
        <f t="shared" si="7"/>
        <v>290</v>
      </c>
      <c r="G151" s="18">
        <f>IFERROR(_xlfn.FORECAST.LINEAR(MIN(MAX(B151,$K$7),$K$15),$L$7:$L$15,$K$7:$K$15),0)</f>
        <v>0.30138392884511028</v>
      </c>
      <c r="H151" s="18">
        <f t="shared" si="8"/>
        <v>0.30351494522695288</v>
      </c>
      <c r="I151" s="42"/>
    </row>
    <row r="152" spans="1:9" x14ac:dyDescent="0.3">
      <c r="A152" s="3">
        <v>146</v>
      </c>
      <c r="B152" s="23">
        <v>5.3236543880623399</v>
      </c>
      <c r="C152" s="23">
        <v>4.6434178781064501</v>
      </c>
      <c r="D152" s="3">
        <f>2*A152+$R$7</f>
        <v>402</v>
      </c>
      <c r="E152" s="3">
        <f t="shared" si="6"/>
        <v>182</v>
      </c>
      <c r="F152" s="3">
        <f t="shared" si="7"/>
        <v>292</v>
      </c>
      <c r="G152" s="18">
        <f>IFERROR(_xlfn.FORECAST.LINEAR(MIN(MAX(B152,$K$7),$K$15),$L$7:$L$15,$K$7:$K$15),0)</f>
        <v>0.30920251820906847</v>
      </c>
      <c r="H152" s="18">
        <f t="shared" si="8"/>
        <v>0.31234725311894351</v>
      </c>
      <c r="I152" s="42"/>
    </row>
    <row r="153" spans="1:9" x14ac:dyDescent="0.3">
      <c r="A153" s="3">
        <v>147</v>
      </c>
      <c r="B153" s="23">
        <v>5.5248169207044002</v>
      </c>
      <c r="C153" s="23">
        <v>4.84662276281502</v>
      </c>
      <c r="D153" s="3">
        <f>2*A153+$R$7</f>
        <v>404</v>
      </c>
      <c r="E153" s="3">
        <f t="shared" si="6"/>
        <v>184</v>
      </c>
      <c r="F153" s="3">
        <f t="shared" si="7"/>
        <v>294</v>
      </c>
      <c r="G153" s="18">
        <f>IFERROR(_xlfn.FORECAST.LINEAR(MIN(MAX(B153,$K$7),$K$15),$L$7:$L$15,$K$7:$K$15),0)</f>
        <v>0.31707035078492551</v>
      </c>
      <c r="H153" s="18">
        <f t="shared" si="8"/>
        <v>0.32092667398510988</v>
      </c>
      <c r="I153" s="42"/>
    </row>
    <row r="154" spans="1:9" x14ac:dyDescent="0.3">
      <c r="A154" s="3">
        <v>148</v>
      </c>
      <c r="B154" s="23">
        <v>5.7259794533464596</v>
      </c>
      <c r="C154" s="23">
        <v>5.0437760817777404</v>
      </c>
      <c r="D154" s="3">
        <f>2*A154+$R$7</f>
        <v>406</v>
      </c>
      <c r="E154" s="3">
        <f t="shared" si="6"/>
        <v>186</v>
      </c>
      <c r="F154" s="3">
        <f t="shared" si="7"/>
        <v>296</v>
      </c>
      <c r="G154" s="18">
        <f>IFERROR(_xlfn.FORECAST.LINEAR(MIN(MAX(B154,$K$7),$K$15),$L$7:$L$15,$K$7:$K$15),0)</f>
        <v>0.32493818336078251</v>
      </c>
      <c r="H154" s="18">
        <f t="shared" si="8"/>
        <v>0.32925059445074517</v>
      </c>
      <c r="I154" s="42"/>
    </row>
    <row r="155" spans="1:9" x14ac:dyDescent="0.3">
      <c r="A155" s="3">
        <v>149</v>
      </c>
      <c r="B155" s="23">
        <v>5.9235169026137404</v>
      </c>
      <c r="C155" s="23">
        <v>5.2348177801837803</v>
      </c>
      <c r="D155" s="3">
        <f>2*A155+$R$7</f>
        <v>408</v>
      </c>
      <c r="E155" s="3">
        <f t="shared" si="6"/>
        <v>188</v>
      </c>
      <c r="F155" s="3">
        <f t="shared" si="7"/>
        <v>298</v>
      </c>
      <c r="G155" s="18">
        <f>IFERROR(_xlfn.FORECAST.LINEAR(MIN(MAX(B155,$K$7),$K$15),$L$7:$L$15,$K$7:$K$15),0)</f>
        <v>0.3326642323316526</v>
      </c>
      <c r="H155" s="18">
        <f t="shared" si="8"/>
        <v>0.33731647896903955</v>
      </c>
      <c r="I155" s="42"/>
    </row>
    <row r="156" spans="1:9" x14ac:dyDescent="0.3">
      <c r="A156" s="3">
        <v>150</v>
      </c>
      <c r="B156" s="23">
        <v>6.1146747537480799</v>
      </c>
      <c r="C156" s="23">
        <v>5.4196896648811599</v>
      </c>
      <c r="D156" s="3">
        <f>2*A156+$R$7</f>
        <v>410</v>
      </c>
      <c r="E156" s="3">
        <f t="shared" si="6"/>
        <v>190</v>
      </c>
      <c r="F156" s="3">
        <f t="shared" si="7"/>
        <v>300</v>
      </c>
      <c r="G156" s="18">
        <f>IFERROR(_xlfn.FORECAST.LINEAR(MIN(MAX(B156,$K$7),$K$15),$L$7:$L$15,$K$7:$K$15),0)</f>
        <v>0.34014076361475054</v>
      </c>
      <c r="H156" s="18">
        <f t="shared" si="8"/>
        <v>0.34512187059343347</v>
      </c>
      <c r="I156" s="42"/>
    </row>
    <row r="157" spans="1:9" x14ac:dyDescent="0.3">
      <c r="A157" s="3">
        <v>151</v>
      </c>
      <c r="B157" s="23">
        <v>6.2993947782162403</v>
      </c>
      <c r="C157" s="23">
        <v>5.59833542210289</v>
      </c>
      <c r="D157" s="3">
        <f>2*A157+$R$7</f>
        <v>412</v>
      </c>
      <c r="E157" s="3">
        <f t="shared" si="6"/>
        <v>192</v>
      </c>
      <c r="F157" s="3">
        <f t="shared" si="7"/>
        <v>302</v>
      </c>
      <c r="G157" s="18">
        <f>IFERROR(_xlfn.FORECAST.LINEAR(MIN(MAX(B157,$K$7),$K$15),$L$7:$L$15,$K$7:$K$15),0)</f>
        <v>0.347365499786221</v>
      </c>
      <c r="H157" s="18">
        <f t="shared" si="8"/>
        <v>0.35266439172602493</v>
      </c>
      <c r="I157" s="42"/>
    </row>
    <row r="158" spans="1:9" x14ac:dyDescent="0.3">
      <c r="A158" s="3">
        <v>152</v>
      </c>
      <c r="B158" s="23">
        <v>6.4776207085093302</v>
      </c>
      <c r="C158" s="23">
        <v>5.7707006346207503</v>
      </c>
      <c r="D158" s="3">
        <f>2*A158+$R$7</f>
        <v>414</v>
      </c>
      <c r="E158" s="3">
        <f t="shared" si="6"/>
        <v>194</v>
      </c>
      <c r="F158" s="3">
        <f t="shared" si="7"/>
        <v>304</v>
      </c>
      <c r="G158" s="18">
        <f>IFERROR(_xlfn.FORECAST.LINEAR(MIN(MAX(B158,$K$7),$K$15),$L$7:$L$15,$K$7:$K$15),0)</f>
        <v>0.35433624012143794</v>
      </c>
      <c r="H158" s="18">
        <f t="shared" si="8"/>
        <v>0.35994174484181141</v>
      </c>
      <c r="I158" s="42"/>
    </row>
    <row r="159" spans="1:9" x14ac:dyDescent="0.3">
      <c r="A159" s="3">
        <v>153</v>
      </c>
      <c r="B159" s="23">
        <v>6.6492982552824902</v>
      </c>
      <c r="C159" s="23">
        <v>5.9367327983212599</v>
      </c>
      <c r="D159" s="3">
        <f>2*A159+$R$7</f>
        <v>416</v>
      </c>
      <c r="E159" s="3">
        <f t="shared" si="6"/>
        <v>196</v>
      </c>
      <c r="F159" s="3">
        <f t="shared" si="7"/>
        <v>306</v>
      </c>
      <c r="G159" s="18">
        <f>IFERROR(_xlfn.FORECAST.LINEAR(MIN(MAX(B159,$K$7),$K$15),$L$7:$L$15,$K$7:$K$15),0)</f>
        <v>0.36105086126536889</v>
      </c>
      <c r="H159" s="18">
        <f t="shared" si="8"/>
        <v>0.36695171318853603</v>
      </c>
      <c r="I159" s="42"/>
    </row>
    <row r="160" spans="1:9" x14ac:dyDescent="0.3">
      <c r="A160" s="3">
        <v>154</v>
      </c>
      <c r="B160" s="23">
        <v>6.8143751238918799</v>
      </c>
      <c r="C160" s="23">
        <v>6.09638133819898</v>
      </c>
      <c r="D160" s="3">
        <f>2*A160+$R$7</f>
        <v>418</v>
      </c>
      <c r="E160" s="3">
        <f t="shared" si="6"/>
        <v>198</v>
      </c>
      <c r="F160" s="3">
        <f t="shared" si="7"/>
        <v>308</v>
      </c>
      <c r="G160" s="18">
        <f>IFERROR(_xlfn.FORECAST.LINEAR(MIN(MAX(B160,$K$7),$K$15),$L$7:$L$15,$K$7:$K$15),0)</f>
        <v>0.36750731787936697</v>
      </c>
      <c r="H160" s="18">
        <f t="shared" si="8"/>
        <v>0.37369216146193396</v>
      </c>
      <c r="I160" s="42"/>
    </row>
    <row r="161" spans="1:9" x14ac:dyDescent="0.3">
      <c r="A161" s="3">
        <v>155</v>
      </c>
      <c r="B161" s="23">
        <v>6.9728010303241899</v>
      </c>
      <c r="C161" s="23">
        <v>6.2495976237621003</v>
      </c>
      <c r="D161" s="3">
        <f>2*A161+$R$7</f>
        <v>420</v>
      </c>
      <c r="E161" s="3">
        <f t="shared" si="6"/>
        <v>200</v>
      </c>
      <c r="F161" s="3">
        <f t="shared" si="7"/>
        <v>310</v>
      </c>
      <c r="G161" s="18">
        <f>IFERROR(_xlfn.FORECAST.LINEAR(MIN(MAX(B161,$K$7),$K$15),$L$7:$L$15,$K$7:$K$15),0)</f>
        <v>0.37370364326420247</v>
      </c>
      <c r="H161" s="18">
        <f t="shared" si="8"/>
        <v>0.38016103645616439</v>
      </c>
      <c r="I161" s="42"/>
    </row>
    <row r="162" spans="1:9" x14ac:dyDescent="0.3">
      <c r="A162" s="3">
        <v>156</v>
      </c>
      <c r="B162" s="23">
        <v>7.1245277165136196</v>
      </c>
      <c r="C162" s="23">
        <v>6.3963349838457999</v>
      </c>
      <c r="D162" s="3">
        <f>2*A162+$R$7</f>
        <v>422</v>
      </c>
      <c r="E162" s="3">
        <f t="shared" si="6"/>
        <v>202</v>
      </c>
      <c r="F162" s="3">
        <f t="shared" si="7"/>
        <v>312</v>
      </c>
      <c r="G162" s="18">
        <f>IFERROR(_xlfn.FORECAST.LINEAR(MIN(MAX(B162,$K$7),$K$15),$L$7:$L$15,$K$7:$K$15),0)</f>
        <v>0.37963794995913835</v>
      </c>
      <c r="H162" s="18">
        <f t="shared" si="8"/>
        <v>0.38635636768923864</v>
      </c>
      <c r="I162" s="42"/>
    </row>
    <row r="163" spans="1:9" x14ac:dyDescent="0.3">
      <c r="A163" s="3">
        <v>157</v>
      </c>
      <c r="B163" s="23">
        <v>7.2739005847531804</v>
      </c>
      <c r="C163" s="23">
        <v>6.5365487208287396</v>
      </c>
      <c r="D163" s="3">
        <f>2*A163+$R$7</f>
        <v>424</v>
      </c>
      <c r="E163" s="3">
        <f t="shared" si="6"/>
        <v>204</v>
      </c>
      <c r="F163" s="3">
        <f t="shared" si="7"/>
        <v>314</v>
      </c>
      <c r="G163" s="18">
        <f>IFERROR(_xlfn.FORECAST.LINEAR(MIN(MAX(B163,$K$7),$K$15),$L$7:$L$15,$K$7:$K$15),0)</f>
        <v>0.38548019455234789</v>
      </c>
      <c r="H163" s="18">
        <f t="shared" si="8"/>
        <v>0.3922762680032485</v>
      </c>
      <c r="I163" s="42"/>
    </row>
    <row r="164" spans="1:9" x14ac:dyDescent="0.3">
      <c r="A164" s="3">
        <v>158</v>
      </c>
      <c r="B164" s="23">
        <v>7.4198597843674898</v>
      </c>
      <c r="C164" s="23">
        <v>6.6775026139466203</v>
      </c>
      <c r="D164" s="3">
        <f>2*A164+$R$7</f>
        <v>426</v>
      </c>
      <c r="E164" s="3">
        <f t="shared" si="6"/>
        <v>206</v>
      </c>
      <c r="F164" s="3">
        <f t="shared" si="7"/>
        <v>316</v>
      </c>
      <c r="G164" s="18">
        <f>IFERROR(_xlfn.FORECAST.LINEAR(MIN(MAX(B164,$K$7),$K$15),$L$7:$L$15,$K$7:$K$15),0)</f>
        <v>0.39118892435599806</v>
      </c>
      <c r="H164" s="18">
        <f t="shared" si="8"/>
        <v>0.39822741811224949</v>
      </c>
      <c r="I164" s="42"/>
    </row>
    <row r="165" spans="1:9" x14ac:dyDescent="0.3">
      <c r="A165" s="3">
        <v>159</v>
      </c>
      <c r="B165" s="23">
        <v>7.5589835853116902</v>
      </c>
      <c r="C165" s="23">
        <v>6.8120239105882199</v>
      </c>
      <c r="D165" s="3">
        <f>2*A165+$R$7</f>
        <v>428</v>
      </c>
      <c r="E165" s="3">
        <f t="shared" si="6"/>
        <v>208</v>
      </c>
      <c r="F165" s="3">
        <f t="shared" si="7"/>
        <v>318</v>
      </c>
      <c r="G165" s="18">
        <f>IFERROR(_xlfn.FORECAST.LINEAR(MIN(MAX(B165,$K$7),$K$15),$L$7:$L$15,$K$7:$K$15),0)</f>
        <v>0.3966303092837446</v>
      </c>
      <c r="H165" s="18">
        <f t="shared" si="8"/>
        <v>0.4039069804958304</v>
      </c>
      <c r="I165" s="42"/>
    </row>
    <row r="166" spans="1:9" x14ac:dyDescent="0.3">
      <c r="A166" s="3">
        <v>160</v>
      </c>
      <c r="B166" s="23">
        <v>7.6912296091282597</v>
      </c>
      <c r="C166" s="23">
        <v>6.9398949612550904</v>
      </c>
      <c r="D166" s="3">
        <f>2*A166+$R$7</f>
        <v>430</v>
      </c>
      <c r="E166" s="3">
        <f t="shared" si="6"/>
        <v>210</v>
      </c>
      <c r="F166" s="3">
        <f t="shared" si="7"/>
        <v>320</v>
      </c>
      <c r="G166" s="18">
        <f>IFERROR(_xlfn.FORECAST.LINEAR(MIN(MAX(B166,$K$7),$K$15),$L$7:$L$15,$K$7:$K$15),0)</f>
        <v>0.40180269183702538</v>
      </c>
      <c r="H166" s="18">
        <f t="shared" si="8"/>
        <v>0.40930576587366885</v>
      </c>
      <c r="I166" s="42"/>
    </row>
    <row r="167" spans="1:9" x14ac:dyDescent="0.3">
      <c r="A167" s="3">
        <v>161</v>
      </c>
      <c r="B167" s="23">
        <v>7.81655757239729</v>
      </c>
      <c r="C167" s="23">
        <v>7.06107681518648</v>
      </c>
      <c r="D167" s="3">
        <f>2*A167+$R$7</f>
        <v>432</v>
      </c>
      <c r="E167" s="3">
        <f t="shared" si="6"/>
        <v>212</v>
      </c>
      <c r="F167" s="3">
        <f t="shared" si="7"/>
        <v>322</v>
      </c>
      <c r="G167" s="18">
        <f>IFERROR(_xlfn.FORECAST.LINEAR(MIN(MAX(B167,$K$7),$K$15),$L$7:$L$15,$K$7:$K$15),0)</f>
        <v>0.40670449645801032</v>
      </c>
      <c r="H167" s="18">
        <f t="shared" si="8"/>
        <v>0.41442212972343923</v>
      </c>
      <c r="I167" s="42"/>
    </row>
    <row r="168" spans="1:9" x14ac:dyDescent="0.3">
      <c r="A168" s="3">
        <v>162</v>
      </c>
      <c r="B168" s="23">
        <v>7.9349292990070497</v>
      </c>
      <c r="C168" s="23">
        <v>7.1755325592157799</v>
      </c>
      <c r="D168" s="3">
        <f>2*A168+$R$7</f>
        <v>434</v>
      </c>
      <c r="E168" s="3">
        <f t="shared" si="6"/>
        <v>214</v>
      </c>
      <c r="F168" s="3">
        <f t="shared" si="7"/>
        <v>324</v>
      </c>
      <c r="G168" s="18">
        <f>IFERROR(_xlfn.FORECAST.LINEAR(MIN(MAX(B168,$K$7),$K$15),$L$7:$L$15,$K$7:$K$15),0)</f>
        <v>0.41133423000952551</v>
      </c>
      <c r="H168" s="18">
        <f t="shared" si="8"/>
        <v>0.41925451355115029</v>
      </c>
      <c r="I168" s="42"/>
    </row>
    <row r="169" spans="1:9" x14ac:dyDescent="0.3">
      <c r="A169" s="3">
        <v>163</v>
      </c>
      <c r="B169" s="23">
        <v>8.0463087317829505</v>
      </c>
      <c r="C169" s="23">
        <v>7.2832273290145801</v>
      </c>
      <c r="D169" s="3">
        <f>2*A169+$R$7</f>
        <v>436</v>
      </c>
      <c r="E169" s="3">
        <f t="shared" si="6"/>
        <v>216</v>
      </c>
      <c r="F169" s="3">
        <f t="shared" si="7"/>
        <v>326</v>
      </c>
      <c r="G169" s="18">
        <f>IFERROR(_xlfn.FORECAST.LINEAR(MIN(MAX(B169,$K$7),$K$15),$L$7:$L$15,$K$7:$K$15),0)</f>
        <v>0.41569048222988297</v>
      </c>
      <c r="H169" s="18">
        <f t="shared" si="8"/>
        <v>0.42380144536587472</v>
      </c>
      <c r="I169" s="42"/>
    </row>
    <row r="170" spans="1:9" x14ac:dyDescent="0.3">
      <c r="A170" s="3">
        <v>164</v>
      </c>
      <c r="B170" s="23">
        <v>8.1506619434707908</v>
      </c>
      <c r="C170" s="23">
        <v>7.3841283197127501</v>
      </c>
      <c r="D170" s="3">
        <f>2*A170+$R$7</f>
        <v>438</v>
      </c>
      <c r="E170" s="3">
        <f t="shared" si="6"/>
        <v>218</v>
      </c>
      <c r="F170" s="3">
        <f t="shared" si="7"/>
        <v>328</v>
      </c>
      <c r="G170" s="18">
        <f>IFERROR(_xlfn.FORECAST.LINEAR(MIN(MAX(B170,$K$7),$K$15),$L$7:$L$15,$K$7:$K$15),0)</f>
        <v>0.41977192616245568</v>
      </c>
      <c r="H170" s="18">
        <f t="shared" si="8"/>
        <v>0.4280615401281353</v>
      </c>
      <c r="I170" s="42"/>
    </row>
    <row r="171" spans="1:9" x14ac:dyDescent="0.3">
      <c r="A171" s="3">
        <v>165</v>
      </c>
      <c r="B171" s="23">
        <v>8.2479571470714195</v>
      </c>
      <c r="C171" s="23">
        <v>7.47820479589108</v>
      </c>
      <c r="D171" s="3">
        <f>2*A171+$R$7</f>
        <v>440</v>
      </c>
      <c r="E171" s="3">
        <f t="shared" si="6"/>
        <v>220</v>
      </c>
      <c r="F171" s="3">
        <f t="shared" si="7"/>
        <v>330</v>
      </c>
      <c r="G171" s="18">
        <f>IFERROR(_xlfn.FORECAST.LINEAR(MIN(MAX(B171,$K$7),$K$15),$L$7:$L$15,$K$7:$K$15),0)</f>
        <v>0.42357731855988473</v>
      </c>
      <c r="H171" s="18">
        <f t="shared" si="8"/>
        <v>0.4320335001717992</v>
      </c>
      <c r="I171" s="42"/>
    </row>
    <row r="172" spans="1:9" x14ac:dyDescent="0.3">
      <c r="A172" s="3">
        <v>166</v>
      </c>
      <c r="B172" s="23">
        <v>8.3381647055232797</v>
      </c>
      <c r="C172" s="23">
        <v>7.5654281009435698</v>
      </c>
      <c r="D172" s="3">
        <f>2*A172+$R$7</f>
        <v>442</v>
      </c>
      <c r="E172" s="3">
        <f t="shared" si="6"/>
        <v>222</v>
      </c>
      <c r="F172" s="3">
        <f t="shared" si="7"/>
        <v>332</v>
      </c>
      <c r="G172" s="18">
        <f>IFERROR(_xlfn.FORECAST.LINEAR(MIN(MAX(B172,$K$7),$K$15),$L$7:$L$15,$K$7:$K$15),0)</f>
        <v>0.42710550026278138</v>
      </c>
      <c r="H172" s="18">
        <f t="shared" si="8"/>
        <v>0.43571611559935913</v>
      </c>
      <c r="I172" s="42"/>
    </row>
    <row r="173" spans="1:9" x14ac:dyDescent="0.3">
      <c r="A173" s="3">
        <v>167</v>
      </c>
      <c r="B173" s="23">
        <v>8.4261979895893209</v>
      </c>
      <c r="C173" s="23">
        <v>7.64577166580656</v>
      </c>
      <c r="D173" s="3">
        <f>2*A173+$R$7</f>
        <v>444</v>
      </c>
      <c r="E173" s="3">
        <f t="shared" si="6"/>
        <v>224</v>
      </c>
      <c r="F173" s="3">
        <f t="shared" si="7"/>
        <v>334</v>
      </c>
      <c r="G173" s="18">
        <f>IFERROR(_xlfn.FORECAST.LINEAR(MIN(MAX(B173,$K$7),$K$15),$L$7:$L$15,$K$7:$K$15),0)</f>
        <v>0.43054864213934002</v>
      </c>
      <c r="H173" s="18">
        <f t="shared" si="8"/>
        <v>0.43910826465048214</v>
      </c>
      <c r="I173" s="42"/>
    </row>
    <row r="174" spans="1:9" x14ac:dyDescent="0.3">
      <c r="A174" s="3">
        <v>168</v>
      </c>
      <c r="B174" s="23">
        <v>8.5096035872405</v>
      </c>
      <c r="C174" s="23">
        <v>7.7192110170518804</v>
      </c>
      <c r="D174" s="3">
        <f>2*A174+$R$7</f>
        <v>446</v>
      </c>
      <c r="E174" s="3">
        <f t="shared" si="6"/>
        <v>226</v>
      </c>
      <c r="F174" s="3">
        <f t="shared" si="7"/>
        <v>336</v>
      </c>
      <c r="G174" s="18">
        <f>IFERROR(_xlfn.FORECAST.LINEAR(MIN(MAX(B174,$K$7),$K$15),$L$7:$L$15,$K$7:$K$15),0)</f>
        <v>0.43381078678223151</v>
      </c>
      <c r="H174" s="18">
        <f t="shared" si="8"/>
        <v>0.44220891404370638</v>
      </c>
      <c r="I174" s="42"/>
    </row>
    <row r="175" spans="1:9" x14ac:dyDescent="0.3">
      <c r="A175" s="3">
        <v>169</v>
      </c>
      <c r="B175" s="23">
        <v>8.5858418397026206</v>
      </c>
      <c r="C175" s="23">
        <v>7.7881475597627299</v>
      </c>
      <c r="D175" s="3">
        <f>2*A175+$R$7</f>
        <v>448</v>
      </c>
      <c r="E175" s="3">
        <f t="shared" si="6"/>
        <v>228</v>
      </c>
      <c r="F175" s="3">
        <f t="shared" si="7"/>
        <v>338</v>
      </c>
      <c r="G175" s="18">
        <f>IFERROR(_xlfn.FORECAST.LINEAR(MIN(MAX(B175,$K$7),$K$15),$L$7:$L$15,$K$7:$K$15),0)</f>
        <v>0.43679260351703664</v>
      </c>
      <c r="H175" s="18">
        <f t="shared" si="8"/>
        <v>0.44511945240907613</v>
      </c>
      <c r="I175" s="42"/>
    </row>
    <row r="176" spans="1:9" x14ac:dyDescent="0.3">
      <c r="A176" s="3">
        <v>170</v>
      </c>
      <c r="B176" s="23">
        <v>8.6548895240654495</v>
      </c>
      <c r="C176" s="23">
        <v>7.85486196818339</v>
      </c>
      <c r="D176" s="3">
        <f>2*A176+$R$7</f>
        <v>450</v>
      </c>
      <c r="E176" s="3">
        <f t="shared" si="6"/>
        <v>230</v>
      </c>
      <c r="F176" s="3">
        <f t="shared" si="7"/>
        <v>340</v>
      </c>
      <c r="G176" s="18">
        <f>IFERROR(_xlfn.FORECAST.LINEAR(MIN(MAX(B176,$K$7),$K$15),$L$7:$L$15,$K$7:$K$15),0)</f>
        <v>0.43949318405349275</v>
      </c>
      <c r="H176" s="18">
        <f t="shared" si="8"/>
        <v>0.44793617105488542</v>
      </c>
      <c r="I176" s="42"/>
    </row>
    <row r="177" spans="1:9" x14ac:dyDescent="0.3">
      <c r="A177" s="3">
        <v>171</v>
      </c>
      <c r="B177" s="23">
        <v>8.7167256077354391</v>
      </c>
      <c r="C177" s="23">
        <v>7.9146084720547698</v>
      </c>
      <c r="D177" s="3">
        <f>2*A177+$R$7</f>
        <v>452</v>
      </c>
      <c r="E177" s="3">
        <f t="shared" si="6"/>
        <v>232</v>
      </c>
      <c r="F177" s="3">
        <f t="shared" si="7"/>
        <v>342</v>
      </c>
      <c r="G177" s="18">
        <f>IFERROR(_xlfn.FORECAST.LINEAR(MIN(MAX(B177,$K$7),$K$15),$L$7:$L$15,$K$7:$K$15),0)</f>
        <v>0.44191170576860678</v>
      </c>
      <c r="H177" s="18">
        <f t="shared" si="8"/>
        <v>0.4504587009769872</v>
      </c>
      <c r="I177" s="42"/>
    </row>
    <row r="178" spans="1:9" x14ac:dyDescent="0.3">
      <c r="A178" s="3">
        <v>172</v>
      </c>
      <c r="B178" s="23">
        <v>8.7713312548424796</v>
      </c>
      <c r="C178" s="23">
        <v>7.9673688720130098</v>
      </c>
      <c r="D178" s="3">
        <f>2*A178+$R$7</f>
        <v>454</v>
      </c>
      <c r="E178" s="3">
        <f t="shared" si="6"/>
        <v>234</v>
      </c>
      <c r="F178" s="3">
        <f t="shared" si="7"/>
        <v>344</v>
      </c>
      <c r="G178" s="18">
        <f>IFERROR(_xlfn.FORECAST.LINEAR(MIN(MAX(B178,$K$7),$K$15),$L$7:$L$15,$K$7:$K$15),0)</f>
        <v>0.44404743195723551</v>
      </c>
      <c r="H178" s="18">
        <f t="shared" si="8"/>
        <v>0.45268627378833071</v>
      </c>
      <c r="I178" s="42"/>
    </row>
    <row r="179" spans="1:9" x14ac:dyDescent="0.3">
      <c r="A179" s="3">
        <v>173</v>
      </c>
      <c r="B179" s="23">
        <v>8.81868983197751</v>
      </c>
      <c r="C179" s="23">
        <v>8.0131270967292103</v>
      </c>
      <c r="D179" s="3">
        <f>2*A179+$R$7</f>
        <v>456</v>
      </c>
      <c r="E179" s="3">
        <f t="shared" si="6"/>
        <v>236</v>
      </c>
      <c r="F179" s="3">
        <f t="shared" si="7"/>
        <v>346</v>
      </c>
      <c r="G179" s="18">
        <f>IFERROR(_xlfn.FORECAST.LINEAR(MIN(MAX(B179,$K$7),$K$15),$L$7:$L$15,$K$7:$K$15),0)</f>
        <v>0.44589971205649354</v>
      </c>
      <c r="H179" s="18">
        <f t="shared" si="8"/>
        <v>0.45461821094865995</v>
      </c>
      <c r="I179" s="42"/>
    </row>
    <row r="180" spans="1:9" x14ac:dyDescent="0.3">
      <c r="A180" s="3">
        <v>174</v>
      </c>
      <c r="B180" s="23">
        <v>8.8587869132591397</v>
      </c>
      <c r="C180" s="23">
        <v>8.0518692078048204</v>
      </c>
      <c r="D180" s="3">
        <f>2*A180+$R$7</f>
        <v>458</v>
      </c>
      <c r="E180" s="3">
        <f t="shared" si="6"/>
        <v>238</v>
      </c>
      <c r="F180" s="3">
        <f t="shared" si="7"/>
        <v>348</v>
      </c>
      <c r="G180" s="18">
        <f>IFERROR(_xlfn.FORECAST.LINEAR(MIN(MAX(B180,$K$7),$K$15),$L$7:$L$15,$K$7:$K$15),0)</f>
        <v>0.44746798184391828</v>
      </c>
      <c r="H180" s="18">
        <f t="shared" si="8"/>
        <v>0.45625392397119935</v>
      </c>
      <c r="I180" s="42"/>
    </row>
    <row r="181" spans="1:9" x14ac:dyDescent="0.3">
      <c r="A181" s="3">
        <v>175</v>
      </c>
      <c r="B181" s="23">
        <v>8.8916102847279799</v>
      </c>
      <c r="C181" s="23">
        <v>8.0835834040175207</v>
      </c>
      <c r="D181" s="3">
        <f>2*A181+$R$7</f>
        <v>460</v>
      </c>
      <c r="E181" s="3">
        <f t="shared" si="6"/>
        <v>240</v>
      </c>
      <c r="F181" s="3">
        <f t="shared" si="7"/>
        <v>350</v>
      </c>
      <c r="G181" s="18">
        <f>IFERROR(_xlfn.FORECAST.LINEAR(MIN(MAX(B181,$K$7),$K$15),$L$7:$L$15,$K$7:$K$15),0)</f>
        <v>0.44875176360934033</v>
      </c>
      <c r="H181" s="18">
        <f t="shared" si="8"/>
        <v>0.45759291460191748</v>
      </c>
      <c r="I181" s="42"/>
    </row>
    <row r="182" spans="1:9" x14ac:dyDescent="0.3">
      <c r="A182" s="3">
        <v>176</v>
      </c>
      <c r="B182" s="23">
        <v>8.9215372062357705</v>
      </c>
      <c r="C182" s="23">
        <v>8.1135103255253203</v>
      </c>
      <c r="D182" s="3">
        <f>2*A182+$R$7</f>
        <v>462</v>
      </c>
      <c r="E182" s="3">
        <f t="shared" si="6"/>
        <v>242</v>
      </c>
      <c r="F182" s="3">
        <f t="shared" si="7"/>
        <v>352</v>
      </c>
      <c r="G182" s="18">
        <f>IFERROR(_xlfn.FORECAST.LINEAR(MIN(MAX(B182,$K$7),$K$15),$L$7:$L$15,$K$7:$K$15),0)</f>
        <v>0.44992225994800533</v>
      </c>
      <c r="H182" s="18">
        <f t="shared" si="8"/>
        <v>0.45885644552152294</v>
      </c>
      <c r="I182" s="42"/>
    </row>
    <row r="183" spans="1:9" x14ac:dyDescent="0.3">
      <c r="A183" s="3">
        <v>177</v>
      </c>
      <c r="B183" s="23">
        <v>8.9471088341097698</v>
      </c>
      <c r="C183" s="23">
        <v>8.1382189109585603</v>
      </c>
      <c r="D183" s="3">
        <f>2*A183+$R$7</f>
        <v>464</v>
      </c>
      <c r="E183" s="3">
        <f t="shared" si="6"/>
        <v>244</v>
      </c>
      <c r="F183" s="3">
        <f t="shared" si="7"/>
        <v>354</v>
      </c>
      <c r="G183" s="18">
        <f>IFERROR(_xlfn.FORECAST.LINEAR(MIN(MAX(B183,$K$7),$K$15),$L$7:$L$15,$K$7:$K$15),0)</f>
        <v>0.45092241283016626</v>
      </c>
      <c r="H183" s="18">
        <f t="shared" si="8"/>
        <v>0.45989965545096639</v>
      </c>
      <c r="I183" s="42"/>
    </row>
    <row r="184" spans="1:9" x14ac:dyDescent="0.3">
      <c r="A184" s="3">
        <v>178</v>
      </c>
      <c r="B184" s="23">
        <v>8.9653798484582907</v>
      </c>
      <c r="C184" s="23">
        <v>8.1558732785728303</v>
      </c>
      <c r="D184" s="3">
        <f>2*A184+$R$7</f>
        <v>466</v>
      </c>
      <c r="E184" s="3">
        <f t="shared" si="6"/>
        <v>246</v>
      </c>
      <c r="F184" s="3">
        <f t="shared" si="7"/>
        <v>356</v>
      </c>
      <c r="G184" s="18">
        <f>IFERROR(_xlfn.FORECAST.LINEAR(MIN(MAX(B184,$K$7),$K$15),$L$7:$L$15,$K$7:$K$15),0)</f>
        <v>0.45163702543718204</v>
      </c>
      <c r="H184" s="18">
        <f t="shared" si="8"/>
        <v>0.46064503246346322</v>
      </c>
      <c r="I184" s="42"/>
    </row>
    <row r="185" spans="1:9" x14ac:dyDescent="0.3">
      <c r="A185" s="3">
        <v>179</v>
      </c>
      <c r="B185" s="23">
        <v>8.9763446837533891</v>
      </c>
      <c r="C185" s="23">
        <v>8.1664680506767091</v>
      </c>
      <c r="D185" s="3">
        <f>2*A185+$R$7</f>
        <v>468</v>
      </c>
      <c r="E185" s="3">
        <f t="shared" si="6"/>
        <v>248</v>
      </c>
      <c r="F185" s="3">
        <f t="shared" si="7"/>
        <v>358</v>
      </c>
      <c r="G185" s="18">
        <f>IFERROR(_xlfn.FORECAST.LINEAR(MIN(MAX(B185,$K$7),$K$15),$L$7:$L$15,$K$7:$K$15),0)</f>
        <v>0.45206588009113091</v>
      </c>
      <c r="H185" s="18">
        <f t="shared" si="8"/>
        <v>0.46109234950995381</v>
      </c>
      <c r="I185" s="42"/>
    </row>
    <row r="186" spans="1:9" x14ac:dyDescent="0.3">
      <c r="A186" s="3">
        <v>180</v>
      </c>
      <c r="B186" s="171">
        <v>8.98</v>
      </c>
      <c r="C186" s="23">
        <v>8.1699999999999893</v>
      </c>
      <c r="D186" s="3">
        <f>2*A186+$R$7</f>
        <v>470</v>
      </c>
      <c r="E186" s="3">
        <f t="shared" si="6"/>
        <v>250</v>
      </c>
      <c r="F186" s="3">
        <f t="shared" si="7"/>
        <v>360</v>
      </c>
      <c r="G186" s="18">
        <f>IFERROR(_xlfn.FORECAST.LINEAR(MIN(MAX(B186,$K$7),$K$15),$L$7:$L$15,$K$7:$K$15),0)</f>
        <v>0.45220884615873019</v>
      </c>
      <c r="H186" s="18">
        <f t="shared" si="8"/>
        <v>0.4612414703333329</v>
      </c>
      <c r="I186" s="42"/>
    </row>
    <row r="187" spans="1:9" x14ac:dyDescent="0.3">
      <c r="A187" s="3">
        <v>181</v>
      </c>
      <c r="B187" s="23">
        <v>8.9763446837533891</v>
      </c>
      <c r="C187" s="23">
        <v>8.1664680506767091</v>
      </c>
      <c r="D187" s="3">
        <f>2*A187+$R$7</f>
        <v>472</v>
      </c>
      <c r="E187" s="3">
        <f t="shared" si="6"/>
        <v>252</v>
      </c>
      <c r="F187" s="3">
        <f t="shared" si="7"/>
        <v>362</v>
      </c>
      <c r="G187" s="18">
        <f>IFERROR(_xlfn.FORECAST.LINEAR(MIN(MAX(B187,$K$7),$K$15),$L$7:$L$15,$K$7:$K$15),0)</f>
        <v>0.45206588009113091</v>
      </c>
      <c r="H187" s="18">
        <f t="shared" si="8"/>
        <v>0.46109234950995381</v>
      </c>
      <c r="I187" s="42"/>
    </row>
    <row r="188" spans="1:9" x14ac:dyDescent="0.3">
      <c r="A188" s="3">
        <v>182</v>
      </c>
      <c r="B188" s="23">
        <v>8.9663462068018305</v>
      </c>
      <c r="C188" s="23">
        <v>8.1558732785728303</v>
      </c>
      <c r="D188" s="3">
        <f>2*A188+$R$7</f>
        <v>474</v>
      </c>
      <c r="E188" s="3">
        <f t="shared" si="6"/>
        <v>254</v>
      </c>
      <c r="F188" s="3">
        <f t="shared" si="7"/>
        <v>364</v>
      </c>
      <c r="G188" s="18">
        <f>IFERROR(_xlfn.FORECAST.LINEAR(MIN(MAX(B188,$K$7),$K$15),$L$7:$L$15,$K$7:$K$15),0)</f>
        <v>0.45167482146984972</v>
      </c>
      <c r="H188" s="18">
        <f t="shared" si="8"/>
        <v>0.46064503246346322</v>
      </c>
      <c r="I188" s="42"/>
    </row>
    <row r="189" spans="1:9" x14ac:dyDescent="0.3">
      <c r="A189" s="3">
        <v>183</v>
      </c>
      <c r="B189" s="23">
        <v>8.9553859401880995</v>
      </c>
      <c r="C189" s="23">
        <v>8.1382189109585603</v>
      </c>
      <c r="D189" s="3">
        <f>2*A189+$R$7</f>
        <v>476</v>
      </c>
      <c r="E189" s="3">
        <f t="shared" si="6"/>
        <v>256</v>
      </c>
      <c r="F189" s="3">
        <f t="shared" si="7"/>
        <v>366</v>
      </c>
      <c r="G189" s="18">
        <f>IFERROR(_xlfn.FORECAST.LINEAR(MIN(MAX(B189,$K$7),$K$15),$L$7:$L$15,$K$7:$K$15),0)</f>
        <v>0.45124614550533981</v>
      </c>
      <c r="H189" s="18">
        <f t="shared" si="8"/>
        <v>0.45989965545096639</v>
      </c>
      <c r="I189" s="42"/>
    </row>
    <row r="190" spans="1:9" x14ac:dyDescent="0.3">
      <c r="A190" s="3">
        <v>184</v>
      </c>
      <c r="B190" s="23">
        <v>8.9371225387622193</v>
      </c>
      <c r="C190" s="23">
        <v>8.11824632026347</v>
      </c>
      <c r="D190" s="3">
        <f>2*A190+$R$7</f>
        <v>478</v>
      </c>
      <c r="E190" s="3">
        <f t="shared" si="6"/>
        <v>258</v>
      </c>
      <c r="F190" s="3">
        <f t="shared" si="7"/>
        <v>368</v>
      </c>
      <c r="G190" s="18">
        <f>IFERROR(_xlfn.FORECAST.LINEAR(MIN(MAX(B190,$K$7),$K$15),$L$7:$L$15,$K$7:$K$15),0)</f>
        <v>0.45053183065357677</v>
      </c>
      <c r="H190" s="18">
        <f t="shared" si="8"/>
        <v>0.45905640179785362</v>
      </c>
      <c r="I190" s="42"/>
    </row>
    <row r="191" spans="1:9" x14ac:dyDescent="0.3">
      <c r="A191" s="3">
        <v>185</v>
      </c>
      <c r="B191" s="23">
        <v>8.9115615657331801</v>
      </c>
      <c r="C191" s="23">
        <v>8.09355904452012</v>
      </c>
      <c r="D191" s="3">
        <f>2*A191+$R$7</f>
        <v>480</v>
      </c>
      <c r="E191" s="3">
        <f t="shared" si="6"/>
        <v>260</v>
      </c>
      <c r="F191" s="3">
        <f t="shared" si="7"/>
        <v>370</v>
      </c>
      <c r="G191" s="18">
        <f>IFERROR(_xlfn.FORECAST.LINEAR(MIN(MAX(B191,$K$7),$K$15),$L$7:$L$15,$K$7:$K$15),0)</f>
        <v>0.44953209450178394</v>
      </c>
      <c r="H191" s="18">
        <f t="shared" si="8"/>
        <v>0.4580140915751193</v>
      </c>
      <c r="I191" s="42"/>
    </row>
    <row r="192" spans="1:9" x14ac:dyDescent="0.3">
      <c r="A192" s="3">
        <v>186</v>
      </c>
      <c r="B192" s="23">
        <v>8.8787108072209797</v>
      </c>
      <c r="C192" s="23">
        <v>8.0618311547857395</v>
      </c>
      <c r="D192" s="3">
        <f>2*A192+$R$7</f>
        <v>482</v>
      </c>
      <c r="E192" s="3">
        <f t="shared" si="6"/>
        <v>262</v>
      </c>
      <c r="F192" s="3">
        <f t="shared" si="7"/>
        <v>372</v>
      </c>
      <c r="G192" s="18">
        <f>IFERROR(_xlfn.FORECAST.LINEAR(MIN(MAX(B192,$K$7),$K$15),$L$7:$L$15,$K$7:$K$15),0)</f>
        <v>0.4482472415792777</v>
      </c>
      <c r="H192" s="18">
        <f t="shared" si="8"/>
        <v>0.45667452279646042</v>
      </c>
      <c r="I192" s="42"/>
    </row>
    <row r="193" spans="1:9" x14ac:dyDescent="0.3">
      <c r="A193" s="3">
        <v>187</v>
      </c>
      <c r="B193" s="23">
        <v>8.8385802698848703</v>
      </c>
      <c r="C193" s="23">
        <v>8.0230723156828905</v>
      </c>
      <c r="D193" s="3">
        <f>2*A193+$R$7</f>
        <v>484</v>
      </c>
      <c r="E193" s="3">
        <f t="shared" si="6"/>
        <v>264</v>
      </c>
      <c r="F193" s="3">
        <f t="shared" si="7"/>
        <v>374</v>
      </c>
      <c r="G193" s="18">
        <f>IFERROR(_xlfn.FORECAST.LINEAR(MIN(MAX(B193,$K$7),$K$15),$L$7:$L$15,$K$7:$K$15),0)</f>
        <v>0.44667766326470409</v>
      </c>
      <c r="H193" s="18">
        <f t="shared" si="8"/>
        <v>0.45503810350750351</v>
      </c>
      <c r="I193" s="42"/>
    </row>
    <row r="194" spans="1:9" x14ac:dyDescent="0.3">
      <c r="A194" s="3">
        <v>188</v>
      </c>
      <c r="B194" s="23">
        <v>8.7911821778753101</v>
      </c>
      <c r="C194" s="23">
        <v>7.9772943335294304</v>
      </c>
      <c r="D194" s="3">
        <f>2*A194+$R$7</f>
        <v>486</v>
      </c>
      <c r="E194" s="3">
        <f t="shared" si="6"/>
        <v>266</v>
      </c>
      <c r="F194" s="3">
        <f t="shared" si="7"/>
        <v>376</v>
      </c>
      <c r="G194" s="18">
        <f>IFERROR(_xlfn.FORECAST.LINEAR(MIN(MAX(B194,$K$7),$K$15),$L$7:$L$15,$K$7:$K$15),0)</f>
        <v>0.44482383766682376</v>
      </c>
      <c r="H194" s="18">
        <f t="shared" si="8"/>
        <v>0.45310533217741639</v>
      </c>
      <c r="I194" s="42"/>
    </row>
    <row r="195" spans="1:9" x14ac:dyDescent="0.3">
      <c r="A195" s="3">
        <v>189</v>
      </c>
      <c r="B195" s="23">
        <v>8.7415548702932409</v>
      </c>
      <c r="C195" s="23">
        <v>7.9245111527421797</v>
      </c>
      <c r="D195" s="3">
        <f>2*A195+$R$7</f>
        <v>488</v>
      </c>
      <c r="E195" s="3">
        <f t="shared" si="6"/>
        <v>268</v>
      </c>
      <c r="F195" s="3">
        <f t="shared" si="7"/>
        <v>378</v>
      </c>
      <c r="G195" s="18">
        <f>IFERROR(_xlfn.FORECAST.LINEAR(MIN(MAX(B195,$K$7),$K$15),$L$7:$L$15,$K$7:$K$15),0)</f>
        <v>0.44288282339285334</v>
      </c>
      <c r="H195" s="18">
        <f t="shared" si="8"/>
        <v>0.45087679754706911</v>
      </c>
      <c r="I195" s="42"/>
    </row>
    <row r="196" spans="1:9" x14ac:dyDescent="0.3">
      <c r="A196" s="3">
        <v>190</v>
      </c>
      <c r="B196" s="23">
        <v>8.6870175656731892</v>
      </c>
      <c r="C196" s="23">
        <v>7.8650950686176904</v>
      </c>
      <c r="D196" s="3">
        <f>2*A196+$R$7</f>
        <v>490</v>
      </c>
      <c r="E196" s="3">
        <f t="shared" si="6"/>
        <v>270</v>
      </c>
      <c r="F196" s="3">
        <f t="shared" si="7"/>
        <v>380</v>
      </c>
      <c r="G196" s="18">
        <f>IFERROR(_xlfn.FORECAST.LINEAR(MIN(MAX(B196,$K$7),$K$15),$L$7:$L$15,$K$7:$K$15),0)</f>
        <v>0.44074977020320899</v>
      </c>
      <c r="H196" s="18">
        <f t="shared" si="8"/>
        <v>0.44836821812657623</v>
      </c>
      <c r="I196" s="42"/>
    </row>
    <row r="197" spans="1:9" x14ac:dyDescent="0.3">
      <c r="A197" s="3">
        <v>191</v>
      </c>
      <c r="B197" s="23">
        <v>8.6252588738475904</v>
      </c>
      <c r="C197" s="23">
        <v>7.8054775511536301</v>
      </c>
      <c r="D197" s="3">
        <f>2*A197+$R$7</f>
        <v>492</v>
      </c>
      <c r="E197" s="3">
        <f t="shared" si="6"/>
        <v>272</v>
      </c>
      <c r="F197" s="3">
        <f t="shared" si="7"/>
        <v>382</v>
      </c>
      <c r="G197" s="18">
        <f>IFERROR(_xlfn.FORECAST.LINEAR(MIN(MAX(B197,$K$7),$K$15),$L$7:$L$15,$K$7:$K$15),0)</f>
        <v>0.43833427542390851</v>
      </c>
      <c r="H197" s="18">
        <f t="shared" si="8"/>
        <v>0.44585113408081745</v>
      </c>
      <c r="I197" s="42"/>
    </row>
    <row r="198" spans="1:9" x14ac:dyDescent="0.3">
      <c r="A198" s="3">
        <v>192</v>
      </c>
      <c r="B198" s="23">
        <v>8.5562976071122598</v>
      </c>
      <c r="C198" s="23">
        <v>7.7389071721121203</v>
      </c>
      <c r="D198" s="3">
        <f>2*A198+$R$7</f>
        <v>494</v>
      </c>
      <c r="E198" s="3">
        <f t="shared" si="6"/>
        <v>274</v>
      </c>
      <c r="F198" s="3">
        <f t="shared" si="7"/>
        <v>384</v>
      </c>
      <c r="G198" s="18">
        <f>IFERROR(_xlfn.FORECAST.LINEAR(MIN(MAX(B198,$K$7),$K$15),$L$7:$L$15,$K$7:$K$15),0)</f>
        <v>0.43563707483806169</v>
      </c>
      <c r="H198" s="18">
        <f t="shared" si="8"/>
        <v>0.44304049643381188</v>
      </c>
      <c r="I198" s="42"/>
    </row>
    <row r="199" spans="1:9" x14ac:dyDescent="0.3">
      <c r="A199" s="3">
        <v>193</v>
      </c>
      <c r="B199" s="23">
        <v>8.4873610644013997</v>
      </c>
      <c r="C199" s="23">
        <v>7.6654042094755104</v>
      </c>
      <c r="D199" s="3">
        <f>2*A199+$R$7</f>
        <v>496</v>
      </c>
      <c r="E199" s="3">
        <f t="shared" si="6"/>
        <v>276</v>
      </c>
      <c r="F199" s="3">
        <f t="shared" si="7"/>
        <v>386</v>
      </c>
      <c r="G199" s="18">
        <f>IFERROR(_xlfn.FORECAST.LINEAR(MIN(MAX(B199,$K$7),$K$15),$L$7:$L$15,$K$7:$K$15),0)</f>
        <v>0.43294084125378607</v>
      </c>
      <c r="H199" s="18">
        <f t="shared" si="8"/>
        <v>0.43993716133301458</v>
      </c>
      <c r="I199" s="42"/>
    </row>
    <row r="200" spans="1:9" x14ac:dyDescent="0.3">
      <c r="A200" s="3">
        <v>194</v>
      </c>
      <c r="B200" s="23">
        <v>8.4114408688957294</v>
      </c>
      <c r="C200" s="23">
        <v>7.5849910529582401</v>
      </c>
      <c r="D200" s="3">
        <f>2*A200+$R$7</f>
        <v>498</v>
      </c>
      <c r="E200" s="3">
        <f t="shared" ref="E200:E263" si="9">2*A200+$R$8</f>
        <v>278</v>
      </c>
      <c r="F200" s="3">
        <f t="shared" ref="F200:F263" si="10">2*A200</f>
        <v>388</v>
      </c>
      <c r="G200" s="18">
        <f>IFERROR(_xlfn.FORECAST.LINEAR(MIN(MAX(B200,$K$7),$K$15),$L$7:$L$15,$K$7:$K$15),0)</f>
        <v>0.42997146430510841</v>
      </c>
      <c r="H200" s="18">
        <f t="shared" ref="H200:H263" si="11">IFERROR(_xlfn.FORECAST.LINEAR(MIN(MAX(C200,$M$7),$M$15),$N$7:$N$15,$M$7:$M$15),0)</f>
        <v>0.43654207408435908</v>
      </c>
      <c r="I200" s="42"/>
    </row>
    <row r="201" spans="1:9" x14ac:dyDescent="0.3">
      <c r="A201" s="3">
        <v>195</v>
      </c>
      <c r="B201" s="23">
        <v>8.3283832295159304</v>
      </c>
      <c r="C201" s="23">
        <v>7.4976921971867796</v>
      </c>
      <c r="D201" s="3">
        <f>2*A201+$R$7</f>
        <v>500</v>
      </c>
      <c r="E201" s="3">
        <f t="shared" si="9"/>
        <v>280</v>
      </c>
      <c r="F201" s="3">
        <f t="shared" si="10"/>
        <v>390</v>
      </c>
      <c r="G201" s="18">
        <f>IFERROR(_xlfn.FORECAST.LINEAR(MIN(MAX(B201,$K$7),$K$15),$L$7:$L$15,$K$7:$K$15),0)</f>
        <v>0.42672292894316333</v>
      </c>
      <c r="H201" s="18">
        <f t="shared" si="11"/>
        <v>0.432856268864311</v>
      </c>
      <c r="I201" s="42"/>
    </row>
    <row r="202" spans="1:9" x14ac:dyDescent="0.3">
      <c r="A202" s="3">
        <v>196</v>
      </c>
      <c r="B202" s="23">
        <v>8.2382134464235595</v>
      </c>
      <c r="C202" s="23">
        <v>7.4099988913561097</v>
      </c>
      <c r="D202" s="3">
        <f>2*A202+$R$7</f>
        <v>502</v>
      </c>
      <c r="E202" s="3">
        <f t="shared" si="9"/>
        <v>282</v>
      </c>
      <c r="F202" s="3">
        <f t="shared" si="10"/>
        <v>392</v>
      </c>
      <c r="G202" s="18">
        <f>IFERROR(_xlfn.FORECAST.LINEAR(MIN(MAX(B202,$K$7),$K$15),$L$7:$L$15,$K$7:$K$15),0)</f>
        <v>0.42319622470329143</v>
      </c>
      <c r="H202" s="18">
        <f t="shared" si="11"/>
        <v>0.42915380974800693</v>
      </c>
      <c r="I202" s="42"/>
    </row>
    <row r="203" spans="1:9" x14ac:dyDescent="0.3">
      <c r="A203" s="3">
        <v>197</v>
      </c>
      <c r="B203" s="23">
        <v>8.1409589862080303</v>
      </c>
      <c r="C203" s="23">
        <v>7.3162076188734302</v>
      </c>
      <c r="D203" s="3">
        <f>2*A203+$R$7</f>
        <v>504</v>
      </c>
      <c r="E203" s="3">
        <f t="shared" si="9"/>
        <v>284</v>
      </c>
      <c r="F203" s="3">
        <f t="shared" si="10"/>
        <v>394</v>
      </c>
      <c r="G203" s="18">
        <f>IFERROR(_xlfn.FORECAST.LINEAR(MIN(MAX(B203,$K$7),$K$15),$L$7:$L$15,$K$7:$K$15),0)</f>
        <v>0.41939242585376779</v>
      </c>
      <c r="H203" s="18">
        <f t="shared" si="11"/>
        <v>0.42519389115965095</v>
      </c>
      <c r="I203" s="42"/>
    </row>
    <row r="204" spans="1:9" x14ac:dyDescent="0.3">
      <c r="A204" s="3">
        <v>198</v>
      </c>
      <c r="B204" s="23">
        <v>8.0366494735200504</v>
      </c>
      <c r="C204" s="23">
        <v>7.21561252117435</v>
      </c>
      <c r="D204" s="3">
        <f>2*A204+$R$7</f>
        <v>506</v>
      </c>
      <c r="E204" s="3">
        <f t="shared" si="9"/>
        <v>286</v>
      </c>
      <c r="F204" s="3">
        <f t="shared" si="10"/>
        <v>396</v>
      </c>
      <c r="G204" s="18">
        <f>IFERROR(_xlfn.FORECAST.LINEAR(MIN(MAX(B204,$K$7),$K$15),$L$7:$L$15,$K$7:$K$15),0)</f>
        <v>0.41531269106857022</v>
      </c>
      <c r="H204" s="18">
        <f t="shared" si="11"/>
        <v>0.4209467113663537</v>
      </c>
      <c r="I204" s="42"/>
    </row>
    <row r="205" spans="1:9" x14ac:dyDescent="0.3">
      <c r="A205" s="3">
        <v>199</v>
      </c>
      <c r="B205" s="23">
        <v>7.9253166820476597</v>
      </c>
      <c r="C205" s="23">
        <v>7.1082442405000998</v>
      </c>
      <c r="D205" s="3">
        <f>2*A205+$R$7</f>
        <v>508</v>
      </c>
      <c r="E205" s="3">
        <f t="shared" si="9"/>
        <v>288</v>
      </c>
      <c r="F205" s="3">
        <f t="shared" si="10"/>
        <v>398</v>
      </c>
      <c r="G205" s="18">
        <f>IFERROR(_xlfn.FORECAST.LINEAR(MIN(MAX(B205,$K$7),$K$15),$L$7:$L$15,$K$7:$K$15),0)</f>
        <v>0.41095826307443578</v>
      </c>
      <c r="H205" s="18">
        <f t="shared" si="11"/>
        <v>0.41641356410022295</v>
      </c>
      <c r="I205" s="42"/>
    </row>
    <row r="206" spans="1:9" x14ac:dyDescent="0.3">
      <c r="A206" s="3">
        <v>200</v>
      </c>
      <c r="B206" s="23">
        <v>7.8069945248376502</v>
      </c>
      <c r="C206" s="23">
        <v>6.99413548226907</v>
      </c>
      <c r="D206" s="3">
        <f>2*A206+$R$7</f>
        <v>510</v>
      </c>
      <c r="E206" s="3">
        <f t="shared" si="9"/>
        <v>290</v>
      </c>
      <c r="F206" s="3">
        <f t="shared" si="10"/>
        <v>400</v>
      </c>
      <c r="G206" s="18">
        <f>IFERROR(_xlfn.FORECAST.LINEAR(MIN(MAX(B206,$K$7),$K$15),$L$7:$L$15,$K$7:$K$15),0)</f>
        <v>0.40633046827231395</v>
      </c>
      <c r="H206" s="18">
        <f t="shared" si="11"/>
        <v>0.41159583020182938</v>
      </c>
      <c r="I206" s="42"/>
    </row>
    <row r="207" spans="1:9" x14ac:dyDescent="0.3">
      <c r="A207" s="3">
        <v>201</v>
      </c>
      <c r="B207" s="23">
        <v>7.6817190439653098</v>
      </c>
      <c r="C207" s="23">
        <v>6.8733210051144296</v>
      </c>
      <c r="D207" s="3">
        <f>2*A207+$R$7</f>
        <v>512</v>
      </c>
      <c r="E207" s="3">
        <f t="shared" si="9"/>
        <v>292</v>
      </c>
      <c r="F207" s="3">
        <f t="shared" si="10"/>
        <v>402</v>
      </c>
      <c r="G207" s="18">
        <f>IFERROR(_xlfn.FORECAST.LINEAR(MIN(MAX(B207,$K$7),$K$15),$L$7:$L$15,$K$7:$K$15),0)</f>
        <v>0.40143071633333149</v>
      </c>
      <c r="H207" s="18">
        <f t="shared" si="11"/>
        <v>0.40649497719958955</v>
      </c>
      <c r="I207" s="42"/>
    </row>
    <row r="208" spans="1:9" x14ac:dyDescent="0.3">
      <c r="A208" s="3">
        <v>202</v>
      </c>
      <c r="B208" s="23">
        <v>7.5495283995556903</v>
      </c>
      <c r="C208" s="23">
        <v>6.7458376102962703</v>
      </c>
      <c r="D208" s="3">
        <f>2*A208+$R$7</f>
        <v>514</v>
      </c>
      <c r="E208" s="3">
        <f t="shared" si="9"/>
        <v>294</v>
      </c>
      <c r="F208" s="3">
        <f t="shared" si="10"/>
        <v>404</v>
      </c>
      <c r="G208" s="18">
        <f>IFERROR(_xlfn.FORECAST.LINEAR(MIN(MAX(B208,$K$7),$K$15),$L$7:$L$15,$K$7:$K$15),0)</f>
        <v>0.39626049976939431</v>
      </c>
      <c r="H208" s="18">
        <f t="shared" si="11"/>
        <v>0.40111255886274083</v>
      </c>
      <c r="I208" s="42"/>
    </row>
    <row r="209" spans="1:9" x14ac:dyDescent="0.3">
      <c r="A209" s="3">
        <v>203</v>
      </c>
      <c r="B209" s="23">
        <v>7.4104628581596304</v>
      </c>
      <c r="C209" s="23">
        <v>6.6117241304916101</v>
      </c>
      <c r="D209" s="3">
        <f>2*A209+$R$7</f>
        <v>516</v>
      </c>
      <c r="E209" s="3">
        <f t="shared" si="9"/>
        <v>296</v>
      </c>
      <c r="F209" s="3">
        <f t="shared" si="10"/>
        <v>406</v>
      </c>
      <c r="G209" s="18">
        <f>IFERROR(_xlfn.FORECAST.LINEAR(MIN(MAX(B209,$K$7),$K$15),$L$7:$L$15,$K$7:$K$15),0)</f>
        <v>0.39082139347855244</v>
      </c>
      <c r="H209" s="18">
        <f t="shared" si="11"/>
        <v>0.39545021472804909</v>
      </c>
      <c r="I209" s="42"/>
    </row>
    <row r="210" spans="1:9" x14ac:dyDescent="0.3">
      <c r="A210" s="3">
        <v>204</v>
      </c>
      <c r="B210" s="23">
        <v>7.2695089650417399</v>
      </c>
      <c r="C210" s="23">
        <v>6.4710214179655798</v>
      </c>
      <c r="D210" s="3">
        <f>2*A210+$R$7</f>
        <v>518</v>
      </c>
      <c r="E210" s="3">
        <f t="shared" si="9"/>
        <v>298</v>
      </c>
      <c r="F210" s="3">
        <f t="shared" si="10"/>
        <v>408</v>
      </c>
      <c r="G210" s="18">
        <f>IFERROR(_xlfn.FORECAST.LINEAR(MIN(MAX(B210,$K$7),$K$15),$L$7:$L$15,$K$7:$K$15),0)</f>
        <v>0.38530843031686807</v>
      </c>
      <c r="H210" s="18">
        <f t="shared" si="11"/>
        <v>0.38950966960038991</v>
      </c>
      <c r="I210" s="42"/>
    </row>
    <row r="211" spans="1:9" x14ac:dyDescent="0.3">
      <c r="A211" s="3">
        <v>205</v>
      </c>
      <c r="B211" s="23">
        <v>7.1245277165136196</v>
      </c>
      <c r="C211" s="23">
        <v>6.3237723321274402</v>
      </c>
      <c r="D211" s="3">
        <f>2*A211+$R$7</f>
        <v>520</v>
      </c>
      <c r="E211" s="3">
        <f t="shared" si="9"/>
        <v>300</v>
      </c>
      <c r="F211" s="3">
        <f t="shared" si="10"/>
        <v>410</v>
      </c>
      <c r="G211" s="18">
        <f>IFERROR(_xlfn.FORECAST.LINEAR(MIN(MAX(B211,$K$7),$K$15),$L$7:$L$15,$K$7:$K$15),0)</f>
        <v>0.37963794995913835</v>
      </c>
      <c r="H211" s="18">
        <f t="shared" si="11"/>
        <v>0.38329273302735695</v>
      </c>
      <c r="I211" s="42"/>
    </row>
    <row r="212" spans="1:9" x14ac:dyDescent="0.3">
      <c r="A212" s="3">
        <v>206</v>
      </c>
      <c r="B212" s="23">
        <v>6.9728010303241899</v>
      </c>
      <c r="C212" s="23">
        <v>6.17002172647517</v>
      </c>
      <c r="D212" s="3">
        <f>2*A212+$R$7</f>
        <v>522</v>
      </c>
      <c r="E212" s="3">
        <f t="shared" si="9"/>
        <v>302</v>
      </c>
      <c r="F212" s="3">
        <f t="shared" si="10"/>
        <v>412</v>
      </c>
      <c r="G212" s="18">
        <f>IFERROR(_xlfn.FORECAST.LINEAR(MIN(MAX(B212,$K$7),$K$15),$L$7:$L$15,$K$7:$K$15),0)</f>
        <v>0.37370364326420247</v>
      </c>
      <c r="H212" s="18">
        <f t="shared" si="11"/>
        <v>0.37680129874805501</v>
      </c>
      <c r="I212" s="42"/>
    </row>
    <row r="213" spans="1:9" x14ac:dyDescent="0.3">
      <c r="A213" s="3">
        <v>207</v>
      </c>
      <c r="B213" s="23">
        <v>6.8143751238918799</v>
      </c>
      <c r="C213" s="23">
        <v>6.0098164349326701</v>
      </c>
      <c r="D213" s="3">
        <f>2*A213+$R$7</f>
        <v>524</v>
      </c>
      <c r="E213" s="3">
        <f t="shared" si="9"/>
        <v>304</v>
      </c>
      <c r="F213" s="3">
        <f t="shared" si="10"/>
        <v>414</v>
      </c>
      <c r="G213" s="18">
        <f>IFERROR(_xlfn.FORECAST.LINEAR(MIN(MAX(B213,$K$7),$K$15),$L$7:$L$15,$K$7:$K$15),0)</f>
        <v>0.36750731787936697</v>
      </c>
      <c r="H213" s="18">
        <f t="shared" si="11"/>
        <v>0.37003734411624972</v>
      </c>
      <c r="I213" s="42"/>
    </row>
    <row r="214" spans="1:9" x14ac:dyDescent="0.3">
      <c r="A214" s="3">
        <v>208</v>
      </c>
      <c r="B214" s="23">
        <v>6.6492982552824902</v>
      </c>
      <c r="C214" s="23">
        <v>5.8453782525570004</v>
      </c>
      <c r="D214" s="3">
        <f>2*A214+$R$7</f>
        <v>526</v>
      </c>
      <c r="E214" s="3">
        <f t="shared" si="9"/>
        <v>306</v>
      </c>
      <c r="F214" s="3">
        <f t="shared" si="10"/>
        <v>416</v>
      </c>
      <c r="G214" s="18">
        <f>IFERROR(_xlfn.FORECAST.LINEAR(MIN(MAX(B214,$K$7),$K$15),$L$7:$L$15,$K$7:$K$15),0)</f>
        <v>0.36105086126536889</v>
      </c>
      <c r="H214" s="18">
        <f t="shared" si="11"/>
        <v>0.3630946745288941</v>
      </c>
      <c r="I214" s="42"/>
    </row>
    <row r="215" spans="1:9" x14ac:dyDescent="0.3">
      <c r="A215" s="3">
        <v>209</v>
      </c>
      <c r="B215" s="23">
        <v>6.4776207085093302</v>
      </c>
      <c r="C215" s="23">
        <v>5.6800698559170799</v>
      </c>
      <c r="D215" s="3">
        <f>2*A215+$R$7</f>
        <v>528</v>
      </c>
      <c r="E215" s="3">
        <f t="shared" si="9"/>
        <v>308</v>
      </c>
      <c r="F215" s="3">
        <f t="shared" si="10"/>
        <v>418</v>
      </c>
      <c r="G215" s="18">
        <f>IFERROR(_xlfn.FORECAST.LINEAR(MIN(MAX(B215,$K$7),$K$15),$L$7:$L$15,$K$7:$K$15),0)</f>
        <v>0.35433624012143794</v>
      </c>
      <c r="H215" s="18">
        <f t="shared" si="11"/>
        <v>0.3561152640215185</v>
      </c>
      <c r="I215" s="42"/>
    </row>
    <row r="216" spans="1:9" x14ac:dyDescent="0.3">
      <c r="A216" s="3">
        <v>210</v>
      </c>
      <c r="B216" s="23">
        <v>6.30542222897237</v>
      </c>
      <c r="C216" s="23">
        <v>5.5084560174729704</v>
      </c>
      <c r="D216" s="3">
        <f>2*A216+$R$7</f>
        <v>530</v>
      </c>
      <c r="E216" s="3">
        <f t="shared" si="9"/>
        <v>310</v>
      </c>
      <c r="F216" s="3">
        <f t="shared" si="10"/>
        <v>420</v>
      </c>
      <c r="G216" s="18">
        <f>IFERROR(_xlfn.FORECAST.LINEAR(MIN(MAX(B216,$K$7),$K$15),$L$7:$L$15,$K$7:$K$15),0)</f>
        <v>0.34760124434951323</v>
      </c>
      <c r="H216" s="18">
        <f t="shared" si="11"/>
        <v>0.34886963432820722</v>
      </c>
      <c r="I216" s="42"/>
    </row>
    <row r="217" spans="1:9" x14ac:dyDescent="0.3">
      <c r="A217" s="3">
        <v>211</v>
      </c>
      <c r="B217" s="23">
        <v>6.1286239094194004</v>
      </c>
      <c r="C217" s="23">
        <v>5.3305890124623199</v>
      </c>
      <c r="D217" s="3">
        <f>2*A217+$R$7</f>
        <v>532</v>
      </c>
      <c r="E217" s="3">
        <f t="shared" si="9"/>
        <v>312</v>
      </c>
      <c r="F217" s="3">
        <f t="shared" si="10"/>
        <v>422</v>
      </c>
      <c r="G217" s="18">
        <f>IFERROR(_xlfn.FORECAST.LINEAR(MIN(MAX(B217,$K$7),$K$15),$L$7:$L$15,$K$7:$K$15),0)</f>
        <v>0.34068634046723434</v>
      </c>
      <c r="H217" s="18">
        <f t="shared" si="11"/>
        <v>0.34135999253795479</v>
      </c>
      <c r="I217" s="42"/>
    </row>
    <row r="218" spans="1:9" x14ac:dyDescent="0.3">
      <c r="A218" s="3">
        <v>212</v>
      </c>
      <c r="B218" s="23">
        <v>5.9453835141522902</v>
      </c>
      <c r="C218" s="23">
        <v>5.1465230208978898</v>
      </c>
      <c r="D218" s="3">
        <f>2*A218+$R$7</f>
        <v>534</v>
      </c>
      <c r="E218" s="3">
        <f t="shared" si="9"/>
        <v>314</v>
      </c>
      <c r="F218" s="3">
        <f t="shared" si="10"/>
        <v>424</v>
      </c>
      <c r="G218" s="18">
        <f>IFERROR(_xlfn.FORECAST.LINEAR(MIN(MAX(B218,$K$7),$K$15),$L$7:$L$15,$K$7:$K$15),0)</f>
        <v>0.33351947528533293</v>
      </c>
      <c r="H218" s="18">
        <f t="shared" si="11"/>
        <v>0.33358862616039808</v>
      </c>
      <c r="I218" s="42"/>
    </row>
    <row r="219" spans="1:9" x14ac:dyDescent="0.3">
      <c r="A219" s="3">
        <v>213</v>
      </c>
      <c r="B219" s="23">
        <v>5.7557568599705498</v>
      </c>
      <c r="C219" s="23">
        <v>4.9611040263975097</v>
      </c>
      <c r="D219" s="3">
        <f>2*A219+$R$7</f>
        <v>536</v>
      </c>
      <c r="E219" s="3">
        <f t="shared" si="9"/>
        <v>316</v>
      </c>
      <c r="F219" s="3">
        <f t="shared" si="10"/>
        <v>426</v>
      </c>
      <c r="G219" s="18">
        <f>IFERROR(_xlfn.FORECAST.LINEAR(MIN(MAX(B219,$K$7),$K$15),$L$7:$L$15,$K$7:$K$15),0)</f>
        <v>0.32610283190037126</v>
      </c>
      <c r="H219" s="18">
        <f t="shared" si="11"/>
        <v>0.32576013526225056</v>
      </c>
      <c r="I219" s="42"/>
    </row>
    <row r="220" spans="1:9" x14ac:dyDescent="0.3">
      <c r="A220" s="3">
        <v>214</v>
      </c>
      <c r="B220" s="23">
        <v>5.5598017089899798</v>
      </c>
      <c r="C220" s="23">
        <v>4.77264397256452</v>
      </c>
      <c r="D220" s="3">
        <f>2*A220+$R$7</f>
        <v>538</v>
      </c>
      <c r="E220" s="3">
        <f t="shared" si="9"/>
        <v>318</v>
      </c>
      <c r="F220" s="3">
        <f t="shared" si="10"/>
        <v>428</v>
      </c>
      <c r="G220" s="18">
        <f>IFERROR(_xlfn.FORECAST.LINEAR(MIN(MAX(B220,$K$7),$K$15),$L$7:$L$15,$K$7:$K$15),0)</f>
        <v>0.31843866949377031</v>
      </c>
      <c r="H220" s="18">
        <f t="shared" si="11"/>
        <v>0.31780324918339242</v>
      </c>
      <c r="I220" s="42"/>
    </row>
    <row r="221" spans="1:9" x14ac:dyDescent="0.3">
      <c r="A221" s="3">
        <v>215</v>
      </c>
      <c r="B221" s="23">
        <v>5.35757775104784</v>
      </c>
      <c r="C221" s="23">
        <v>4.5802276369938504</v>
      </c>
      <c r="D221" s="3">
        <f>2*A221+$R$7</f>
        <v>540</v>
      </c>
      <c r="E221" s="3">
        <f t="shared" si="9"/>
        <v>320</v>
      </c>
      <c r="F221" s="3">
        <f t="shared" si="10"/>
        <v>430</v>
      </c>
      <c r="G221" s="18">
        <f>IFERROR(_xlfn.FORECAST.LINEAR(MIN(MAX(B221,$K$7),$K$15),$L$7:$L$15,$K$7:$K$15),0)</f>
        <v>0.31052932264364408</v>
      </c>
      <c r="H221" s="18">
        <f t="shared" si="11"/>
        <v>0.30967932673559384</v>
      </c>
      <c r="I221" s="42"/>
    </row>
    <row r="222" spans="1:9" x14ac:dyDescent="0.3">
      <c r="A222" s="3">
        <v>216</v>
      </c>
      <c r="B222" s="23">
        <v>5.1497316541395701</v>
      </c>
      <c r="C222" s="23">
        <v>4.3876292988092596</v>
      </c>
      <c r="D222" s="3">
        <f>2*A222+$R$7</f>
        <v>542</v>
      </c>
      <c r="E222" s="3">
        <f t="shared" si="9"/>
        <v>322</v>
      </c>
      <c r="F222" s="3">
        <f t="shared" si="10"/>
        <v>432</v>
      </c>
      <c r="G222" s="18">
        <f>IFERROR(_xlfn.FORECAST.LINEAR(MIN(MAX(B222,$K$7),$K$15),$L$7:$L$15,$K$7:$K$15),0)</f>
        <v>0.30240008371161387</v>
      </c>
      <c r="H222" s="18">
        <f t="shared" si="11"/>
        <v>0.30154772003834518</v>
      </c>
      <c r="I222" s="42"/>
    </row>
    <row r="223" spans="1:9" x14ac:dyDescent="0.3">
      <c r="A223" s="3">
        <v>217</v>
      </c>
      <c r="B223" s="23">
        <v>4.9434264333521902</v>
      </c>
      <c r="C223" s="23">
        <v>4.1891192087343301</v>
      </c>
      <c r="D223" s="3">
        <f>2*A223+$R$7</f>
        <v>544</v>
      </c>
      <c r="E223" s="3">
        <f t="shared" si="9"/>
        <v>324</v>
      </c>
      <c r="F223" s="3">
        <f t="shared" si="10"/>
        <v>434</v>
      </c>
      <c r="G223" s="18">
        <f>IFERROR(_xlfn.FORECAST.LINEAR(MIN(MAX(B223,$K$7),$K$15),$L$7:$L$15,$K$7:$K$15),0)</f>
        <v>0.29433111124759881</v>
      </c>
      <c r="H223" s="18">
        <f t="shared" si="11"/>
        <v>0.29316651595766596</v>
      </c>
      <c r="I223" s="42"/>
    </row>
    <row r="224" spans="1:9" x14ac:dyDescent="0.3">
      <c r="A224" s="3">
        <v>218</v>
      </c>
      <c r="B224" s="23">
        <v>4.7310401594831601</v>
      </c>
      <c r="C224" s="23">
        <v>3.9847578348654999</v>
      </c>
      <c r="D224" s="3">
        <f>2*A224+$R$7</f>
        <v>546</v>
      </c>
      <c r="E224" s="3">
        <f t="shared" si="9"/>
        <v>326</v>
      </c>
      <c r="F224" s="3">
        <f t="shared" si="10"/>
        <v>436</v>
      </c>
      <c r="G224" s="18">
        <f>IFERROR(_xlfn.FORECAST.LINEAR(MIN(MAX(B224,$K$7),$K$15),$L$7:$L$15,$K$7:$K$15),0)</f>
        <v>0.28602429773583526</v>
      </c>
      <c r="H224" s="18">
        <f t="shared" si="11"/>
        <v>0.28453826748950928</v>
      </c>
      <c r="I224" s="42"/>
    </row>
    <row r="225" spans="1:9" x14ac:dyDescent="0.3">
      <c r="A225" s="3">
        <v>219</v>
      </c>
      <c r="B225" s="23">
        <v>4.5126375274489199</v>
      </c>
      <c r="C225" s="23">
        <v>3.7746074276569499</v>
      </c>
      <c r="D225" s="3">
        <f>2*A225+$R$7</f>
        <v>548</v>
      </c>
      <c r="E225" s="3">
        <f t="shared" si="9"/>
        <v>328</v>
      </c>
      <c r="F225" s="3">
        <f t="shared" si="10"/>
        <v>438</v>
      </c>
      <c r="G225" s="18">
        <f>IFERROR(_xlfn.FORECAST.LINEAR(MIN(MAX(B225,$K$7),$K$15),$L$7:$L$15,$K$7:$K$15),0)</f>
        <v>0.27748217351218829</v>
      </c>
      <c r="H225" s="18">
        <f t="shared" si="11"/>
        <v>0.27566560288194264</v>
      </c>
      <c r="I225" s="42"/>
    </row>
    <row r="226" spans="1:9" x14ac:dyDescent="0.3">
      <c r="A226" s="3">
        <v>220</v>
      </c>
      <c r="B226" s="23">
        <v>4.28828506480692</v>
      </c>
      <c r="C226" s="23">
        <v>3.5649397856705898</v>
      </c>
      <c r="D226" s="3">
        <f>2*A226+$R$7</f>
        <v>550</v>
      </c>
      <c r="E226" s="3">
        <f t="shared" si="9"/>
        <v>330</v>
      </c>
      <c r="F226" s="3">
        <f t="shared" si="10"/>
        <v>440</v>
      </c>
      <c r="G226" s="18">
        <f>IFERROR(_xlfn.FORECAST.LINEAR(MIN(MAX(B226,$K$7),$K$15),$L$7:$L$15,$K$7:$K$15),0)</f>
        <v>0.26870734059044671</v>
      </c>
      <c r="H226" s="18">
        <f t="shared" si="11"/>
        <v>0.26681332088489562</v>
      </c>
      <c r="I226" s="42"/>
    </row>
    <row r="227" spans="1:9" x14ac:dyDescent="0.3">
      <c r="A227" s="3">
        <v>221</v>
      </c>
      <c r="B227" s="23">
        <v>4.0681421264378397</v>
      </c>
      <c r="C227" s="23">
        <v>3.3514726078197201</v>
      </c>
      <c r="D227" s="3">
        <f>2*A227+$R$7</f>
        <v>552</v>
      </c>
      <c r="E227" s="3">
        <f t="shared" si="9"/>
        <v>332</v>
      </c>
      <c r="F227" s="3">
        <f t="shared" si="10"/>
        <v>442</v>
      </c>
      <c r="G227" s="18">
        <f>IFERROR(_xlfn.FORECAST.LINEAR(MIN(MAX(B227,$K$7),$K$15),$L$7:$L$15,$K$7:$K$15),0)</f>
        <v>0.26009714982034404</v>
      </c>
      <c r="H227" s="18">
        <f t="shared" si="11"/>
        <v>0.25780062041501284</v>
      </c>
      <c r="I227" s="42"/>
    </row>
    <row r="228" spans="1:9" x14ac:dyDescent="0.3">
      <c r="A228" s="3">
        <v>222</v>
      </c>
      <c r="B228" s="23">
        <v>3.8488951513527399</v>
      </c>
      <c r="C228" s="23">
        <v>3.1324093014440502</v>
      </c>
      <c r="D228" s="3">
        <f>2*A228+$R$7</f>
        <v>554</v>
      </c>
      <c r="E228" s="3">
        <f t="shared" si="9"/>
        <v>334</v>
      </c>
      <c r="F228" s="3">
        <f t="shared" si="10"/>
        <v>444</v>
      </c>
      <c r="G228" s="18">
        <f>IFERROR(_xlfn.FORECAST.LINEAR(MIN(MAX(B228,$K$7),$K$15),$L$7:$L$15,$K$7:$K$15),0)</f>
        <v>0.2515220018040778</v>
      </c>
      <c r="H228" s="18">
        <f t="shared" si="11"/>
        <v>0.24855164835203192</v>
      </c>
      <c r="I228" s="42"/>
    </row>
    <row r="229" spans="1:9" x14ac:dyDescent="0.3">
      <c r="A229" s="3">
        <v>223</v>
      </c>
      <c r="B229" s="23">
        <v>3.6239005280174501</v>
      </c>
      <c r="C229" s="23">
        <v>2.91123824948603</v>
      </c>
      <c r="D229" s="3">
        <f>2*A229+$R$7</f>
        <v>556</v>
      </c>
      <c r="E229" s="3">
        <f t="shared" si="9"/>
        <v>336</v>
      </c>
      <c r="F229" s="3">
        <f t="shared" si="10"/>
        <v>446</v>
      </c>
      <c r="G229" s="18">
        <f>IFERROR(_xlfn.FORECAST.LINEAR(MIN(MAX(B229,$K$7),$K$15),$L$7:$L$15,$K$7:$K$15),0)</f>
        <v>0.24272205280950074</v>
      </c>
      <c r="H229" s="18">
        <f t="shared" si="11"/>
        <v>0.2392136861230138</v>
      </c>
      <c r="I229" s="42"/>
    </row>
    <row r="230" spans="1:9" x14ac:dyDescent="0.3">
      <c r="A230" s="3">
        <v>224</v>
      </c>
      <c r="B230" s="23">
        <v>3.3932267919738002</v>
      </c>
      <c r="C230" s="23">
        <v>2.7048233012267802</v>
      </c>
      <c r="D230" s="3">
        <f>2*A230+$R$7</f>
        <v>558</v>
      </c>
      <c r="E230" s="3">
        <f t="shared" si="9"/>
        <v>338</v>
      </c>
      <c r="F230" s="3">
        <f t="shared" si="10"/>
        <v>448</v>
      </c>
      <c r="G230" s="18">
        <f>IFERROR(_xlfn.FORECAST.LINEAR(MIN(MAX(B230,$K$7),$K$15),$L$7:$L$15,$K$7:$K$15),0)</f>
        <v>0.23369998338632328</v>
      </c>
      <c r="H230" s="18">
        <f t="shared" si="11"/>
        <v>0.23049873462603646</v>
      </c>
      <c r="I230" s="42"/>
    </row>
    <row r="231" spans="1:9" x14ac:dyDescent="0.3">
      <c r="A231" s="3">
        <v>225</v>
      </c>
      <c r="B231" s="23">
        <v>3.1569442086763799</v>
      </c>
      <c r="C231" s="23">
        <v>2.4934707068986399</v>
      </c>
      <c r="D231" s="3">
        <f>2*A231+$R$7</f>
        <v>560</v>
      </c>
      <c r="E231" s="3">
        <f t="shared" si="9"/>
        <v>340</v>
      </c>
      <c r="F231" s="3">
        <f t="shared" si="10"/>
        <v>450</v>
      </c>
      <c r="G231" s="18">
        <f>IFERROR(_xlfn.FORECAST.LINEAR(MIN(MAX(B231,$K$7),$K$15),$L$7:$L$15,$K$7:$K$15),0)</f>
        <v>0.22445854174429059</v>
      </c>
      <c r="H231" s="18">
        <f t="shared" si="11"/>
        <v>0.22157531302375655</v>
      </c>
      <c r="I231" s="42"/>
    </row>
    <row r="232" spans="1:9" x14ac:dyDescent="0.3">
      <c r="A232" s="3">
        <v>226</v>
      </c>
      <c r="B232" s="23">
        <v>2.91512475208898</v>
      </c>
      <c r="C232" s="23">
        <v>2.2804911753835002</v>
      </c>
      <c r="D232" s="3">
        <f>2*A232+$R$7</f>
        <v>562</v>
      </c>
      <c r="E232" s="3">
        <f t="shared" si="9"/>
        <v>342</v>
      </c>
      <c r="F232" s="3">
        <f t="shared" si="10"/>
        <v>452</v>
      </c>
      <c r="G232" s="18">
        <f>IFERROR(_xlfn.FORECAST.LINEAR(MIN(MAX(B232,$K$7),$K$15),$L$7:$L$15,$K$7:$K$15),0)</f>
        <v>0.21500054291605064</v>
      </c>
      <c r="H232" s="18">
        <f t="shared" si="11"/>
        <v>0.21258320124766467</v>
      </c>
      <c r="I232" s="42"/>
    </row>
    <row r="233" spans="1:9" x14ac:dyDescent="0.3">
      <c r="A233" s="3">
        <v>227</v>
      </c>
      <c r="B233" s="23">
        <v>2.6893820068676</v>
      </c>
      <c r="C233" s="23">
        <v>2.0664389211988898</v>
      </c>
      <c r="D233" s="3">
        <f>2*A233+$R$7</f>
        <v>564</v>
      </c>
      <c r="E233" s="3">
        <f t="shared" si="9"/>
        <v>344</v>
      </c>
      <c r="F233" s="3">
        <f t="shared" si="10"/>
        <v>454</v>
      </c>
      <c r="G233" s="18">
        <f>IFERROR(_xlfn.FORECAST.LINEAR(MIN(MAX(B233,$K$7),$K$15),$L$7:$L$15,$K$7:$K$15),0)</f>
        <v>0.20617133351363925</v>
      </c>
      <c r="H233" s="18">
        <f t="shared" si="11"/>
        <v>0.20354579853642979</v>
      </c>
      <c r="I233" s="42"/>
    </row>
    <row r="234" spans="1:9" x14ac:dyDescent="0.3">
      <c r="A234" s="3">
        <v>228</v>
      </c>
      <c r="B234" s="23">
        <v>2.46213131493524</v>
      </c>
      <c r="C234" s="23">
        <v>1.8471819721988201</v>
      </c>
      <c r="D234" s="3">
        <f>2*A234+$R$7</f>
        <v>566</v>
      </c>
      <c r="E234" s="3">
        <f t="shared" si="9"/>
        <v>346</v>
      </c>
      <c r="F234" s="3">
        <f t="shared" si="10"/>
        <v>456</v>
      </c>
      <c r="G234" s="18">
        <f>IFERROR(_xlfn.FORECAST.LINEAR(MIN(MAX(B234,$K$7),$K$15),$L$7:$L$15,$K$7:$K$15),0)</f>
        <v>0.19728314557233456</v>
      </c>
      <c r="H234" s="18">
        <f t="shared" si="11"/>
        <v>0.19428865077641905</v>
      </c>
      <c r="I234" s="42"/>
    </row>
    <row r="235" spans="1:9" x14ac:dyDescent="0.3">
      <c r="A235" s="3">
        <v>229</v>
      </c>
      <c r="B235" s="23">
        <v>2.2295553964511399</v>
      </c>
      <c r="C235" s="23">
        <v>1.62278711617396</v>
      </c>
      <c r="D235" s="3">
        <f>2*A235+$R$7</f>
        <v>568</v>
      </c>
      <c r="E235" s="3">
        <f t="shared" si="9"/>
        <v>348</v>
      </c>
      <c r="F235" s="3">
        <f t="shared" si="10"/>
        <v>458</v>
      </c>
      <c r="G235" s="18">
        <f>IFERROR(_xlfn.FORECAST.LINEAR(MIN(MAX(B235,$K$7),$K$15),$L$7:$L$15,$K$7:$K$15),0)</f>
        <v>0.18818667833375063</v>
      </c>
      <c r="H235" s="18">
        <f t="shared" si="11"/>
        <v>0.18481457778451674</v>
      </c>
      <c r="I235" s="42"/>
    </row>
    <row r="236" spans="1:9" x14ac:dyDescent="0.3">
      <c r="A236" s="3">
        <v>230</v>
      </c>
      <c r="B236" s="23">
        <v>1.9917250962930899</v>
      </c>
      <c r="C236" s="23">
        <v>1.4121900084371699</v>
      </c>
      <c r="D236" s="3">
        <f>2*A236+$R$7</f>
        <v>570</v>
      </c>
      <c r="E236" s="3">
        <f t="shared" si="9"/>
        <v>350</v>
      </c>
      <c r="F236" s="3">
        <f t="shared" si="10"/>
        <v>460</v>
      </c>
      <c r="G236" s="18">
        <f>IFERROR(_xlfn.FORECAST.LINEAR(MIN(MAX(B236,$K$7),$K$15),$L$7:$L$15,$K$7:$K$15),0)</f>
        <v>0.17888470266992806</v>
      </c>
      <c r="H236" s="18">
        <f t="shared" si="11"/>
        <v>0.17592305323744414</v>
      </c>
      <c r="I236" s="42"/>
    </row>
    <row r="237" spans="1:9" x14ac:dyDescent="0.3">
      <c r="A237" s="3">
        <v>231</v>
      </c>
      <c r="B237" s="23">
        <v>1.7513457109931401</v>
      </c>
      <c r="C237" s="23">
        <v>1.2088809071614399</v>
      </c>
      <c r="D237" s="3">
        <f>2*A237+$R$7</f>
        <v>572</v>
      </c>
      <c r="E237" s="3">
        <f t="shared" si="9"/>
        <v>352</v>
      </c>
      <c r="F237" s="3">
        <f t="shared" si="10"/>
        <v>462</v>
      </c>
      <c r="G237" s="18">
        <f>IFERROR(_xlfn.FORECAST.LINEAR(MIN(MAX(B237,$K$7),$K$15),$L$7:$L$15,$K$7:$K$15),0)</f>
        <v>0.16948302764929854</v>
      </c>
      <c r="H237" s="18">
        <f t="shared" si="11"/>
        <v>0.16733923229107212</v>
      </c>
      <c r="I237" s="42"/>
    </row>
    <row r="238" spans="1:9" x14ac:dyDescent="0.3">
      <c r="A238" s="3">
        <v>232</v>
      </c>
      <c r="B238" s="23">
        <v>1.5282258257411501</v>
      </c>
      <c r="C238" s="23">
        <v>1.0153812591164999</v>
      </c>
      <c r="D238" s="3">
        <f>2*A238+$R$7</f>
        <v>574</v>
      </c>
      <c r="E238" s="3">
        <f t="shared" si="9"/>
        <v>354</v>
      </c>
      <c r="F238" s="3">
        <f t="shared" si="10"/>
        <v>464</v>
      </c>
      <c r="G238" s="18">
        <f>IFERROR(_xlfn.FORECAST.LINEAR(MIN(MAX(B238,$K$7),$K$15),$L$7:$L$15,$K$7:$K$15),0)</f>
        <v>0.16075640307139719</v>
      </c>
      <c r="H238" s="18">
        <f t="shared" si="11"/>
        <v>0.15916957180080638</v>
      </c>
      <c r="I238" s="42"/>
    </row>
    <row r="239" spans="1:9" x14ac:dyDescent="0.3">
      <c r="A239" s="3">
        <v>233</v>
      </c>
      <c r="B239" s="23">
        <v>1.32214328637393</v>
      </c>
      <c r="C239" s="23">
        <v>0.85434768458003196</v>
      </c>
      <c r="D239" s="3">
        <f>2*A239+$R$7</f>
        <v>576</v>
      </c>
      <c r="E239" s="3">
        <f t="shared" si="9"/>
        <v>356</v>
      </c>
      <c r="F239" s="3">
        <f t="shared" si="10"/>
        <v>466</v>
      </c>
      <c r="G239" s="18">
        <f>IFERROR(_xlfn.FORECAST.LINEAR(MIN(MAX(B239,$K$7),$K$15),$L$7:$L$15,$K$7:$K$15),0)</f>
        <v>0.15269614008279264</v>
      </c>
      <c r="H239" s="18">
        <f t="shared" si="11"/>
        <v>0.15237064661004168</v>
      </c>
      <c r="I239" s="42"/>
    </row>
    <row r="240" spans="1:9" x14ac:dyDescent="0.3">
      <c r="A240" s="3">
        <v>234</v>
      </c>
      <c r="B240" s="23">
        <v>1.1124373029553101</v>
      </c>
      <c r="C240" s="23">
        <v>0.69990786977243302</v>
      </c>
      <c r="D240" s="3">
        <f>2*A240+$R$7</f>
        <v>578</v>
      </c>
      <c r="E240" s="3">
        <f t="shared" si="9"/>
        <v>358</v>
      </c>
      <c r="F240" s="3">
        <f t="shared" si="10"/>
        <v>468</v>
      </c>
      <c r="G240" s="18">
        <f>IFERROR(_xlfn.FORECAST.LINEAR(MIN(MAX(B240,$K$7),$K$15),$L$7:$L$15,$K$7:$K$15),0)</f>
        <v>0.14449415760612058</v>
      </c>
      <c r="H240" s="18">
        <f t="shared" si="11"/>
        <v>0.14585011354496569</v>
      </c>
      <c r="I240" s="42"/>
    </row>
    <row r="241" spans="1:9" x14ac:dyDescent="0.3">
      <c r="A241" s="3">
        <v>235</v>
      </c>
      <c r="B241" s="23">
        <v>0.93151420232196502</v>
      </c>
      <c r="C241" s="23">
        <v>0.56849393703037798</v>
      </c>
      <c r="D241" s="3">
        <f>2*A241+$R$7</f>
        <v>580</v>
      </c>
      <c r="E241" s="3">
        <f t="shared" si="9"/>
        <v>360</v>
      </c>
      <c r="F241" s="3">
        <f t="shared" si="10"/>
        <v>470</v>
      </c>
      <c r="G241" s="18">
        <f>IFERROR(_xlfn.FORECAST.LINEAR(MIN(MAX(B241,$K$7),$K$15),$L$7:$L$15,$K$7:$K$15),0)</f>
        <v>0.13741792603261502</v>
      </c>
      <c r="H241" s="18">
        <f t="shared" si="11"/>
        <v>0.14030174575701052</v>
      </c>
      <c r="I241" s="42"/>
    </row>
    <row r="242" spans="1:9" x14ac:dyDescent="0.3">
      <c r="A242" s="3">
        <v>236</v>
      </c>
      <c r="B242" s="23">
        <v>0.748294629996891</v>
      </c>
      <c r="C242" s="23">
        <v>0.473450253676654</v>
      </c>
      <c r="D242" s="3">
        <f>2*A242+$R$7</f>
        <v>582</v>
      </c>
      <c r="E242" s="3">
        <f t="shared" si="9"/>
        <v>362</v>
      </c>
      <c r="F242" s="3">
        <f t="shared" si="10"/>
        <v>472</v>
      </c>
      <c r="G242" s="18">
        <f>IFERROR(_xlfn.FORECAST.LINEAR(MIN(MAX(B242,$K$7),$K$15),$L$7:$L$15,$K$7:$K$15),0)</f>
        <v>0.13025187527385457</v>
      </c>
      <c r="H242" s="18">
        <f t="shared" si="11"/>
        <v>0.1362889496998109</v>
      </c>
      <c r="I242" s="42"/>
    </row>
    <row r="243" spans="1:9" x14ac:dyDescent="0.3">
      <c r="A243" s="3">
        <v>237</v>
      </c>
      <c r="B243" s="23">
        <v>0.58168396581724102</v>
      </c>
      <c r="C243" s="23">
        <v>0.43226713852467702</v>
      </c>
      <c r="D243" s="3">
        <f>2*A243+$R$7</f>
        <v>584</v>
      </c>
      <c r="E243" s="3">
        <f t="shared" si="9"/>
        <v>364</v>
      </c>
      <c r="F243" s="3">
        <f t="shared" si="10"/>
        <v>474</v>
      </c>
      <c r="G243" s="18">
        <f>IFERROR(_xlfn.FORECAST.LINEAR(MIN(MAX(B243,$K$7),$K$15),$L$7:$L$15,$K$7:$K$15),0)</f>
        <v>0.12373542912505647</v>
      </c>
      <c r="H243" s="18">
        <f t="shared" si="11"/>
        <v>0.13455017615617618</v>
      </c>
      <c r="I243" s="42"/>
    </row>
    <row r="244" spans="1:9" x14ac:dyDescent="0.3">
      <c r="A244" s="3">
        <v>238</v>
      </c>
      <c r="B244" s="23">
        <v>0.44448153800099899</v>
      </c>
      <c r="C244" s="23">
        <v>0.41231585751948002</v>
      </c>
      <c r="D244" s="3">
        <f>2*A244+$R$7</f>
        <v>586</v>
      </c>
      <c r="E244" s="3">
        <f t="shared" si="9"/>
        <v>366</v>
      </c>
      <c r="F244" s="3">
        <f t="shared" si="10"/>
        <v>476</v>
      </c>
      <c r="G244" s="18">
        <f>IFERROR(_xlfn.FORECAST.LINEAR(MIN(MAX(B244,$K$7),$K$15),$L$7:$L$15,$K$7:$K$15),0)</f>
        <v>0.11836919259541361</v>
      </c>
      <c r="H244" s="18">
        <f t="shared" si="11"/>
        <v>0.13370782220977268</v>
      </c>
      <c r="I244" s="42"/>
    </row>
    <row r="245" spans="1:9" x14ac:dyDescent="0.3">
      <c r="A245" s="3">
        <v>239</v>
      </c>
      <c r="B245" s="23">
        <v>0.35057451805371898</v>
      </c>
      <c r="C245" s="23">
        <v>0.39236457651428402</v>
      </c>
      <c r="D245" s="3">
        <f>2*A245+$R$7</f>
        <v>588</v>
      </c>
      <c r="E245" s="3">
        <f t="shared" si="9"/>
        <v>368</v>
      </c>
      <c r="F245" s="3">
        <f t="shared" si="10"/>
        <v>478</v>
      </c>
      <c r="G245" s="18">
        <f>IFERROR(_xlfn.FORECAST.LINEAR(MIN(MAX(B245,$K$7),$K$15),$L$7:$L$15,$K$7:$K$15),0)</f>
        <v>0.11469631822393445</v>
      </c>
      <c r="H245" s="18">
        <f t="shared" si="11"/>
        <v>0.13286546826336917</v>
      </c>
      <c r="I245" s="42"/>
    </row>
    <row r="246" spans="1:9" x14ac:dyDescent="0.3">
      <c r="A246" s="3">
        <v>240</v>
      </c>
      <c r="B246" s="23">
        <v>0.30258381199089901</v>
      </c>
      <c r="C246" s="23">
        <v>0.37241329550908697</v>
      </c>
      <c r="D246" s="3">
        <f>2*A246+$R$7</f>
        <v>590</v>
      </c>
      <c r="E246" s="3">
        <f t="shared" si="9"/>
        <v>370</v>
      </c>
      <c r="F246" s="3">
        <f t="shared" si="10"/>
        <v>480</v>
      </c>
      <c r="G246" s="18">
        <f>IFERROR(_xlfn.FORECAST.LINEAR(MIN(MAX(B246,$K$7),$K$15),$L$7:$L$15,$K$7:$K$15),0)</f>
        <v>0.11281931441243795</v>
      </c>
      <c r="H246" s="18">
        <f t="shared" si="11"/>
        <v>0.13202311431696567</v>
      </c>
      <c r="I246" s="42"/>
    </row>
    <row r="247" spans="1:9" x14ac:dyDescent="0.3">
      <c r="A247" s="3">
        <v>241</v>
      </c>
      <c r="B247" s="23">
        <v>0.28263253098570301</v>
      </c>
      <c r="C247" s="23">
        <v>0.35889483522043802</v>
      </c>
      <c r="D247" s="3">
        <f>2*A247+$R$7</f>
        <v>592</v>
      </c>
      <c r="E247" s="3">
        <f t="shared" si="9"/>
        <v>372</v>
      </c>
      <c r="F247" s="3">
        <f t="shared" si="10"/>
        <v>482</v>
      </c>
      <c r="G247" s="18">
        <f>IFERROR(_xlfn.FORECAST.LINEAR(MIN(MAX(B247,$K$7),$K$15),$L$7:$L$15,$K$7:$K$15),0)</f>
        <v>0.11203898351999453</v>
      </c>
      <c r="H247" s="18">
        <f t="shared" si="11"/>
        <v>0.1314523575635283</v>
      </c>
      <c r="I247" s="42"/>
    </row>
    <row r="248" spans="1:9" x14ac:dyDescent="0.3">
      <c r="A248" s="3">
        <v>242</v>
      </c>
      <c r="B248" s="23">
        <v>0.26268124998050801</v>
      </c>
      <c r="C248" s="23">
        <v>0.342486374001293</v>
      </c>
      <c r="D248" s="3">
        <f>2*A248+$R$7</f>
        <v>594</v>
      </c>
      <c r="E248" s="3">
        <f t="shared" si="9"/>
        <v>374</v>
      </c>
      <c r="F248" s="3">
        <f t="shared" si="10"/>
        <v>484</v>
      </c>
      <c r="G248" s="18">
        <f>IFERROR(_xlfn.FORECAST.LINEAR(MIN(MAX(B248,$K$7),$K$15),$L$7:$L$15,$K$7:$K$15),0)</f>
        <v>0.11125865262755114</v>
      </c>
      <c r="H248" s="18">
        <f t="shared" si="11"/>
        <v>0.13075958339736043</v>
      </c>
      <c r="I248" s="42"/>
    </row>
    <row r="249" spans="1:9" x14ac:dyDescent="0.3">
      <c r="A249" s="3">
        <v>243</v>
      </c>
      <c r="B249" s="23">
        <v>0.24904558639743399</v>
      </c>
      <c r="C249" s="23">
        <v>0.32253509299609801</v>
      </c>
      <c r="D249" s="3">
        <f>2*A249+$R$7</f>
        <v>596</v>
      </c>
      <c r="E249" s="3">
        <f t="shared" si="9"/>
        <v>376</v>
      </c>
      <c r="F249" s="3">
        <f t="shared" si="10"/>
        <v>486</v>
      </c>
      <c r="G249" s="18">
        <f>IFERROR(_xlfn.FORECAST.LINEAR(MIN(MAX(B249,$K$7),$K$15),$L$7:$L$15,$K$7:$K$15),0)</f>
        <v>0.11072533702089574</v>
      </c>
      <c r="H249" s="18">
        <f t="shared" si="11"/>
        <v>0.12991722945095702</v>
      </c>
      <c r="I249" s="42"/>
    </row>
    <row r="250" spans="1:9" x14ac:dyDescent="0.3">
      <c r="A250" s="3">
        <v>244</v>
      </c>
      <c r="B250" s="23">
        <v>0.23275432847271199</v>
      </c>
      <c r="C250" s="23">
        <v>0.30258381199089901</v>
      </c>
      <c r="D250" s="3">
        <f>2*A250+$R$7</f>
        <v>598</v>
      </c>
      <c r="E250" s="3">
        <f t="shared" si="9"/>
        <v>378</v>
      </c>
      <c r="F250" s="3">
        <f t="shared" si="10"/>
        <v>488</v>
      </c>
      <c r="G250" s="18">
        <f>IFERROR(_xlfn.FORECAST.LINEAR(MIN(MAX(B250,$K$7),$K$15),$L$7:$L$15,$K$7:$K$15),0)</f>
        <v>0.11008815628888592</v>
      </c>
      <c r="H250" s="18">
        <f t="shared" si="11"/>
        <v>0.1290748755045534</v>
      </c>
      <c r="I250" s="42"/>
    </row>
    <row r="251" spans="1:9" x14ac:dyDescent="0.3">
      <c r="A251" s="3">
        <v>245</v>
      </c>
      <c r="B251" s="23">
        <v>0.21908670035479699</v>
      </c>
      <c r="C251" s="23">
        <v>0.28263253098570301</v>
      </c>
      <c r="D251" s="3">
        <f>2*A251+$R$7</f>
        <v>600</v>
      </c>
      <c r="E251" s="3">
        <f t="shared" si="9"/>
        <v>380</v>
      </c>
      <c r="F251" s="3">
        <f t="shared" si="10"/>
        <v>490</v>
      </c>
      <c r="G251" s="18">
        <f>IFERROR(_xlfn.FORECAST.LINEAR(MIN(MAX(B251,$K$7),$K$15),$L$7:$L$15,$K$7:$K$15),0)</f>
        <v>0.10955359049112788</v>
      </c>
      <c r="H251" s="18">
        <f t="shared" si="11"/>
        <v>0.12823252155814993</v>
      </c>
      <c r="I251" s="42"/>
    </row>
    <row r="252" spans="1:9" x14ac:dyDescent="0.3">
      <c r="A252" s="3">
        <v>246</v>
      </c>
      <c r="B252" s="23">
        <v>0.202827406964917</v>
      </c>
      <c r="C252" s="23">
        <v>0.26268124998050801</v>
      </c>
      <c r="D252" s="3">
        <f>2*A252+$R$7</f>
        <v>602</v>
      </c>
      <c r="E252" s="3">
        <f t="shared" si="9"/>
        <v>382</v>
      </c>
      <c r="F252" s="3">
        <f t="shared" si="10"/>
        <v>492</v>
      </c>
      <c r="G252" s="18">
        <f>IFERROR(_xlfn.FORECAST.LINEAR(MIN(MAX(B252,$K$7),$K$15),$L$7:$L$15,$K$7:$K$15),0)</f>
        <v>0.10891765995022075</v>
      </c>
      <c r="H252" s="18">
        <f t="shared" si="11"/>
        <v>0.12739016761174649</v>
      </c>
      <c r="I252" s="42"/>
    </row>
    <row r="253" spans="1:9" x14ac:dyDescent="0.3">
      <c r="A253" s="3">
        <v>247</v>
      </c>
      <c r="B253" s="23">
        <v>0.182876125959721</v>
      </c>
      <c r="C253" s="23">
        <v>0.24904558639743399</v>
      </c>
      <c r="D253" s="3">
        <f>2*A253+$R$7</f>
        <v>604</v>
      </c>
      <c r="E253" s="3">
        <f t="shared" si="9"/>
        <v>384</v>
      </c>
      <c r="F253" s="3">
        <f t="shared" si="10"/>
        <v>494</v>
      </c>
      <c r="G253" s="18">
        <f>IFERROR(_xlfn.FORECAST.LINEAR(MIN(MAX(B253,$K$7),$K$15),$L$7:$L$15,$K$7:$K$15),0)</f>
        <v>0.10813732905777731</v>
      </c>
      <c r="H253" s="18">
        <f t="shared" si="11"/>
        <v>0.12681446247140782</v>
      </c>
      <c r="I253" s="42"/>
    </row>
    <row r="254" spans="1:9" x14ac:dyDescent="0.3">
      <c r="A254" s="3">
        <v>248</v>
      </c>
      <c r="B254" s="23">
        <v>0.162924844954526</v>
      </c>
      <c r="C254" s="23">
        <v>0.23275432847271199</v>
      </c>
      <c r="D254" s="3">
        <f>2*A254+$R$7</f>
        <v>606</v>
      </c>
      <c r="E254" s="3">
        <f t="shared" si="9"/>
        <v>386</v>
      </c>
      <c r="F254" s="3">
        <f t="shared" si="10"/>
        <v>496</v>
      </c>
      <c r="G254" s="18">
        <f>IFERROR(_xlfn.FORECAST.LINEAR(MIN(MAX(B254,$K$7),$K$15),$L$7:$L$15,$K$7:$K$15),0)</f>
        <v>0.10735699816533394</v>
      </c>
      <c r="H254" s="18">
        <f t="shared" si="11"/>
        <v>0.12612663669214119</v>
      </c>
      <c r="I254" s="42"/>
    </row>
    <row r="255" spans="1:9" x14ac:dyDescent="0.3">
      <c r="A255" s="3">
        <v>249</v>
      </c>
      <c r="B255" s="23">
        <v>0.14918263292197501</v>
      </c>
      <c r="C255" s="23">
        <v>0.21280304746751499</v>
      </c>
      <c r="D255" s="3">
        <f>2*A255+$R$7</f>
        <v>608</v>
      </c>
      <c r="E255" s="3">
        <f t="shared" si="9"/>
        <v>388</v>
      </c>
      <c r="F255" s="3">
        <f t="shared" si="10"/>
        <v>498</v>
      </c>
      <c r="G255" s="18">
        <f>IFERROR(_xlfn.FORECAST.LINEAR(MIN(MAX(B255,$K$7),$K$15),$L$7:$L$15,$K$7:$K$15),0)</f>
        <v>0.10681951525500279</v>
      </c>
      <c r="H255" s="18">
        <f t="shared" si="11"/>
        <v>0.12528428274573766</v>
      </c>
      <c r="I255" s="42"/>
    </row>
    <row r="256" spans="1:9" x14ac:dyDescent="0.3">
      <c r="A256" s="3">
        <v>250</v>
      </c>
      <c r="B256" s="23">
        <v>0.13299792344673</v>
      </c>
      <c r="C256" s="23">
        <v>0.192851766462318</v>
      </c>
      <c r="D256" s="3">
        <f>2*A256+$R$7</f>
        <v>610</v>
      </c>
      <c r="E256" s="3">
        <f t="shared" si="9"/>
        <v>390</v>
      </c>
      <c r="F256" s="3">
        <f t="shared" si="10"/>
        <v>500</v>
      </c>
      <c r="G256" s="18">
        <f>IFERROR(_xlfn.FORECAST.LINEAR(MIN(MAX(B256,$K$7),$K$15),$L$7:$L$15,$K$7:$K$15),0)</f>
        <v>0.10618650182666872</v>
      </c>
      <c r="H256" s="18">
        <f t="shared" si="11"/>
        <v>0.12444192879933415</v>
      </c>
      <c r="I256" s="42"/>
    </row>
    <row r="257" spans="1:9" x14ac:dyDescent="0.3">
      <c r="A257" s="3">
        <v>251</v>
      </c>
      <c r="B257" s="23">
        <v>0.11304664244153299</v>
      </c>
      <c r="C257" s="23">
        <v>0.179141518964614</v>
      </c>
      <c r="D257" s="3">
        <f>2*A257+$R$7</f>
        <v>612</v>
      </c>
      <c r="E257" s="3">
        <f t="shared" si="9"/>
        <v>392</v>
      </c>
      <c r="F257" s="3">
        <f t="shared" si="10"/>
        <v>502</v>
      </c>
      <c r="G257" s="18">
        <f>IFERROR(_xlfn.FORECAST.LINEAR(MIN(MAX(B257,$K$7),$K$15),$L$7:$L$15,$K$7:$K$15),0)</f>
        <v>0.10540617093422526</v>
      </c>
      <c r="H257" s="18">
        <f t="shared" si="11"/>
        <v>0.12386307468551301</v>
      </c>
      <c r="I257" s="42"/>
    </row>
    <row r="258" spans="1:9" x14ac:dyDescent="0.3">
      <c r="A258" s="3">
        <v>252</v>
      </c>
      <c r="B258" s="23">
        <v>9.9251156184247999E-2</v>
      </c>
      <c r="C258" s="23">
        <v>0.162924844954526</v>
      </c>
      <c r="D258" s="3">
        <f>2*A258+$R$7</f>
        <v>614</v>
      </c>
      <c r="E258" s="3">
        <f t="shared" si="9"/>
        <v>394</v>
      </c>
      <c r="F258" s="3">
        <f t="shared" si="10"/>
        <v>504</v>
      </c>
      <c r="G258" s="18">
        <f>IFERROR(_xlfn.FORECAST.LINEAR(MIN(MAX(B258,$K$7),$K$15),$L$7:$L$15,$K$7:$K$15),0)</f>
        <v>0.10486660437205642</v>
      </c>
      <c r="H258" s="18">
        <f t="shared" si="11"/>
        <v>0.12317839787972902</v>
      </c>
      <c r="I258" s="42"/>
    </row>
    <row r="259" spans="1:9" x14ac:dyDescent="0.3">
      <c r="A259" s="3">
        <v>253</v>
      </c>
      <c r="B259" s="23">
        <v>8.3119720933738997E-2</v>
      </c>
      <c r="C259" s="23">
        <v>0.142973563949327</v>
      </c>
      <c r="D259" s="3">
        <f>2*A259+$R$7</f>
        <v>616</v>
      </c>
      <c r="E259" s="3">
        <f t="shared" si="9"/>
        <v>396</v>
      </c>
      <c r="F259" s="3">
        <f t="shared" si="10"/>
        <v>506</v>
      </c>
      <c r="G259" s="18">
        <f>IFERROR(_xlfn.FORECAST.LINEAR(MIN(MAX(B259,$K$7),$K$15),$L$7:$L$15,$K$7:$K$15),0)</f>
        <v>0.10423567459556012</v>
      </c>
      <c r="H259" s="18">
        <f t="shared" si="11"/>
        <v>0.12233604393332541</v>
      </c>
      <c r="I259" s="42"/>
    </row>
    <row r="260" spans="1:9" x14ac:dyDescent="0.3">
      <c r="A260" s="3">
        <v>254</v>
      </c>
      <c r="B260" s="23">
        <v>6.3168439928540002E-2</v>
      </c>
      <c r="C260" s="23">
        <v>0.12302228294413101</v>
      </c>
      <c r="D260" s="3">
        <f>2*A260+$R$7</f>
        <v>618</v>
      </c>
      <c r="E260" s="3">
        <f t="shared" si="9"/>
        <v>398</v>
      </c>
      <c r="F260" s="3">
        <f t="shared" si="10"/>
        <v>508</v>
      </c>
      <c r="G260" s="18">
        <f>IFERROR(_xlfn.FORECAST.LINEAR(MIN(MAX(B260,$K$7),$K$15),$L$7:$L$15,$K$7:$K$15),0)</f>
        <v>0.10345534370311657</v>
      </c>
      <c r="H260" s="18">
        <f t="shared" si="11"/>
        <v>0.12149368998692193</v>
      </c>
      <c r="I260" s="42"/>
    </row>
    <row r="261" spans="1:9" x14ac:dyDescent="0.3">
      <c r="A261" s="3">
        <v>255</v>
      </c>
      <c r="B261" s="23">
        <v>4.9319679446519001E-2</v>
      </c>
      <c r="C261" s="23">
        <v>0.11077712106911</v>
      </c>
      <c r="D261" s="3">
        <f>2*A261+$R$7</f>
        <v>620</v>
      </c>
      <c r="E261" s="3">
        <f t="shared" si="9"/>
        <v>400</v>
      </c>
      <c r="F261" s="3">
        <f t="shared" si="10"/>
        <v>510</v>
      </c>
      <c r="G261" s="18">
        <f>IFERROR(_xlfn.FORECAST.LINEAR(MIN(MAX(B261,$K$7),$K$15),$L$7:$L$15,$K$7:$K$15),0)</f>
        <v>0.10291369348910995</v>
      </c>
      <c r="H261" s="18">
        <f t="shared" si="11"/>
        <v>0.1209766925857482</v>
      </c>
      <c r="I261" s="42"/>
    </row>
    <row r="262" spans="1:9" x14ac:dyDescent="0.3">
      <c r="A262" s="3">
        <v>256</v>
      </c>
      <c r="B262" s="23">
        <v>3.3241518420745998E-2</v>
      </c>
      <c r="C262" s="23">
        <v>0.100783212798919</v>
      </c>
      <c r="D262" s="3">
        <f>2*A262+$R$7</f>
        <v>622</v>
      </c>
      <c r="E262" s="3">
        <f t="shared" si="9"/>
        <v>402</v>
      </c>
      <c r="F262" s="3">
        <f t="shared" si="10"/>
        <v>512</v>
      </c>
      <c r="G262" s="18">
        <f>IFERROR(_xlfn.FORECAST.LINEAR(MIN(MAX(B262,$K$7),$K$15),$L$7:$L$15,$K$7:$K$15),0)</f>
        <v>0.10228484736445144</v>
      </c>
      <c r="H262" s="18">
        <f t="shared" si="11"/>
        <v>0.12055474433745289</v>
      </c>
      <c r="I262" s="42"/>
    </row>
    <row r="263" spans="1:9" x14ac:dyDescent="0.3">
      <c r="A263" s="3">
        <v>257</v>
      </c>
      <c r="B263" s="23">
        <v>1.3290237415551E-2</v>
      </c>
      <c r="C263" s="23">
        <v>9.0789304528725995E-2</v>
      </c>
      <c r="D263" s="3">
        <f>2*A263+$R$7</f>
        <v>624</v>
      </c>
      <c r="E263" s="3">
        <f t="shared" si="9"/>
        <v>404</v>
      </c>
      <c r="F263" s="3">
        <f t="shared" si="10"/>
        <v>514</v>
      </c>
      <c r="G263" s="18">
        <f>IFERROR(_xlfn.FORECAST.LINEAR(MIN(MAX(B263,$K$7),$K$15),$L$7:$L$15,$K$7:$K$15),0)</f>
        <v>0.10150451647200805</v>
      </c>
      <c r="H263" s="18">
        <f t="shared" si="11"/>
        <v>0.12013279608915751</v>
      </c>
      <c r="I263" s="42"/>
    </row>
    <row r="264" spans="1:9" x14ac:dyDescent="0.3">
      <c r="A264" s="3">
        <v>258</v>
      </c>
      <c r="B264" s="23">
        <v>8.4413009700900002E-4</v>
      </c>
      <c r="C264" s="23">
        <v>8.9999999999998997E-2</v>
      </c>
      <c r="D264" s="3">
        <f>2*A264+$R$7</f>
        <v>626</v>
      </c>
      <c r="E264" s="3">
        <f t="shared" ref="E264:E327" si="12">2*A264+$R$8</f>
        <v>406</v>
      </c>
      <c r="F264" s="3">
        <f t="shared" ref="F264:F327" si="13">2*A264</f>
        <v>516</v>
      </c>
      <c r="G264" s="18">
        <f>IFERROR(_xlfn.FORECAST.LINEAR(MIN(MAX(B264,$K$7),$K$15),$L$7:$L$15,$K$7:$K$15),0)</f>
        <v>0.10101772657471798</v>
      </c>
      <c r="H264" s="18">
        <f t="shared" ref="H264:H327" si="14">IFERROR(_xlfn.FORECAST.LINEAR(MIN(MAX(C264,$M$7),$M$15),$N$7:$N$15,$M$7:$M$15),0)</f>
        <v>0.12009947122222218</v>
      </c>
      <c r="I264" s="42"/>
    </row>
    <row r="265" spans="1:9" x14ac:dyDescent="0.3">
      <c r="A265" s="3">
        <v>259</v>
      </c>
      <c r="B265" s="23">
        <v>0</v>
      </c>
      <c r="C265" s="23">
        <v>8.9999999999998997E-2</v>
      </c>
      <c r="D265" s="3">
        <f>2*A265+$R$7</f>
        <v>628</v>
      </c>
      <c r="E265" s="3">
        <f t="shared" si="12"/>
        <v>408</v>
      </c>
      <c r="F265" s="3">
        <f t="shared" si="13"/>
        <v>518</v>
      </c>
      <c r="G265" s="18">
        <f>IFERROR(_xlfn.FORECAST.LINEAR(MIN(MAX(B265,$K$7),$K$15),$L$7:$L$15,$K$7:$K$15),0)</f>
        <v>0.10098471111111113</v>
      </c>
      <c r="H265" s="18">
        <f t="shared" si="14"/>
        <v>0.12009947122222218</v>
      </c>
      <c r="I265" s="42"/>
    </row>
    <row r="266" spans="1:9" x14ac:dyDescent="0.3">
      <c r="A266" s="3">
        <v>260</v>
      </c>
      <c r="B266" s="23">
        <v>0</v>
      </c>
      <c r="C266" s="23">
        <v>8.9999999999998997E-2</v>
      </c>
      <c r="D266" s="3">
        <f>2*A266+$R$7</f>
        <v>630</v>
      </c>
      <c r="E266" s="3">
        <f t="shared" si="12"/>
        <v>410</v>
      </c>
      <c r="F266" s="3">
        <f t="shared" si="13"/>
        <v>520</v>
      </c>
      <c r="G266" s="18">
        <f>IFERROR(_xlfn.FORECAST.LINEAR(MIN(MAX(B266,$K$7),$K$15),$L$7:$L$15,$K$7:$K$15),0)</f>
        <v>0.10098471111111113</v>
      </c>
      <c r="H266" s="18">
        <f t="shared" si="14"/>
        <v>0.12009947122222218</v>
      </c>
      <c r="I266" s="42"/>
    </row>
    <row r="267" spans="1:9" x14ac:dyDescent="0.3">
      <c r="A267" s="3">
        <v>261</v>
      </c>
      <c r="B267" s="23">
        <v>0</v>
      </c>
      <c r="C267" s="23">
        <v>8.9999999999998997E-2</v>
      </c>
      <c r="D267" s="3">
        <f>2*A267+$R$7</f>
        <v>632</v>
      </c>
      <c r="E267" s="3">
        <f t="shared" si="12"/>
        <v>412</v>
      </c>
      <c r="F267" s="3">
        <f t="shared" si="13"/>
        <v>522</v>
      </c>
      <c r="G267" s="18">
        <f>IFERROR(_xlfn.FORECAST.LINEAR(MIN(MAX(B267,$K$7),$K$15),$L$7:$L$15,$K$7:$K$15),0)</f>
        <v>0.10098471111111113</v>
      </c>
      <c r="H267" s="18">
        <f t="shared" si="14"/>
        <v>0.12009947122222218</v>
      </c>
      <c r="I267" s="42"/>
    </row>
    <row r="268" spans="1:9" x14ac:dyDescent="0.3">
      <c r="A268" s="3">
        <v>262</v>
      </c>
      <c r="B268" s="23">
        <v>0</v>
      </c>
      <c r="C268" s="23">
        <v>8.9999999999998997E-2</v>
      </c>
      <c r="D268" s="3">
        <f>2*A268+$R$7</f>
        <v>634</v>
      </c>
      <c r="E268" s="3">
        <f t="shared" si="12"/>
        <v>414</v>
      </c>
      <c r="F268" s="3">
        <f t="shared" si="13"/>
        <v>524</v>
      </c>
      <c r="G268" s="18">
        <f>IFERROR(_xlfn.FORECAST.LINEAR(MIN(MAX(B268,$K$7),$K$15),$L$7:$L$15,$K$7:$K$15),0)</f>
        <v>0.10098471111111113</v>
      </c>
      <c r="H268" s="18">
        <f t="shared" si="14"/>
        <v>0.12009947122222218</v>
      </c>
      <c r="I268" s="42"/>
    </row>
    <row r="269" spans="1:9" x14ac:dyDescent="0.3">
      <c r="A269" s="3">
        <v>263</v>
      </c>
      <c r="B269" s="23">
        <v>0</v>
      </c>
      <c r="C269" s="23">
        <v>8.9999999999998997E-2</v>
      </c>
      <c r="D269" s="3">
        <f>2*A269+$R$7</f>
        <v>636</v>
      </c>
      <c r="E269" s="3">
        <f t="shared" si="12"/>
        <v>416</v>
      </c>
      <c r="F269" s="3">
        <f t="shared" si="13"/>
        <v>526</v>
      </c>
      <c r="G269" s="18">
        <f>IFERROR(_xlfn.FORECAST.LINEAR(MIN(MAX(B269,$K$7),$K$15),$L$7:$L$15,$K$7:$K$15),0)</f>
        <v>0.10098471111111113</v>
      </c>
      <c r="H269" s="18">
        <f t="shared" si="14"/>
        <v>0.12009947122222218</v>
      </c>
      <c r="I269" s="42"/>
    </row>
    <row r="270" spans="1:9" x14ac:dyDescent="0.3">
      <c r="A270" s="3">
        <v>264</v>
      </c>
      <c r="B270" s="23">
        <v>0</v>
      </c>
      <c r="C270" s="23">
        <v>8.9999999999998997E-2</v>
      </c>
      <c r="D270" s="3">
        <f>2*A270+$R$7</f>
        <v>638</v>
      </c>
      <c r="E270" s="3">
        <f t="shared" si="12"/>
        <v>418</v>
      </c>
      <c r="F270" s="3">
        <f t="shared" si="13"/>
        <v>528</v>
      </c>
      <c r="G270" s="18">
        <f>IFERROR(_xlfn.FORECAST.LINEAR(MIN(MAX(B270,$K$7),$K$15),$L$7:$L$15,$K$7:$K$15),0)</f>
        <v>0.10098471111111113</v>
      </c>
      <c r="H270" s="18">
        <f t="shared" si="14"/>
        <v>0.12009947122222218</v>
      </c>
      <c r="I270" s="42"/>
    </row>
    <row r="271" spans="1:9" x14ac:dyDescent="0.3">
      <c r="A271" s="3">
        <v>265</v>
      </c>
      <c r="B271" s="23">
        <v>0</v>
      </c>
      <c r="C271" s="23">
        <v>8.9999999999998997E-2</v>
      </c>
      <c r="D271" s="3">
        <f>2*A271+$R$7</f>
        <v>640</v>
      </c>
      <c r="E271" s="3">
        <f t="shared" si="12"/>
        <v>420</v>
      </c>
      <c r="F271" s="3">
        <f t="shared" si="13"/>
        <v>530</v>
      </c>
      <c r="G271" s="18">
        <f>IFERROR(_xlfn.FORECAST.LINEAR(MIN(MAX(B271,$K$7),$K$15),$L$7:$L$15,$K$7:$K$15),0)</f>
        <v>0.10098471111111113</v>
      </c>
      <c r="H271" s="18">
        <f t="shared" si="14"/>
        <v>0.12009947122222218</v>
      </c>
      <c r="I271" s="42"/>
    </row>
    <row r="272" spans="1:9" x14ac:dyDescent="0.3">
      <c r="A272" s="3">
        <v>266</v>
      </c>
      <c r="B272" s="23">
        <v>0</v>
      </c>
      <c r="C272" s="23">
        <v>8.9999999999998997E-2</v>
      </c>
      <c r="D272" s="3">
        <f>2*A272+$R$7</f>
        <v>642</v>
      </c>
      <c r="E272" s="3">
        <f t="shared" si="12"/>
        <v>422</v>
      </c>
      <c r="F272" s="3">
        <f t="shared" si="13"/>
        <v>532</v>
      </c>
      <c r="G272" s="18">
        <f>IFERROR(_xlfn.FORECAST.LINEAR(MIN(MAX(B272,$K$7),$K$15),$L$7:$L$15,$K$7:$K$15),0)</f>
        <v>0.10098471111111113</v>
      </c>
      <c r="H272" s="18">
        <f t="shared" si="14"/>
        <v>0.12009947122222218</v>
      </c>
      <c r="I272" s="42"/>
    </row>
    <row r="273" spans="1:9" x14ac:dyDescent="0.3">
      <c r="A273" s="3">
        <v>267</v>
      </c>
      <c r="B273" s="23">
        <v>0</v>
      </c>
      <c r="C273" s="23">
        <v>8.9999999999998997E-2</v>
      </c>
      <c r="D273" s="3">
        <f>2*A273+$R$7</f>
        <v>644</v>
      </c>
      <c r="E273" s="3">
        <f t="shared" si="12"/>
        <v>424</v>
      </c>
      <c r="F273" s="3">
        <f t="shared" si="13"/>
        <v>534</v>
      </c>
      <c r="G273" s="18">
        <f>IFERROR(_xlfn.FORECAST.LINEAR(MIN(MAX(B273,$K$7),$K$15),$L$7:$L$15,$K$7:$K$15),0)</f>
        <v>0.10098471111111113</v>
      </c>
      <c r="H273" s="18">
        <f t="shared" si="14"/>
        <v>0.12009947122222218</v>
      </c>
      <c r="I273" s="42"/>
    </row>
    <row r="274" spans="1:9" x14ac:dyDescent="0.3">
      <c r="A274" s="3">
        <v>268</v>
      </c>
      <c r="B274" s="23">
        <v>0</v>
      </c>
      <c r="C274" s="23">
        <v>8.9999999999998997E-2</v>
      </c>
      <c r="D274" s="3">
        <f>2*A274+$R$7</f>
        <v>646</v>
      </c>
      <c r="E274" s="3">
        <f t="shared" si="12"/>
        <v>426</v>
      </c>
      <c r="F274" s="3">
        <f t="shared" si="13"/>
        <v>536</v>
      </c>
      <c r="G274" s="18">
        <f>IFERROR(_xlfn.FORECAST.LINEAR(MIN(MAX(B274,$K$7),$K$15),$L$7:$L$15,$K$7:$K$15),0)</f>
        <v>0.10098471111111113</v>
      </c>
      <c r="H274" s="18">
        <f t="shared" si="14"/>
        <v>0.12009947122222218</v>
      </c>
      <c r="I274" s="42"/>
    </row>
    <row r="275" spans="1:9" x14ac:dyDescent="0.3">
      <c r="A275" s="3">
        <v>269</v>
      </c>
      <c r="B275" s="23">
        <v>0</v>
      </c>
      <c r="C275" s="23">
        <v>8.9999999999998997E-2</v>
      </c>
      <c r="D275" s="3">
        <f>2*A275+$R$7</f>
        <v>648</v>
      </c>
      <c r="E275" s="3">
        <f t="shared" si="12"/>
        <v>428</v>
      </c>
      <c r="F275" s="3">
        <f t="shared" si="13"/>
        <v>538</v>
      </c>
      <c r="G275" s="18">
        <f>IFERROR(_xlfn.FORECAST.LINEAR(MIN(MAX(B275,$K$7),$K$15),$L$7:$L$15,$K$7:$K$15),0)</f>
        <v>0.10098471111111113</v>
      </c>
      <c r="H275" s="18">
        <f t="shared" si="14"/>
        <v>0.12009947122222218</v>
      </c>
      <c r="I275" s="42"/>
    </row>
    <row r="276" spans="1:9" x14ac:dyDescent="0.3">
      <c r="A276" s="3">
        <v>270</v>
      </c>
      <c r="B276" s="23">
        <v>0</v>
      </c>
      <c r="C276" s="23">
        <v>8.9999999999998997E-2</v>
      </c>
      <c r="D276" s="3">
        <f>2*A276+$R$7</f>
        <v>650</v>
      </c>
      <c r="E276" s="3">
        <f t="shared" si="12"/>
        <v>430</v>
      </c>
      <c r="F276" s="3">
        <f t="shared" si="13"/>
        <v>540</v>
      </c>
      <c r="G276" s="18">
        <f>IFERROR(_xlfn.FORECAST.LINEAR(MIN(MAX(B276,$K$7),$K$15),$L$7:$L$15,$K$7:$K$15),0)</f>
        <v>0.10098471111111113</v>
      </c>
      <c r="H276" s="18">
        <f t="shared" si="14"/>
        <v>0.12009947122222218</v>
      </c>
      <c r="I276" s="42"/>
    </row>
    <row r="277" spans="1:9" x14ac:dyDescent="0.3">
      <c r="A277" s="3">
        <v>271</v>
      </c>
      <c r="B277" s="23">
        <v>0</v>
      </c>
      <c r="C277" s="23">
        <v>8.9999999999998997E-2</v>
      </c>
      <c r="D277" s="3">
        <f>2*A277+$R$7</f>
        <v>652</v>
      </c>
      <c r="E277" s="3">
        <f t="shared" si="12"/>
        <v>432</v>
      </c>
      <c r="F277" s="3">
        <f t="shared" si="13"/>
        <v>542</v>
      </c>
      <c r="G277" s="18">
        <f>IFERROR(_xlfn.FORECAST.LINEAR(MIN(MAX(B277,$K$7),$K$15),$L$7:$L$15,$K$7:$K$15),0)</f>
        <v>0.10098471111111113</v>
      </c>
      <c r="H277" s="18">
        <f t="shared" si="14"/>
        <v>0.12009947122222218</v>
      </c>
      <c r="I277" s="42"/>
    </row>
    <row r="278" spans="1:9" x14ac:dyDescent="0.3">
      <c r="A278" s="3">
        <v>272</v>
      </c>
      <c r="B278" s="23">
        <v>0</v>
      </c>
      <c r="C278" s="23">
        <v>8.9999999999998997E-2</v>
      </c>
      <c r="D278" s="3">
        <f>2*A278+$R$7</f>
        <v>654</v>
      </c>
      <c r="E278" s="3">
        <f t="shared" si="12"/>
        <v>434</v>
      </c>
      <c r="F278" s="3">
        <f t="shared" si="13"/>
        <v>544</v>
      </c>
      <c r="G278" s="18">
        <f>IFERROR(_xlfn.FORECAST.LINEAR(MIN(MAX(B278,$K$7),$K$15),$L$7:$L$15,$K$7:$K$15),0)</f>
        <v>0.10098471111111113</v>
      </c>
      <c r="H278" s="18">
        <f t="shared" si="14"/>
        <v>0.12009947122222218</v>
      </c>
      <c r="I278" s="42"/>
    </row>
    <row r="279" spans="1:9" x14ac:dyDescent="0.3">
      <c r="A279" s="3">
        <v>273</v>
      </c>
      <c r="B279" s="23">
        <v>0</v>
      </c>
      <c r="C279" s="23">
        <v>8.9999999999998997E-2</v>
      </c>
      <c r="D279" s="3">
        <f>2*A279+$R$7</f>
        <v>656</v>
      </c>
      <c r="E279" s="3">
        <f t="shared" si="12"/>
        <v>436</v>
      </c>
      <c r="F279" s="3">
        <f t="shared" si="13"/>
        <v>546</v>
      </c>
      <c r="G279" s="18">
        <f>IFERROR(_xlfn.FORECAST.LINEAR(MIN(MAX(B279,$K$7),$K$15),$L$7:$L$15,$K$7:$K$15),0)</f>
        <v>0.10098471111111113</v>
      </c>
      <c r="H279" s="18">
        <f t="shared" si="14"/>
        <v>0.12009947122222218</v>
      </c>
      <c r="I279" s="42"/>
    </row>
    <row r="280" spans="1:9" x14ac:dyDescent="0.3">
      <c r="A280" s="3">
        <v>274</v>
      </c>
      <c r="B280" s="23">
        <v>0</v>
      </c>
      <c r="C280" s="23">
        <v>8.9999999999998997E-2</v>
      </c>
      <c r="D280" s="3">
        <f>2*A280+$R$7</f>
        <v>658</v>
      </c>
      <c r="E280" s="3">
        <f t="shared" si="12"/>
        <v>438</v>
      </c>
      <c r="F280" s="3">
        <f t="shared" si="13"/>
        <v>548</v>
      </c>
      <c r="G280" s="18">
        <f>IFERROR(_xlfn.FORECAST.LINEAR(MIN(MAX(B280,$K$7),$K$15),$L$7:$L$15,$K$7:$K$15),0)</f>
        <v>0.10098471111111113</v>
      </c>
      <c r="H280" s="18">
        <f t="shared" si="14"/>
        <v>0.12009947122222218</v>
      </c>
      <c r="I280" s="42"/>
    </row>
    <row r="281" spans="1:9" x14ac:dyDescent="0.3">
      <c r="A281" s="3">
        <v>275</v>
      </c>
      <c r="B281" s="23">
        <v>0</v>
      </c>
      <c r="C281" s="23">
        <v>8.9999999999998997E-2</v>
      </c>
      <c r="D281" s="3">
        <f>2*A281+$R$7</f>
        <v>660</v>
      </c>
      <c r="E281" s="3">
        <f t="shared" si="12"/>
        <v>440</v>
      </c>
      <c r="F281" s="3">
        <f t="shared" si="13"/>
        <v>550</v>
      </c>
      <c r="G281" s="18">
        <f>IFERROR(_xlfn.FORECAST.LINEAR(MIN(MAX(B281,$K$7),$K$15),$L$7:$L$15,$K$7:$K$15),0)</f>
        <v>0.10098471111111113</v>
      </c>
      <c r="H281" s="18">
        <f t="shared" si="14"/>
        <v>0.12009947122222218</v>
      </c>
      <c r="I281" s="42"/>
    </row>
    <row r="282" spans="1:9" x14ac:dyDescent="0.3">
      <c r="A282" s="3">
        <v>276</v>
      </c>
      <c r="B282" s="23">
        <v>0</v>
      </c>
      <c r="C282" s="23">
        <v>8.9999999999998997E-2</v>
      </c>
      <c r="D282" s="3">
        <f>2*A282+$R$7</f>
        <v>662</v>
      </c>
      <c r="E282" s="3">
        <f t="shared" si="12"/>
        <v>442</v>
      </c>
      <c r="F282" s="3">
        <f t="shared" si="13"/>
        <v>552</v>
      </c>
      <c r="G282" s="18">
        <f>IFERROR(_xlfn.FORECAST.LINEAR(MIN(MAX(B282,$K$7),$K$15),$L$7:$L$15,$K$7:$K$15),0)</f>
        <v>0.10098471111111113</v>
      </c>
      <c r="H282" s="18">
        <f t="shared" si="14"/>
        <v>0.12009947122222218</v>
      </c>
      <c r="I282" s="42"/>
    </row>
    <row r="283" spans="1:9" x14ac:dyDescent="0.3">
      <c r="A283" s="3">
        <v>277</v>
      </c>
      <c r="B283" s="23">
        <v>0</v>
      </c>
      <c r="C283" s="23">
        <v>8.9999999999998997E-2</v>
      </c>
      <c r="D283" s="3">
        <f>2*A283+$R$7</f>
        <v>664</v>
      </c>
      <c r="E283" s="3">
        <f t="shared" si="12"/>
        <v>444</v>
      </c>
      <c r="F283" s="3">
        <f t="shared" si="13"/>
        <v>554</v>
      </c>
      <c r="G283" s="18">
        <f>IFERROR(_xlfn.FORECAST.LINEAR(MIN(MAX(B283,$K$7),$K$15),$L$7:$L$15,$K$7:$K$15),0)</f>
        <v>0.10098471111111113</v>
      </c>
      <c r="H283" s="18">
        <f t="shared" si="14"/>
        <v>0.12009947122222218</v>
      </c>
      <c r="I283" s="42"/>
    </row>
    <row r="284" spans="1:9" x14ac:dyDescent="0.3">
      <c r="A284" s="3">
        <v>278</v>
      </c>
      <c r="B284" s="23">
        <v>0</v>
      </c>
      <c r="C284" s="23">
        <v>8.9999999999998997E-2</v>
      </c>
      <c r="D284" s="3">
        <f>2*A284+$R$7</f>
        <v>666</v>
      </c>
      <c r="E284" s="3">
        <f t="shared" si="12"/>
        <v>446</v>
      </c>
      <c r="F284" s="3">
        <f t="shared" si="13"/>
        <v>556</v>
      </c>
      <c r="G284" s="18">
        <f>IFERROR(_xlfn.FORECAST.LINEAR(MIN(MAX(B284,$K$7),$K$15),$L$7:$L$15,$K$7:$K$15),0)</f>
        <v>0.10098471111111113</v>
      </c>
      <c r="H284" s="18">
        <f t="shared" si="14"/>
        <v>0.12009947122222218</v>
      </c>
      <c r="I284" s="42"/>
    </row>
    <row r="285" spans="1:9" x14ac:dyDescent="0.3">
      <c r="A285" s="3">
        <v>279</v>
      </c>
      <c r="B285" s="23">
        <v>0</v>
      </c>
      <c r="C285" s="23">
        <v>8.9999999999998997E-2</v>
      </c>
      <c r="D285" s="3">
        <f>2*A285+$R$7</f>
        <v>668</v>
      </c>
      <c r="E285" s="3">
        <f t="shared" si="12"/>
        <v>448</v>
      </c>
      <c r="F285" s="3">
        <f t="shared" si="13"/>
        <v>558</v>
      </c>
      <c r="G285" s="18">
        <f>IFERROR(_xlfn.FORECAST.LINEAR(MIN(MAX(B285,$K$7),$K$15),$L$7:$L$15,$K$7:$K$15),0)</f>
        <v>0.10098471111111113</v>
      </c>
      <c r="H285" s="18">
        <f t="shared" si="14"/>
        <v>0.12009947122222218</v>
      </c>
      <c r="I285" s="42"/>
    </row>
    <row r="286" spans="1:9" x14ac:dyDescent="0.3">
      <c r="A286" s="3">
        <v>280</v>
      </c>
      <c r="B286" s="23">
        <v>0</v>
      </c>
      <c r="C286" s="23">
        <v>8.9999999999998997E-2</v>
      </c>
      <c r="D286" s="3">
        <f>2*A286+$R$7</f>
        <v>670</v>
      </c>
      <c r="E286" s="3">
        <f t="shared" si="12"/>
        <v>450</v>
      </c>
      <c r="F286" s="3">
        <f t="shared" si="13"/>
        <v>560</v>
      </c>
      <c r="G286" s="18">
        <f>IFERROR(_xlfn.FORECAST.LINEAR(MIN(MAX(B286,$K$7),$K$15),$L$7:$L$15,$K$7:$K$15),0)</f>
        <v>0.10098471111111113</v>
      </c>
      <c r="H286" s="18">
        <f t="shared" si="14"/>
        <v>0.12009947122222218</v>
      </c>
      <c r="I286" s="42"/>
    </row>
    <row r="287" spans="1:9" x14ac:dyDescent="0.3">
      <c r="A287" s="3">
        <v>281</v>
      </c>
      <c r="B287" s="23">
        <v>0</v>
      </c>
      <c r="C287" s="23">
        <v>8.9999999999998997E-2</v>
      </c>
      <c r="D287" s="3">
        <f>2*A287+$R$7</f>
        <v>672</v>
      </c>
      <c r="E287" s="3">
        <f t="shared" si="12"/>
        <v>452</v>
      </c>
      <c r="F287" s="3">
        <f t="shared" si="13"/>
        <v>562</v>
      </c>
      <c r="G287" s="18">
        <f>IFERROR(_xlfn.FORECAST.LINEAR(MIN(MAX(B287,$K$7),$K$15),$L$7:$L$15,$K$7:$K$15),0)</f>
        <v>0.10098471111111113</v>
      </c>
      <c r="H287" s="18">
        <f t="shared" si="14"/>
        <v>0.12009947122222218</v>
      </c>
      <c r="I287" s="42"/>
    </row>
    <row r="288" spans="1:9" x14ac:dyDescent="0.3">
      <c r="A288" s="3">
        <v>282</v>
      </c>
      <c r="B288" s="23">
        <v>0</v>
      </c>
      <c r="C288" s="23">
        <v>8.9999999999998997E-2</v>
      </c>
      <c r="D288" s="3">
        <f>2*A288+$R$7</f>
        <v>674</v>
      </c>
      <c r="E288" s="3">
        <f t="shared" si="12"/>
        <v>454</v>
      </c>
      <c r="F288" s="3">
        <f t="shared" si="13"/>
        <v>564</v>
      </c>
      <c r="G288" s="18">
        <f>IFERROR(_xlfn.FORECAST.LINEAR(MIN(MAX(B288,$K$7),$K$15),$L$7:$L$15,$K$7:$K$15),0)</f>
        <v>0.10098471111111113</v>
      </c>
      <c r="H288" s="18">
        <f t="shared" si="14"/>
        <v>0.12009947122222218</v>
      </c>
      <c r="I288" s="42"/>
    </row>
    <row r="289" spans="1:9" x14ac:dyDescent="0.3">
      <c r="A289" s="3">
        <v>283</v>
      </c>
      <c r="B289" s="23">
        <v>0</v>
      </c>
      <c r="C289" s="23">
        <v>8.9999999999998997E-2</v>
      </c>
      <c r="D289" s="3">
        <f>2*A289+$R$7</f>
        <v>676</v>
      </c>
      <c r="E289" s="3">
        <f t="shared" si="12"/>
        <v>456</v>
      </c>
      <c r="F289" s="3">
        <f t="shared" si="13"/>
        <v>566</v>
      </c>
      <c r="G289" s="18">
        <f>IFERROR(_xlfn.FORECAST.LINEAR(MIN(MAX(B289,$K$7),$K$15),$L$7:$L$15,$K$7:$K$15),0)</f>
        <v>0.10098471111111113</v>
      </c>
      <c r="H289" s="18">
        <f t="shared" si="14"/>
        <v>0.12009947122222218</v>
      </c>
      <c r="I289" s="42"/>
    </row>
    <row r="290" spans="1:9" x14ac:dyDescent="0.3">
      <c r="A290" s="3">
        <v>284</v>
      </c>
      <c r="B290" s="23">
        <v>0</v>
      </c>
      <c r="C290" s="23">
        <v>8.9999999999998997E-2</v>
      </c>
      <c r="D290" s="3">
        <f>2*A290+$R$7</f>
        <v>678</v>
      </c>
      <c r="E290" s="3">
        <f t="shared" si="12"/>
        <v>458</v>
      </c>
      <c r="F290" s="3">
        <f t="shared" si="13"/>
        <v>568</v>
      </c>
      <c r="G290" s="18">
        <f>IFERROR(_xlfn.FORECAST.LINEAR(MIN(MAX(B290,$K$7),$K$15),$L$7:$L$15,$K$7:$K$15),0)</f>
        <v>0.10098471111111113</v>
      </c>
      <c r="H290" s="18">
        <f t="shared" si="14"/>
        <v>0.12009947122222218</v>
      </c>
      <c r="I290" s="42"/>
    </row>
    <row r="291" spans="1:9" x14ac:dyDescent="0.3">
      <c r="A291" s="3">
        <v>285</v>
      </c>
      <c r="B291" s="23">
        <v>0</v>
      </c>
      <c r="C291" s="23">
        <v>8.9999999999998997E-2</v>
      </c>
      <c r="D291" s="3">
        <f>2*A291+$R$7</f>
        <v>680</v>
      </c>
      <c r="E291" s="3">
        <f t="shared" si="12"/>
        <v>460</v>
      </c>
      <c r="F291" s="3">
        <f t="shared" si="13"/>
        <v>570</v>
      </c>
      <c r="G291" s="18">
        <f>IFERROR(_xlfn.FORECAST.LINEAR(MIN(MAX(B291,$K$7),$K$15),$L$7:$L$15,$K$7:$K$15),0)</f>
        <v>0.10098471111111113</v>
      </c>
      <c r="H291" s="18">
        <f t="shared" si="14"/>
        <v>0.12009947122222218</v>
      </c>
      <c r="I291" s="42"/>
    </row>
    <row r="292" spans="1:9" x14ac:dyDescent="0.3">
      <c r="A292" s="3">
        <v>286</v>
      </c>
      <c r="B292" s="23">
        <v>0</v>
      </c>
      <c r="C292" s="23">
        <v>8.9999999999998997E-2</v>
      </c>
      <c r="D292" s="3">
        <f>2*A292+$R$7</f>
        <v>682</v>
      </c>
      <c r="E292" s="3">
        <f t="shared" si="12"/>
        <v>462</v>
      </c>
      <c r="F292" s="3">
        <f t="shared" si="13"/>
        <v>572</v>
      </c>
      <c r="G292" s="18">
        <f>IFERROR(_xlfn.FORECAST.LINEAR(MIN(MAX(B292,$K$7),$K$15),$L$7:$L$15,$K$7:$K$15),0)</f>
        <v>0.10098471111111113</v>
      </c>
      <c r="H292" s="18">
        <f t="shared" si="14"/>
        <v>0.12009947122222218</v>
      </c>
      <c r="I292" s="42"/>
    </row>
    <row r="293" spans="1:9" x14ac:dyDescent="0.3">
      <c r="A293" s="3">
        <v>287</v>
      </c>
      <c r="B293" s="23">
        <v>0</v>
      </c>
      <c r="C293" s="23">
        <v>8.9999999999998997E-2</v>
      </c>
      <c r="D293" s="3">
        <f>2*A293+$R$7</f>
        <v>684</v>
      </c>
      <c r="E293" s="3">
        <f t="shared" si="12"/>
        <v>464</v>
      </c>
      <c r="F293" s="3">
        <f t="shared" si="13"/>
        <v>574</v>
      </c>
      <c r="G293" s="18">
        <f>IFERROR(_xlfn.FORECAST.LINEAR(MIN(MAX(B293,$K$7),$K$15),$L$7:$L$15,$K$7:$K$15),0)</f>
        <v>0.10098471111111113</v>
      </c>
      <c r="H293" s="18">
        <f t="shared" si="14"/>
        <v>0.12009947122222218</v>
      </c>
      <c r="I293" s="42"/>
    </row>
    <row r="294" spans="1:9" x14ac:dyDescent="0.3">
      <c r="A294" s="3">
        <v>288</v>
      </c>
      <c r="B294" s="23">
        <v>0</v>
      </c>
      <c r="C294" s="23">
        <v>8.7698673813072003E-2</v>
      </c>
      <c r="D294" s="3">
        <f>2*A294+$R$7</f>
        <v>686</v>
      </c>
      <c r="E294" s="3">
        <f t="shared" si="12"/>
        <v>466</v>
      </c>
      <c r="F294" s="3">
        <f t="shared" si="13"/>
        <v>576</v>
      </c>
      <c r="G294" s="18">
        <f>IFERROR(_xlfn.FORECAST.LINEAR(MIN(MAX(B294,$K$7),$K$15),$L$7:$L$15,$K$7:$K$15),0)</f>
        <v>0.10098471111111113</v>
      </c>
      <c r="H294" s="18">
        <f t="shared" si="14"/>
        <v>0.12000230797766588</v>
      </c>
      <c r="I294" s="42"/>
    </row>
    <row r="295" spans="1:9" x14ac:dyDescent="0.3">
      <c r="A295" s="3">
        <v>289</v>
      </c>
      <c r="B295" s="23">
        <v>0</v>
      </c>
      <c r="C295" s="23">
        <v>8.0795396258537003E-2</v>
      </c>
      <c r="D295" s="3">
        <f>2*A295+$R$7</f>
        <v>688</v>
      </c>
      <c r="E295" s="3">
        <f t="shared" si="12"/>
        <v>468</v>
      </c>
      <c r="F295" s="3">
        <f t="shared" si="13"/>
        <v>578</v>
      </c>
      <c r="G295" s="18">
        <f>IFERROR(_xlfn.FORECAST.LINEAR(MIN(MAX(B295,$K$7),$K$15),$L$7:$L$15,$K$7:$K$15),0)</f>
        <v>0.10098471111111113</v>
      </c>
      <c r="H295" s="18">
        <f t="shared" si="14"/>
        <v>0.11971084784086229</v>
      </c>
      <c r="I295" s="42"/>
    </row>
    <row r="296" spans="1:9" x14ac:dyDescent="0.3">
      <c r="A296" s="3">
        <v>290</v>
      </c>
      <c r="B296" s="23">
        <v>0</v>
      </c>
      <c r="C296" s="23">
        <v>0.08</v>
      </c>
      <c r="D296" s="3">
        <f>2*A296+$R$7</f>
        <v>690</v>
      </c>
      <c r="E296" s="3">
        <f t="shared" si="12"/>
        <v>470</v>
      </c>
      <c r="F296" s="3">
        <f t="shared" si="13"/>
        <v>580</v>
      </c>
      <c r="G296" s="18">
        <f>IFERROR(_xlfn.FORECAST.LINEAR(MIN(MAX(B296,$K$7),$K$15),$L$7:$L$15,$K$7:$K$15),0)</f>
        <v>0.10098471111111113</v>
      </c>
      <c r="H296" s="18">
        <f t="shared" si="14"/>
        <v>0.11967726577777779</v>
      </c>
      <c r="I296" s="42"/>
    </row>
    <row r="297" spans="1:9" x14ac:dyDescent="0.3">
      <c r="A297" s="3">
        <v>291</v>
      </c>
      <c r="B297" s="23">
        <v>0</v>
      </c>
      <c r="C297" s="23">
        <v>0.08</v>
      </c>
      <c r="D297" s="3">
        <f>2*A297+$R$7</f>
        <v>692</v>
      </c>
      <c r="E297" s="3">
        <f t="shared" si="12"/>
        <v>472</v>
      </c>
      <c r="F297" s="3">
        <f t="shared" si="13"/>
        <v>582</v>
      </c>
      <c r="G297" s="18">
        <f>IFERROR(_xlfn.FORECAST.LINEAR(MIN(MAX(B297,$K$7),$K$15),$L$7:$L$15,$K$7:$K$15),0)</f>
        <v>0.10098471111111113</v>
      </c>
      <c r="H297" s="18">
        <f t="shared" si="14"/>
        <v>0.11967726577777779</v>
      </c>
      <c r="I297" s="42"/>
    </row>
    <row r="298" spans="1:9" x14ac:dyDescent="0.3">
      <c r="A298" s="3">
        <v>292</v>
      </c>
      <c r="B298" s="23">
        <v>0</v>
      </c>
      <c r="C298" s="23">
        <v>0.08</v>
      </c>
      <c r="D298" s="3">
        <f>2*A298+$R$7</f>
        <v>694</v>
      </c>
      <c r="E298" s="3">
        <f t="shared" si="12"/>
        <v>474</v>
      </c>
      <c r="F298" s="3">
        <f t="shared" si="13"/>
        <v>584</v>
      </c>
      <c r="G298" s="18">
        <f>IFERROR(_xlfn.FORECAST.LINEAR(MIN(MAX(B298,$K$7),$K$15),$L$7:$L$15,$K$7:$K$15),0)</f>
        <v>0.10098471111111113</v>
      </c>
      <c r="H298" s="18">
        <f t="shared" si="14"/>
        <v>0.11967726577777779</v>
      </c>
      <c r="I298" s="42"/>
    </row>
    <row r="299" spans="1:9" x14ac:dyDescent="0.3">
      <c r="A299" s="3">
        <v>293</v>
      </c>
      <c r="B299" s="23">
        <v>0</v>
      </c>
      <c r="C299" s="23">
        <v>0.08</v>
      </c>
      <c r="D299" s="3">
        <f>2*A299+$R$7</f>
        <v>696</v>
      </c>
      <c r="E299" s="3">
        <f t="shared" si="12"/>
        <v>476</v>
      </c>
      <c r="F299" s="3">
        <f t="shared" si="13"/>
        <v>586</v>
      </c>
      <c r="G299" s="18">
        <f>IFERROR(_xlfn.FORECAST.LINEAR(MIN(MAX(B299,$K$7),$K$15),$L$7:$L$15,$K$7:$K$15),0)</f>
        <v>0.10098471111111113</v>
      </c>
      <c r="H299" s="18">
        <f t="shared" si="14"/>
        <v>0.11967726577777779</v>
      </c>
      <c r="I299" s="42"/>
    </row>
    <row r="300" spans="1:9" x14ac:dyDescent="0.3">
      <c r="A300" s="3">
        <v>294</v>
      </c>
      <c r="B300" s="23">
        <v>0</v>
      </c>
      <c r="C300" s="23">
        <v>0.08</v>
      </c>
      <c r="D300" s="3">
        <f>2*A300+$R$7</f>
        <v>698</v>
      </c>
      <c r="E300" s="3">
        <f t="shared" si="12"/>
        <v>478</v>
      </c>
      <c r="F300" s="3">
        <f t="shared" si="13"/>
        <v>588</v>
      </c>
      <c r="G300" s="18">
        <f>IFERROR(_xlfn.FORECAST.LINEAR(MIN(MAX(B300,$K$7),$K$15),$L$7:$L$15,$K$7:$K$15),0)</f>
        <v>0.10098471111111113</v>
      </c>
      <c r="H300" s="18">
        <f t="shared" si="14"/>
        <v>0.11967726577777779</v>
      </c>
      <c r="I300" s="42"/>
    </row>
    <row r="301" spans="1:9" x14ac:dyDescent="0.3">
      <c r="A301" s="3">
        <v>295</v>
      </c>
      <c r="B301" s="23">
        <v>0</v>
      </c>
      <c r="C301" s="23">
        <v>0.08</v>
      </c>
      <c r="D301" s="3">
        <f>2*A301+$R$7</f>
        <v>700</v>
      </c>
      <c r="E301" s="3">
        <f t="shared" si="12"/>
        <v>480</v>
      </c>
      <c r="F301" s="3">
        <f t="shared" si="13"/>
        <v>590</v>
      </c>
      <c r="G301" s="18">
        <f>IFERROR(_xlfn.FORECAST.LINEAR(MIN(MAX(B301,$K$7),$K$15),$L$7:$L$15,$K$7:$K$15),0)</f>
        <v>0.10098471111111113</v>
      </c>
      <c r="H301" s="18">
        <f t="shared" si="14"/>
        <v>0.11967726577777779</v>
      </c>
      <c r="I301" s="42"/>
    </row>
    <row r="302" spans="1:9" x14ac:dyDescent="0.3">
      <c r="A302" s="3">
        <v>296</v>
      </c>
      <c r="B302" s="23">
        <v>0</v>
      </c>
      <c r="C302" s="23">
        <v>0.08</v>
      </c>
      <c r="D302" s="3">
        <f>2*A302+$R$7</f>
        <v>702</v>
      </c>
      <c r="E302" s="3">
        <f t="shared" si="12"/>
        <v>482</v>
      </c>
      <c r="F302" s="3">
        <f t="shared" si="13"/>
        <v>592</v>
      </c>
      <c r="G302" s="18">
        <f>IFERROR(_xlfn.FORECAST.LINEAR(MIN(MAX(B302,$K$7),$K$15),$L$7:$L$15,$K$7:$K$15),0)</f>
        <v>0.10098471111111113</v>
      </c>
      <c r="H302" s="18">
        <f t="shared" si="14"/>
        <v>0.11967726577777779</v>
      </c>
      <c r="I302" s="42"/>
    </row>
    <row r="303" spans="1:9" x14ac:dyDescent="0.3">
      <c r="A303" s="3">
        <v>297</v>
      </c>
      <c r="B303" s="23">
        <v>0</v>
      </c>
      <c r="C303" s="23">
        <v>0.08</v>
      </c>
      <c r="D303" s="3">
        <f>2*A303+$R$7</f>
        <v>704</v>
      </c>
      <c r="E303" s="3">
        <f t="shared" si="12"/>
        <v>484</v>
      </c>
      <c r="F303" s="3">
        <f t="shared" si="13"/>
        <v>594</v>
      </c>
      <c r="G303" s="18">
        <f>IFERROR(_xlfn.FORECAST.LINEAR(MIN(MAX(B303,$K$7),$K$15),$L$7:$L$15,$K$7:$K$15),0)</f>
        <v>0.10098471111111113</v>
      </c>
      <c r="H303" s="18">
        <f t="shared" si="14"/>
        <v>0.11967726577777779</v>
      </c>
      <c r="I303" s="42"/>
    </row>
    <row r="304" spans="1:9" x14ac:dyDescent="0.3">
      <c r="A304" s="3">
        <v>298</v>
      </c>
      <c r="B304" s="23">
        <v>0</v>
      </c>
      <c r="C304" s="23">
        <v>0.08</v>
      </c>
      <c r="D304" s="3">
        <f>2*A304+$R$7</f>
        <v>706</v>
      </c>
      <c r="E304" s="3">
        <f t="shared" si="12"/>
        <v>486</v>
      </c>
      <c r="F304" s="3">
        <f t="shared" si="13"/>
        <v>596</v>
      </c>
      <c r="G304" s="18">
        <f>IFERROR(_xlfn.FORECAST.LINEAR(MIN(MAX(B304,$K$7),$K$15),$L$7:$L$15,$K$7:$K$15),0)</f>
        <v>0.10098471111111113</v>
      </c>
      <c r="H304" s="18">
        <f t="shared" si="14"/>
        <v>0.11967726577777779</v>
      </c>
      <c r="I304" s="42"/>
    </row>
    <row r="305" spans="1:9" x14ac:dyDescent="0.3">
      <c r="A305" s="3">
        <v>299</v>
      </c>
      <c r="B305" s="23">
        <v>0</v>
      </c>
      <c r="C305" s="23">
        <v>0.08</v>
      </c>
      <c r="D305" s="3">
        <f>2*A305+$R$7</f>
        <v>708</v>
      </c>
      <c r="E305" s="3">
        <f t="shared" si="12"/>
        <v>488</v>
      </c>
      <c r="F305" s="3">
        <f t="shared" si="13"/>
        <v>598</v>
      </c>
      <c r="G305" s="18">
        <f>IFERROR(_xlfn.FORECAST.LINEAR(MIN(MAX(B305,$K$7),$K$15),$L$7:$L$15,$K$7:$K$15),0)</f>
        <v>0.10098471111111113</v>
      </c>
      <c r="H305" s="18">
        <f t="shared" si="14"/>
        <v>0.11967726577777779</v>
      </c>
      <c r="I305" s="42"/>
    </row>
    <row r="306" spans="1:9" x14ac:dyDescent="0.3">
      <c r="A306" s="3">
        <v>300</v>
      </c>
      <c r="B306" s="23">
        <v>0</v>
      </c>
      <c r="C306" s="23">
        <v>0.08</v>
      </c>
      <c r="D306" s="3">
        <f>2*A306+$R$7</f>
        <v>710</v>
      </c>
      <c r="E306" s="3">
        <f t="shared" si="12"/>
        <v>490</v>
      </c>
      <c r="F306" s="3">
        <f t="shared" si="13"/>
        <v>600</v>
      </c>
      <c r="G306" s="18">
        <f>IFERROR(_xlfn.FORECAST.LINEAR(MIN(MAX(B306,$K$7),$K$15),$L$7:$L$15,$K$7:$K$15),0)</f>
        <v>0.10098471111111113</v>
      </c>
      <c r="H306" s="18">
        <f t="shared" si="14"/>
        <v>0.11967726577777779</v>
      </c>
      <c r="I306" s="42"/>
    </row>
    <row r="307" spans="1:9" x14ac:dyDescent="0.3">
      <c r="A307" s="3">
        <v>301</v>
      </c>
      <c r="B307" s="23">
        <v>0</v>
      </c>
      <c r="C307" s="23">
        <v>0.08</v>
      </c>
      <c r="D307" s="3">
        <f>2*A307+$R$7</f>
        <v>712</v>
      </c>
      <c r="E307" s="3">
        <f t="shared" si="12"/>
        <v>492</v>
      </c>
      <c r="F307" s="3">
        <f t="shared" si="13"/>
        <v>602</v>
      </c>
      <c r="G307" s="18">
        <f>IFERROR(_xlfn.FORECAST.LINEAR(MIN(MAX(B307,$K$7),$K$15),$L$7:$L$15,$K$7:$K$15),0)</f>
        <v>0.10098471111111113</v>
      </c>
      <c r="H307" s="18">
        <f t="shared" si="14"/>
        <v>0.11967726577777779</v>
      </c>
      <c r="I307" s="42"/>
    </row>
    <row r="308" spans="1:9" x14ac:dyDescent="0.3">
      <c r="A308" s="3">
        <v>302</v>
      </c>
      <c r="B308" s="23">
        <v>0</v>
      </c>
      <c r="C308" s="23">
        <v>0.08</v>
      </c>
      <c r="D308" s="3">
        <f>2*A308+$R$7</f>
        <v>714</v>
      </c>
      <c r="E308" s="3">
        <f t="shared" si="12"/>
        <v>494</v>
      </c>
      <c r="F308" s="3">
        <f t="shared" si="13"/>
        <v>604</v>
      </c>
      <c r="G308" s="18">
        <f>IFERROR(_xlfn.FORECAST.LINEAR(MIN(MAX(B308,$K$7),$K$15),$L$7:$L$15,$K$7:$K$15),0)</f>
        <v>0.10098471111111113</v>
      </c>
      <c r="H308" s="18">
        <f t="shared" si="14"/>
        <v>0.11967726577777779</v>
      </c>
      <c r="I308" s="42"/>
    </row>
    <row r="309" spans="1:9" x14ac:dyDescent="0.3">
      <c r="A309" s="3">
        <v>303</v>
      </c>
      <c r="B309" s="23">
        <v>0</v>
      </c>
      <c r="C309" s="23">
        <v>0.08</v>
      </c>
      <c r="D309" s="3">
        <f>2*A309+$R$7</f>
        <v>716</v>
      </c>
      <c r="E309" s="3">
        <f t="shared" si="12"/>
        <v>496</v>
      </c>
      <c r="F309" s="3">
        <f t="shared" si="13"/>
        <v>606</v>
      </c>
      <c r="G309" s="18">
        <f>IFERROR(_xlfn.FORECAST.LINEAR(MIN(MAX(B309,$K$7),$K$15),$L$7:$L$15,$K$7:$K$15),0)</f>
        <v>0.10098471111111113</v>
      </c>
      <c r="H309" s="18">
        <f t="shared" si="14"/>
        <v>0.11967726577777779</v>
      </c>
      <c r="I309" s="42"/>
    </row>
    <row r="310" spans="1:9" x14ac:dyDescent="0.3">
      <c r="A310" s="3">
        <v>304</v>
      </c>
      <c r="B310" s="23">
        <v>0</v>
      </c>
      <c r="C310" s="23">
        <v>0.08</v>
      </c>
      <c r="D310" s="3">
        <f>2*A310+$R$7</f>
        <v>718</v>
      </c>
      <c r="E310" s="3">
        <f t="shared" si="12"/>
        <v>498</v>
      </c>
      <c r="F310" s="3">
        <f t="shared" si="13"/>
        <v>608</v>
      </c>
      <c r="G310" s="18">
        <f>IFERROR(_xlfn.FORECAST.LINEAR(MIN(MAX(B310,$K$7),$K$15),$L$7:$L$15,$K$7:$K$15),0)</f>
        <v>0.10098471111111113</v>
      </c>
      <c r="H310" s="18">
        <f t="shared" si="14"/>
        <v>0.11967726577777779</v>
      </c>
      <c r="I310" s="42"/>
    </row>
    <row r="311" spans="1:9" x14ac:dyDescent="0.3">
      <c r="A311" s="3">
        <v>305</v>
      </c>
      <c r="B311" s="23">
        <v>0</v>
      </c>
      <c r="C311" s="23">
        <v>7.7700196861508003E-2</v>
      </c>
      <c r="D311" s="3">
        <f>2*A311+$R$7</f>
        <v>720</v>
      </c>
      <c r="E311" s="3">
        <f t="shared" si="12"/>
        <v>500</v>
      </c>
      <c r="F311" s="3">
        <f t="shared" si="13"/>
        <v>610</v>
      </c>
      <c r="G311" s="18">
        <f>IFERROR(_xlfn.FORECAST.LINEAR(MIN(MAX(B311,$K$7),$K$15),$L$7:$L$15,$K$7:$K$15),0)</f>
        <v>0.10098471111111113</v>
      </c>
      <c r="H311" s="18">
        <f t="shared" si="14"/>
        <v>0.11958016683715561</v>
      </c>
      <c r="I311" s="42"/>
    </row>
    <row r="312" spans="1:9" x14ac:dyDescent="0.3">
      <c r="A312" s="3">
        <v>306</v>
      </c>
      <c r="B312" s="23">
        <v>0</v>
      </c>
      <c r="C312" s="23">
        <v>7.0801487988345999E-2</v>
      </c>
      <c r="D312" s="3">
        <f>2*A312+$R$7</f>
        <v>722</v>
      </c>
      <c r="E312" s="3">
        <f t="shared" si="12"/>
        <v>502</v>
      </c>
      <c r="F312" s="3">
        <f t="shared" si="13"/>
        <v>612</v>
      </c>
      <c r="G312" s="18">
        <f>IFERROR(_xlfn.FORECAST.LINEAR(MIN(MAX(B312,$K$7),$K$15),$L$7:$L$15,$K$7:$K$15),0)</f>
        <v>0.10098471111111113</v>
      </c>
      <c r="H312" s="18">
        <f t="shared" si="14"/>
        <v>0.119288899592567</v>
      </c>
      <c r="I312" s="42"/>
    </row>
    <row r="313" spans="1:9" x14ac:dyDescent="0.3">
      <c r="A313" s="3">
        <v>307</v>
      </c>
      <c r="B313" s="23">
        <v>0</v>
      </c>
      <c r="C313" s="23">
        <v>7.0000000000000007E-2</v>
      </c>
      <c r="D313" s="3">
        <f>2*A313+$R$7</f>
        <v>724</v>
      </c>
      <c r="E313" s="3">
        <f t="shared" si="12"/>
        <v>504</v>
      </c>
      <c r="F313" s="3">
        <f t="shared" si="13"/>
        <v>614</v>
      </c>
      <c r="G313" s="18">
        <f>IFERROR(_xlfn.FORECAST.LINEAR(MIN(MAX(B313,$K$7),$K$15),$L$7:$L$15,$K$7:$K$15),0)</f>
        <v>0.10098471111111113</v>
      </c>
      <c r="H313" s="18">
        <f t="shared" si="14"/>
        <v>0.11925506033333334</v>
      </c>
      <c r="I313" s="42"/>
    </row>
    <row r="314" spans="1:9" x14ac:dyDescent="0.3">
      <c r="A314" s="3">
        <v>308</v>
      </c>
      <c r="B314" s="23">
        <v>0</v>
      </c>
      <c r="C314" s="23">
        <v>7.0000000000000007E-2</v>
      </c>
      <c r="D314" s="3">
        <f>2*A314+$R$7</f>
        <v>726</v>
      </c>
      <c r="E314" s="3">
        <f t="shared" si="12"/>
        <v>506</v>
      </c>
      <c r="F314" s="3">
        <f t="shared" si="13"/>
        <v>616</v>
      </c>
      <c r="G314" s="18">
        <f>IFERROR(_xlfn.FORECAST.LINEAR(MIN(MAX(B314,$K$7),$K$15),$L$7:$L$15,$K$7:$K$15),0)</f>
        <v>0.10098471111111113</v>
      </c>
      <c r="H314" s="18">
        <f t="shared" si="14"/>
        <v>0.11925506033333334</v>
      </c>
      <c r="I314" s="42"/>
    </row>
    <row r="315" spans="1:9" x14ac:dyDescent="0.3">
      <c r="A315" s="3">
        <v>309</v>
      </c>
      <c r="B315" s="23">
        <v>0</v>
      </c>
      <c r="C315" s="23">
        <v>7.0000000000000007E-2</v>
      </c>
      <c r="D315" s="3">
        <f>2*A315+$R$7</f>
        <v>728</v>
      </c>
      <c r="E315" s="3">
        <f t="shared" si="12"/>
        <v>508</v>
      </c>
      <c r="F315" s="3">
        <f t="shared" si="13"/>
        <v>618</v>
      </c>
      <c r="G315" s="18">
        <f>IFERROR(_xlfn.FORECAST.LINEAR(MIN(MAX(B315,$K$7),$K$15),$L$7:$L$15,$K$7:$K$15),0)</f>
        <v>0.10098471111111113</v>
      </c>
      <c r="H315" s="18">
        <f t="shared" si="14"/>
        <v>0.11925506033333334</v>
      </c>
      <c r="I315" s="42"/>
    </row>
    <row r="316" spans="1:9" x14ac:dyDescent="0.3">
      <c r="A316" s="3">
        <v>310</v>
      </c>
      <c r="B316" s="23">
        <v>0</v>
      </c>
      <c r="C316" s="23">
        <v>7.0000000000000007E-2</v>
      </c>
      <c r="D316" s="3">
        <f>2*A316+$R$7</f>
        <v>730</v>
      </c>
      <c r="E316" s="3">
        <f t="shared" si="12"/>
        <v>510</v>
      </c>
      <c r="F316" s="3">
        <f t="shared" si="13"/>
        <v>620</v>
      </c>
      <c r="G316" s="18">
        <f>IFERROR(_xlfn.FORECAST.LINEAR(MIN(MAX(B316,$K$7),$K$15),$L$7:$L$15,$K$7:$K$15),0)</f>
        <v>0.10098471111111113</v>
      </c>
      <c r="H316" s="18">
        <f t="shared" si="14"/>
        <v>0.11925506033333334</v>
      </c>
      <c r="I316" s="42"/>
    </row>
    <row r="317" spans="1:9" x14ac:dyDescent="0.3">
      <c r="A317" s="3">
        <v>311</v>
      </c>
      <c r="B317" s="23">
        <v>0</v>
      </c>
      <c r="C317" s="23">
        <v>6.7701719909944003E-2</v>
      </c>
      <c r="D317" s="3">
        <f>2*A317+$R$7</f>
        <v>732</v>
      </c>
      <c r="E317" s="3">
        <f t="shared" si="12"/>
        <v>512</v>
      </c>
      <c r="F317" s="3">
        <f t="shared" si="13"/>
        <v>622</v>
      </c>
      <c r="G317" s="18">
        <f>IFERROR(_xlfn.FORECAST.LINEAR(MIN(MAX(B317,$K$7),$K$15),$L$7:$L$15,$K$7:$K$15),0)</f>
        <v>0.10098471111111113</v>
      </c>
      <c r="H317" s="18">
        <f t="shared" si="14"/>
        <v>0.11915802569664535</v>
      </c>
      <c r="I317" s="42"/>
    </row>
    <row r="318" spans="1:9" x14ac:dyDescent="0.3">
      <c r="A318" s="3">
        <v>312</v>
      </c>
      <c r="B318" s="23">
        <v>0</v>
      </c>
      <c r="C318" s="23">
        <v>6.0807579718154002E-2</v>
      </c>
      <c r="D318" s="3">
        <f>2*A318+$R$7</f>
        <v>734</v>
      </c>
      <c r="E318" s="3">
        <f t="shared" si="12"/>
        <v>514</v>
      </c>
      <c r="F318" s="3">
        <f t="shared" si="13"/>
        <v>624</v>
      </c>
      <c r="G318" s="18">
        <f>IFERROR(_xlfn.FORECAST.LINEAR(MIN(MAX(B318,$K$7),$K$15),$L$7:$L$15,$K$7:$K$15),0)</f>
        <v>0.10098471111111113</v>
      </c>
      <c r="H318" s="18">
        <f t="shared" si="14"/>
        <v>0.11886695134427165</v>
      </c>
      <c r="I318" s="42"/>
    </row>
    <row r="319" spans="1:9" x14ac:dyDescent="0.3">
      <c r="A319" s="3">
        <v>313</v>
      </c>
      <c r="B319" s="23">
        <v>0</v>
      </c>
      <c r="C319" s="23">
        <v>0.06</v>
      </c>
      <c r="D319" s="3">
        <f>2*A319+$R$7</f>
        <v>736</v>
      </c>
      <c r="E319" s="3">
        <f t="shared" si="12"/>
        <v>516</v>
      </c>
      <c r="F319" s="3">
        <f t="shared" si="13"/>
        <v>626</v>
      </c>
      <c r="G319" s="18">
        <f>IFERROR(_xlfn.FORECAST.LINEAR(MIN(MAX(B319,$K$7),$K$15),$L$7:$L$15,$K$7:$K$15),0)</f>
        <v>0.10098471111111113</v>
      </c>
      <c r="H319" s="18">
        <f t="shared" si="14"/>
        <v>0.11883285488888889</v>
      </c>
      <c r="I319" s="42"/>
    </row>
    <row r="320" spans="1:9" x14ac:dyDescent="0.3">
      <c r="A320" s="3">
        <v>314</v>
      </c>
      <c r="B320" s="23">
        <v>0</v>
      </c>
      <c r="C320" s="23">
        <v>0.06</v>
      </c>
      <c r="D320" s="3">
        <f>2*A320+$R$7</f>
        <v>738</v>
      </c>
      <c r="E320" s="3">
        <f t="shared" si="12"/>
        <v>518</v>
      </c>
      <c r="F320" s="3">
        <f t="shared" si="13"/>
        <v>628</v>
      </c>
      <c r="G320" s="18">
        <f>IFERROR(_xlfn.FORECAST.LINEAR(MIN(MAX(B320,$K$7),$K$15),$L$7:$L$15,$K$7:$K$15),0)</f>
        <v>0.10098471111111113</v>
      </c>
      <c r="H320" s="18">
        <f t="shared" si="14"/>
        <v>0.11883285488888889</v>
      </c>
      <c r="I320" s="42"/>
    </row>
    <row r="321" spans="1:9" x14ac:dyDescent="0.3">
      <c r="A321" s="3">
        <v>315</v>
      </c>
      <c r="B321" s="23">
        <v>0</v>
      </c>
      <c r="C321" s="23">
        <v>0.06</v>
      </c>
      <c r="D321" s="3">
        <f>2*A321+$R$7</f>
        <v>740</v>
      </c>
      <c r="E321" s="3">
        <f t="shared" si="12"/>
        <v>520</v>
      </c>
      <c r="F321" s="3">
        <f t="shared" si="13"/>
        <v>630</v>
      </c>
      <c r="G321" s="18">
        <f>IFERROR(_xlfn.FORECAST.LINEAR(MIN(MAX(B321,$K$7),$K$15),$L$7:$L$15,$K$7:$K$15),0)</f>
        <v>0.10098471111111113</v>
      </c>
      <c r="H321" s="18">
        <f t="shared" si="14"/>
        <v>0.11883285488888889</v>
      </c>
      <c r="I321" s="42"/>
    </row>
    <row r="322" spans="1:9" x14ac:dyDescent="0.3">
      <c r="A322" s="3">
        <v>316</v>
      </c>
      <c r="B322" s="23">
        <v>0</v>
      </c>
      <c r="C322" s="23">
        <v>0.06</v>
      </c>
      <c r="D322" s="3">
        <f>2*A322+$R$7</f>
        <v>742</v>
      </c>
      <c r="E322" s="3">
        <f t="shared" si="12"/>
        <v>522</v>
      </c>
      <c r="F322" s="3">
        <f t="shared" si="13"/>
        <v>632</v>
      </c>
      <c r="G322" s="18">
        <f>IFERROR(_xlfn.FORECAST.LINEAR(MIN(MAX(B322,$K$7),$K$15),$L$7:$L$15,$K$7:$K$15),0)</f>
        <v>0.10098471111111113</v>
      </c>
      <c r="H322" s="18">
        <f t="shared" si="14"/>
        <v>0.11883285488888889</v>
      </c>
      <c r="I322" s="42"/>
    </row>
    <row r="323" spans="1:9" x14ac:dyDescent="0.3">
      <c r="A323" s="3">
        <v>317</v>
      </c>
      <c r="B323" s="23">
        <v>0</v>
      </c>
      <c r="C323" s="23">
        <v>0.06</v>
      </c>
      <c r="D323" s="3">
        <f>2*A323+$R$7</f>
        <v>744</v>
      </c>
      <c r="E323" s="3">
        <f t="shared" si="12"/>
        <v>524</v>
      </c>
      <c r="F323" s="3">
        <f t="shared" si="13"/>
        <v>634</v>
      </c>
      <c r="G323" s="18">
        <f>IFERROR(_xlfn.FORECAST.LINEAR(MIN(MAX(B323,$K$7),$K$15),$L$7:$L$15,$K$7:$K$15),0)</f>
        <v>0.10098471111111113</v>
      </c>
      <c r="H323" s="18">
        <f t="shared" si="14"/>
        <v>0.11883285488888889</v>
      </c>
      <c r="I323" s="42"/>
    </row>
    <row r="324" spans="1:9" x14ac:dyDescent="0.3">
      <c r="A324" s="3">
        <v>318</v>
      </c>
      <c r="B324" s="23">
        <v>0</v>
      </c>
      <c r="C324" s="23">
        <v>0.06</v>
      </c>
      <c r="D324" s="3">
        <f>2*A324+$R$7</f>
        <v>746</v>
      </c>
      <c r="E324" s="3">
        <f t="shared" si="12"/>
        <v>526</v>
      </c>
      <c r="F324" s="3">
        <f t="shared" si="13"/>
        <v>636</v>
      </c>
      <c r="G324" s="18">
        <f>IFERROR(_xlfn.FORECAST.LINEAR(MIN(MAX(B324,$K$7),$K$15),$L$7:$L$15,$K$7:$K$15),0)</f>
        <v>0.10098471111111113</v>
      </c>
      <c r="H324" s="18">
        <f t="shared" si="14"/>
        <v>0.11883285488888889</v>
      </c>
      <c r="I324" s="42"/>
    </row>
    <row r="325" spans="1:9" x14ac:dyDescent="0.3">
      <c r="A325" s="3">
        <v>319</v>
      </c>
      <c r="B325" s="23">
        <v>0</v>
      </c>
      <c r="C325" s="23">
        <v>0.06</v>
      </c>
      <c r="D325" s="3">
        <f>2*A325+$R$7</f>
        <v>748</v>
      </c>
      <c r="E325" s="3">
        <f t="shared" si="12"/>
        <v>528</v>
      </c>
      <c r="F325" s="3">
        <f t="shared" si="13"/>
        <v>638</v>
      </c>
      <c r="G325" s="18">
        <f>IFERROR(_xlfn.FORECAST.LINEAR(MIN(MAX(B325,$K$7),$K$15),$L$7:$L$15,$K$7:$K$15),0)</f>
        <v>0.10098471111111113</v>
      </c>
      <c r="H325" s="18">
        <f t="shared" si="14"/>
        <v>0.11883285488888889</v>
      </c>
      <c r="I325" s="42"/>
    </row>
    <row r="326" spans="1:9" x14ac:dyDescent="0.3">
      <c r="A326" s="3">
        <v>320</v>
      </c>
      <c r="B326" s="23">
        <v>0</v>
      </c>
      <c r="C326" s="23">
        <v>5.7703242958380002E-2</v>
      </c>
      <c r="D326" s="3">
        <f>2*A326+$R$7</f>
        <v>750</v>
      </c>
      <c r="E326" s="3">
        <f t="shared" si="12"/>
        <v>530</v>
      </c>
      <c r="F326" s="3">
        <f t="shared" si="13"/>
        <v>640</v>
      </c>
      <c r="G326" s="18">
        <f>IFERROR(_xlfn.FORECAST.LINEAR(MIN(MAX(B326,$K$7),$K$15),$L$7:$L$15,$K$7:$K$15),0)</f>
        <v>0.10098471111111113</v>
      </c>
      <c r="H326" s="18">
        <f t="shared" si="14"/>
        <v>0.1187358845561351</v>
      </c>
      <c r="I326" s="42"/>
    </row>
    <row r="327" spans="1:9" x14ac:dyDescent="0.3">
      <c r="A327" s="3">
        <v>321</v>
      </c>
      <c r="B327" s="23">
        <v>0</v>
      </c>
      <c r="C327" s="23">
        <v>5.0813671447965003E-2</v>
      </c>
      <c r="D327" s="3">
        <f>2*A327+$R$7</f>
        <v>752</v>
      </c>
      <c r="E327" s="3">
        <f t="shared" si="12"/>
        <v>532</v>
      </c>
      <c r="F327" s="3">
        <f t="shared" si="13"/>
        <v>642</v>
      </c>
      <c r="G327" s="18">
        <f>IFERROR(_xlfn.FORECAST.LINEAR(MIN(MAX(B327,$K$7),$K$15),$L$7:$L$15,$K$7:$K$15),0)</f>
        <v>0.10098471111111113</v>
      </c>
      <c r="H327" s="18">
        <f t="shared" si="14"/>
        <v>0.11844500309597644</v>
      </c>
      <c r="I327" s="42"/>
    </row>
    <row r="328" spans="1:9" x14ac:dyDescent="0.3">
      <c r="A328" s="3">
        <v>322</v>
      </c>
      <c r="B328" s="23">
        <v>0</v>
      </c>
      <c r="C328" s="23">
        <v>0.05</v>
      </c>
      <c r="D328" s="3">
        <f>2*A328+$R$7</f>
        <v>754</v>
      </c>
      <c r="E328" s="3">
        <f t="shared" ref="E328:E366" si="15">2*A328+$R$8</f>
        <v>534</v>
      </c>
      <c r="F328" s="3">
        <f t="shared" ref="F328:F366" si="16">2*A328</f>
        <v>644</v>
      </c>
      <c r="G328" s="18">
        <f>IFERROR(_xlfn.FORECAST.LINEAR(MIN(MAX(B328,$K$7),$K$15),$L$7:$L$15,$K$7:$K$15),0)</f>
        <v>0.10098471111111113</v>
      </c>
      <c r="H328" s="18">
        <f t="shared" ref="H328:H366" si="17">IFERROR(_xlfn.FORECAST.LINEAR(MIN(MAX(C328,$M$7),$M$15),$N$7:$N$15,$M$7:$M$15),0)</f>
        <v>0.11841064944444446</v>
      </c>
      <c r="I328" s="42"/>
    </row>
    <row r="329" spans="1:9" x14ac:dyDescent="0.3">
      <c r="A329" s="3">
        <v>323</v>
      </c>
      <c r="B329" s="23">
        <v>0</v>
      </c>
      <c r="C329" s="23">
        <v>0.05</v>
      </c>
      <c r="D329" s="3">
        <f>2*A329+$R$7</f>
        <v>756</v>
      </c>
      <c r="E329" s="3">
        <f t="shared" si="15"/>
        <v>536</v>
      </c>
      <c r="F329" s="3">
        <f t="shared" si="16"/>
        <v>646</v>
      </c>
      <c r="G329" s="18">
        <f>IFERROR(_xlfn.FORECAST.LINEAR(MIN(MAX(B329,$K$7),$K$15),$L$7:$L$15,$K$7:$K$15),0)</f>
        <v>0.10098471111111113</v>
      </c>
      <c r="H329" s="18">
        <f t="shared" si="17"/>
        <v>0.11841064944444446</v>
      </c>
      <c r="I329" s="42"/>
    </row>
    <row r="330" spans="1:9" x14ac:dyDescent="0.3">
      <c r="A330" s="3">
        <v>324</v>
      </c>
      <c r="B330" s="23">
        <v>0</v>
      </c>
      <c r="C330" s="23">
        <v>0.05</v>
      </c>
      <c r="D330" s="3">
        <f>2*A330+$R$7</f>
        <v>758</v>
      </c>
      <c r="E330" s="3">
        <f t="shared" si="15"/>
        <v>538</v>
      </c>
      <c r="F330" s="3">
        <f t="shared" si="16"/>
        <v>648</v>
      </c>
      <c r="G330" s="18">
        <f>IFERROR(_xlfn.FORECAST.LINEAR(MIN(MAX(B330,$K$7),$K$15),$L$7:$L$15,$K$7:$K$15),0)</f>
        <v>0.10098471111111113</v>
      </c>
      <c r="H330" s="18">
        <f t="shared" si="17"/>
        <v>0.11841064944444446</v>
      </c>
      <c r="I330" s="42"/>
    </row>
    <row r="331" spans="1:9" x14ac:dyDescent="0.3">
      <c r="A331" s="3">
        <v>325</v>
      </c>
      <c r="B331" s="23">
        <v>0</v>
      </c>
      <c r="C331" s="23">
        <v>0.05</v>
      </c>
      <c r="D331" s="3">
        <f>2*A331+$R$7</f>
        <v>760</v>
      </c>
      <c r="E331" s="3">
        <f t="shared" si="15"/>
        <v>540</v>
      </c>
      <c r="F331" s="3">
        <f t="shared" si="16"/>
        <v>650</v>
      </c>
      <c r="G331" s="18">
        <f>IFERROR(_xlfn.FORECAST.LINEAR(MIN(MAX(B331,$K$7),$K$15),$L$7:$L$15,$K$7:$K$15),0)</f>
        <v>0.10098471111111113</v>
      </c>
      <c r="H331" s="18">
        <f t="shared" si="17"/>
        <v>0.11841064944444446</v>
      </c>
      <c r="I331" s="42"/>
    </row>
    <row r="332" spans="1:9" x14ac:dyDescent="0.3">
      <c r="A332" s="3">
        <v>326</v>
      </c>
      <c r="B332" s="23">
        <v>0</v>
      </c>
      <c r="C332" s="23">
        <v>4.7704766006816002E-2</v>
      </c>
      <c r="D332" s="3">
        <f>2*A332+$R$7</f>
        <v>762</v>
      </c>
      <c r="E332" s="3">
        <f t="shared" si="15"/>
        <v>542</v>
      </c>
      <c r="F332" s="3">
        <f t="shared" si="16"/>
        <v>652</v>
      </c>
      <c r="G332" s="18">
        <f>IFERROR(_xlfn.FORECAST.LINEAR(MIN(MAX(B332,$K$7),$K$15),$L$7:$L$15,$K$7:$K$15),0)</f>
        <v>0.10098471111111113</v>
      </c>
      <c r="H332" s="18">
        <f t="shared" si="17"/>
        <v>0.11831374341562483</v>
      </c>
      <c r="I332" s="42"/>
    </row>
    <row r="333" spans="1:9" x14ac:dyDescent="0.3">
      <c r="A333" s="3">
        <v>327</v>
      </c>
      <c r="B333" s="23">
        <v>0</v>
      </c>
      <c r="C333" s="23">
        <v>4.0819763177773999E-2</v>
      </c>
      <c r="D333" s="3">
        <f>2*A333+$R$7</f>
        <v>764</v>
      </c>
      <c r="E333" s="3">
        <f t="shared" si="15"/>
        <v>544</v>
      </c>
      <c r="F333" s="3">
        <f t="shared" si="16"/>
        <v>654</v>
      </c>
      <c r="G333" s="18">
        <f>IFERROR(_xlfn.FORECAST.LINEAR(MIN(MAX(B333,$K$7),$K$15),$L$7:$L$15,$K$7:$K$15),0)</f>
        <v>0.10098471111111113</v>
      </c>
      <c r="H333" s="18">
        <f t="shared" si="17"/>
        <v>0.11802305484768114</v>
      </c>
      <c r="I333" s="42"/>
    </row>
    <row r="334" spans="1:9" x14ac:dyDescent="0.3">
      <c r="A334" s="3">
        <v>328</v>
      </c>
      <c r="B334" s="23">
        <v>0</v>
      </c>
      <c r="C334" s="23">
        <v>0.04</v>
      </c>
      <c r="D334" s="3">
        <f>2*A334+$R$7</f>
        <v>766</v>
      </c>
      <c r="E334" s="3">
        <f t="shared" si="15"/>
        <v>546</v>
      </c>
      <c r="F334" s="3">
        <f t="shared" si="16"/>
        <v>656</v>
      </c>
      <c r="G334" s="18">
        <f>IFERROR(_xlfn.FORECAST.LINEAR(MIN(MAX(B334,$K$7),$K$15),$L$7:$L$15,$K$7:$K$15),0)</f>
        <v>0.10098471111111113</v>
      </c>
      <c r="H334" s="18">
        <f t="shared" si="17"/>
        <v>0.11798844400000001</v>
      </c>
      <c r="I334" s="42"/>
    </row>
    <row r="335" spans="1:9" x14ac:dyDescent="0.3">
      <c r="A335" s="3">
        <v>329</v>
      </c>
      <c r="B335" s="23">
        <v>0</v>
      </c>
      <c r="C335" s="23">
        <v>0.04</v>
      </c>
      <c r="D335" s="3">
        <f>2*A335+$R$7</f>
        <v>768</v>
      </c>
      <c r="E335" s="3">
        <f t="shared" si="15"/>
        <v>548</v>
      </c>
      <c r="F335" s="3">
        <f t="shared" si="16"/>
        <v>658</v>
      </c>
      <c r="G335" s="18">
        <f>IFERROR(_xlfn.FORECAST.LINEAR(MIN(MAX(B335,$K$7),$K$15),$L$7:$L$15,$K$7:$K$15),0)</f>
        <v>0.10098471111111113</v>
      </c>
      <c r="H335" s="18">
        <f t="shared" si="17"/>
        <v>0.11798844400000001</v>
      </c>
      <c r="I335" s="42"/>
    </row>
    <row r="336" spans="1:9" x14ac:dyDescent="0.3">
      <c r="A336" s="3">
        <v>330</v>
      </c>
      <c r="B336" s="23">
        <v>0</v>
      </c>
      <c r="C336" s="23">
        <v>0.04</v>
      </c>
      <c r="D336" s="3">
        <f>2*A336+$R$7</f>
        <v>770</v>
      </c>
      <c r="E336" s="3">
        <f t="shared" si="15"/>
        <v>550</v>
      </c>
      <c r="F336" s="3">
        <f t="shared" si="16"/>
        <v>660</v>
      </c>
      <c r="G336" s="18">
        <f>IFERROR(_xlfn.FORECAST.LINEAR(MIN(MAX(B336,$K$7),$K$15),$L$7:$L$15,$K$7:$K$15),0)</f>
        <v>0.10098471111111113</v>
      </c>
      <c r="H336" s="18">
        <f t="shared" si="17"/>
        <v>0.11798844400000001</v>
      </c>
      <c r="I336" s="42"/>
    </row>
    <row r="337" spans="1:9" x14ac:dyDescent="0.3">
      <c r="A337" s="3">
        <v>331</v>
      </c>
      <c r="B337" s="23">
        <v>0</v>
      </c>
      <c r="C337" s="23">
        <v>0.04</v>
      </c>
      <c r="D337" s="3">
        <f>2*A337+$R$7</f>
        <v>772</v>
      </c>
      <c r="E337" s="3">
        <f t="shared" si="15"/>
        <v>552</v>
      </c>
      <c r="F337" s="3">
        <f t="shared" si="16"/>
        <v>662</v>
      </c>
      <c r="G337" s="18">
        <f>IFERROR(_xlfn.FORECAST.LINEAR(MIN(MAX(B337,$K$7),$K$15),$L$7:$L$15,$K$7:$K$15),0)</f>
        <v>0.10098471111111113</v>
      </c>
      <c r="H337" s="18">
        <f t="shared" si="17"/>
        <v>0.11798844400000001</v>
      </c>
      <c r="I337" s="42"/>
    </row>
    <row r="338" spans="1:9" x14ac:dyDescent="0.3">
      <c r="A338" s="3">
        <v>332</v>
      </c>
      <c r="B338" s="23">
        <v>0</v>
      </c>
      <c r="C338" s="23">
        <v>3.7706289055252001E-2</v>
      </c>
      <c r="D338" s="3">
        <f>2*A338+$R$7</f>
        <v>774</v>
      </c>
      <c r="E338" s="3">
        <f t="shared" si="15"/>
        <v>554</v>
      </c>
      <c r="F338" s="3">
        <f t="shared" si="16"/>
        <v>664</v>
      </c>
      <c r="G338" s="18">
        <f>IFERROR(_xlfn.FORECAST.LINEAR(MIN(MAX(B338,$K$7),$K$15),$L$7:$L$15,$K$7:$K$15),0)</f>
        <v>0.10098471111111113</v>
      </c>
      <c r="H338" s="18">
        <f t="shared" si="17"/>
        <v>0.11789160227511457</v>
      </c>
      <c r="I338" s="42"/>
    </row>
    <row r="339" spans="1:9" x14ac:dyDescent="0.3">
      <c r="A339" s="3">
        <v>333</v>
      </c>
      <c r="B339" s="23">
        <v>0</v>
      </c>
      <c r="C339" s="23">
        <v>3.0825854907583002E-2</v>
      </c>
      <c r="D339" s="3">
        <f>2*A339+$R$7</f>
        <v>776</v>
      </c>
      <c r="E339" s="3">
        <f t="shared" si="15"/>
        <v>556</v>
      </c>
      <c r="F339" s="3">
        <f t="shared" si="16"/>
        <v>666</v>
      </c>
      <c r="G339" s="18">
        <f>IFERROR(_xlfn.FORECAST.LINEAR(MIN(MAX(B339,$K$7),$K$15),$L$7:$L$15,$K$7:$K$15),0)</f>
        <v>0.10098471111111113</v>
      </c>
      <c r="H339" s="18">
        <f t="shared" si="17"/>
        <v>0.11760110659938583</v>
      </c>
      <c r="I339" s="42"/>
    </row>
    <row r="340" spans="1:9" x14ac:dyDescent="0.3">
      <c r="A340" s="3">
        <v>334</v>
      </c>
      <c r="B340" s="23">
        <v>0</v>
      </c>
      <c r="C340" s="23">
        <v>3.0000000000001002E-2</v>
      </c>
      <c r="D340" s="3">
        <f>2*A340+$R$7</f>
        <v>778</v>
      </c>
      <c r="E340" s="3">
        <f t="shared" si="15"/>
        <v>558</v>
      </c>
      <c r="F340" s="3">
        <f t="shared" si="16"/>
        <v>668</v>
      </c>
      <c r="G340" s="18">
        <f>IFERROR(_xlfn.FORECAST.LINEAR(MIN(MAX(B340,$K$7),$K$15),$L$7:$L$15,$K$7:$K$15),0)</f>
        <v>0.10098471111111113</v>
      </c>
      <c r="H340" s="18">
        <f t="shared" si="17"/>
        <v>0.1175662385555556</v>
      </c>
      <c r="I340" s="42"/>
    </row>
    <row r="341" spans="1:9" x14ac:dyDescent="0.3">
      <c r="A341" s="3">
        <v>335</v>
      </c>
      <c r="B341" s="23">
        <v>0</v>
      </c>
      <c r="C341" s="23">
        <v>3.0000000000001002E-2</v>
      </c>
      <c r="D341" s="3">
        <f>2*A341+$R$7</f>
        <v>780</v>
      </c>
      <c r="E341" s="3">
        <f t="shared" si="15"/>
        <v>560</v>
      </c>
      <c r="F341" s="3">
        <f t="shared" si="16"/>
        <v>670</v>
      </c>
      <c r="G341" s="18">
        <f>IFERROR(_xlfn.FORECAST.LINEAR(MIN(MAX(B341,$K$7),$K$15),$L$7:$L$15,$K$7:$K$15),0)</f>
        <v>0.10098471111111113</v>
      </c>
      <c r="H341" s="18">
        <f t="shared" si="17"/>
        <v>0.1175662385555556</v>
      </c>
      <c r="I341" s="42"/>
    </row>
    <row r="342" spans="1:9" x14ac:dyDescent="0.3">
      <c r="A342" s="3">
        <v>336</v>
      </c>
      <c r="B342" s="23">
        <v>0</v>
      </c>
      <c r="C342" s="23">
        <v>3.0000000000001002E-2</v>
      </c>
      <c r="D342" s="3">
        <f>2*A342+$R$7</f>
        <v>782</v>
      </c>
      <c r="E342" s="3">
        <f t="shared" si="15"/>
        <v>562</v>
      </c>
      <c r="F342" s="3">
        <f t="shared" si="16"/>
        <v>672</v>
      </c>
      <c r="G342" s="18">
        <f>IFERROR(_xlfn.FORECAST.LINEAR(MIN(MAX(B342,$K$7),$K$15),$L$7:$L$15,$K$7:$K$15),0)</f>
        <v>0.10098471111111113</v>
      </c>
      <c r="H342" s="18">
        <f t="shared" si="17"/>
        <v>0.1175662385555556</v>
      </c>
      <c r="I342" s="42"/>
    </row>
    <row r="343" spans="1:9" x14ac:dyDescent="0.3">
      <c r="A343" s="3">
        <v>337</v>
      </c>
      <c r="B343" s="23">
        <v>0</v>
      </c>
      <c r="C343" s="23">
        <v>3.0000000000001002E-2</v>
      </c>
      <c r="D343" s="3">
        <f>2*A343+$R$7</f>
        <v>784</v>
      </c>
      <c r="E343" s="3">
        <f t="shared" si="15"/>
        <v>564</v>
      </c>
      <c r="F343" s="3">
        <f t="shared" si="16"/>
        <v>674</v>
      </c>
      <c r="G343" s="18">
        <f>IFERROR(_xlfn.FORECAST.LINEAR(MIN(MAX(B343,$K$7),$K$15),$L$7:$L$15,$K$7:$K$15),0)</f>
        <v>0.10098471111111113</v>
      </c>
      <c r="H343" s="18">
        <f t="shared" si="17"/>
        <v>0.1175662385555556</v>
      </c>
      <c r="I343" s="42"/>
    </row>
    <row r="344" spans="1:9" x14ac:dyDescent="0.3">
      <c r="A344" s="3">
        <v>338</v>
      </c>
      <c r="B344" s="23">
        <v>0</v>
      </c>
      <c r="C344" s="23">
        <v>2.7707812103689999E-2</v>
      </c>
      <c r="D344" s="3">
        <f>2*A344+$R$7</f>
        <v>786</v>
      </c>
      <c r="E344" s="3">
        <f t="shared" si="15"/>
        <v>566</v>
      </c>
      <c r="F344" s="3">
        <f t="shared" si="16"/>
        <v>676</v>
      </c>
      <c r="G344" s="18">
        <f>IFERROR(_xlfn.FORECAST.LINEAR(MIN(MAX(B344,$K$7),$K$15),$L$7:$L$15,$K$7:$K$15),0)</f>
        <v>0.10098471111111113</v>
      </c>
      <c r="H344" s="18">
        <f t="shared" si="17"/>
        <v>0.11746946113460439</v>
      </c>
      <c r="I344" s="42"/>
    </row>
    <row r="345" spans="1:9" x14ac:dyDescent="0.3">
      <c r="A345" s="3">
        <v>339</v>
      </c>
      <c r="B345" s="23">
        <v>0</v>
      </c>
      <c r="C345" s="23">
        <v>2.0831946637391002E-2</v>
      </c>
      <c r="D345" s="3">
        <f>2*A345+$R$7</f>
        <v>788</v>
      </c>
      <c r="E345" s="3">
        <f t="shared" si="15"/>
        <v>568</v>
      </c>
      <c r="F345" s="3">
        <f t="shared" si="16"/>
        <v>678</v>
      </c>
      <c r="G345" s="18">
        <f>IFERROR(_xlfn.FORECAST.LINEAR(MIN(MAX(B345,$K$7),$K$15),$L$7:$L$15,$K$7:$K$15),0)</f>
        <v>0.10098471111111113</v>
      </c>
      <c r="H345" s="18">
        <f t="shared" si="17"/>
        <v>0.1171791583510905</v>
      </c>
      <c r="I345" s="42"/>
    </row>
    <row r="346" spans="1:9" x14ac:dyDescent="0.3">
      <c r="A346" s="3">
        <v>340</v>
      </c>
      <c r="B346" s="23">
        <v>0</v>
      </c>
      <c r="C346" s="23">
        <v>1.9999999999999001E-2</v>
      </c>
      <c r="D346" s="3">
        <f>2*A346+$R$7</f>
        <v>790</v>
      </c>
      <c r="E346" s="3">
        <f t="shared" si="15"/>
        <v>570</v>
      </c>
      <c r="F346" s="3">
        <f t="shared" si="16"/>
        <v>680</v>
      </c>
      <c r="G346" s="18">
        <f>IFERROR(_xlfn.FORECAST.LINEAR(MIN(MAX(B346,$K$7),$K$15),$L$7:$L$15,$K$7:$K$15),0)</f>
        <v>0.10098471111111113</v>
      </c>
      <c r="H346" s="18">
        <f t="shared" si="17"/>
        <v>0.11714403311111107</v>
      </c>
      <c r="I346" s="42"/>
    </row>
    <row r="347" spans="1:9" x14ac:dyDescent="0.3">
      <c r="A347" s="3">
        <v>341</v>
      </c>
      <c r="B347" s="23">
        <v>0</v>
      </c>
      <c r="C347" s="23">
        <v>1.9999999999999001E-2</v>
      </c>
      <c r="D347" s="3">
        <f>2*A347+$R$7</f>
        <v>792</v>
      </c>
      <c r="E347" s="3">
        <f t="shared" si="15"/>
        <v>572</v>
      </c>
      <c r="F347" s="3">
        <f t="shared" si="16"/>
        <v>682</v>
      </c>
      <c r="G347" s="18">
        <f>IFERROR(_xlfn.FORECAST.LINEAR(MIN(MAX(B347,$K$7),$K$15),$L$7:$L$15,$K$7:$K$15),0)</f>
        <v>0.10098471111111113</v>
      </c>
      <c r="H347" s="18">
        <f t="shared" si="17"/>
        <v>0.11714403311111107</v>
      </c>
      <c r="I347" s="42"/>
    </row>
    <row r="348" spans="1:9" x14ac:dyDescent="0.3">
      <c r="A348" s="3">
        <v>342</v>
      </c>
      <c r="B348" s="23">
        <v>0</v>
      </c>
      <c r="C348" s="23">
        <v>1.9999999999999001E-2</v>
      </c>
      <c r="D348" s="3">
        <f>2*A348+$R$7</f>
        <v>794</v>
      </c>
      <c r="E348" s="3">
        <f t="shared" si="15"/>
        <v>574</v>
      </c>
      <c r="F348" s="3">
        <f t="shared" si="16"/>
        <v>684</v>
      </c>
      <c r="G348" s="18">
        <f>IFERROR(_xlfn.FORECAST.LINEAR(MIN(MAX(B348,$K$7),$K$15),$L$7:$L$15,$K$7:$K$15),0)</f>
        <v>0.10098471111111113</v>
      </c>
      <c r="H348" s="18">
        <f t="shared" si="17"/>
        <v>0.11714403311111107</v>
      </c>
      <c r="I348" s="42"/>
    </row>
    <row r="349" spans="1:9" x14ac:dyDescent="0.3">
      <c r="A349" s="3">
        <v>343</v>
      </c>
      <c r="B349" s="23">
        <v>0</v>
      </c>
      <c r="C349" s="23">
        <v>1.9999999999999001E-2</v>
      </c>
      <c r="D349" s="3">
        <f>2*A349+$R$7</f>
        <v>796</v>
      </c>
      <c r="E349" s="3">
        <f t="shared" si="15"/>
        <v>576</v>
      </c>
      <c r="F349" s="3">
        <f t="shared" si="16"/>
        <v>686</v>
      </c>
      <c r="G349" s="18">
        <f>IFERROR(_xlfn.FORECAST.LINEAR(MIN(MAX(B349,$K$7),$K$15),$L$7:$L$15,$K$7:$K$15),0)</f>
        <v>0.10098471111111113</v>
      </c>
      <c r="H349" s="18">
        <f t="shared" si="17"/>
        <v>0.11714403311111107</v>
      </c>
      <c r="I349" s="42"/>
    </row>
    <row r="350" spans="1:9" x14ac:dyDescent="0.3">
      <c r="A350" s="3">
        <v>344</v>
      </c>
      <c r="B350" s="23">
        <v>0</v>
      </c>
      <c r="C350" s="23">
        <v>1.7709335152124001E-2</v>
      </c>
      <c r="D350" s="3">
        <f>2*A350+$R$7</f>
        <v>798</v>
      </c>
      <c r="E350" s="3">
        <f t="shared" si="15"/>
        <v>578</v>
      </c>
      <c r="F350" s="3">
        <f t="shared" si="16"/>
        <v>688</v>
      </c>
      <c r="G350" s="18">
        <f>IFERROR(_xlfn.FORECAST.LINEAR(MIN(MAX(B350,$K$7),$K$15),$L$7:$L$15,$K$7:$K$15),0)</f>
        <v>0.10098471111111113</v>
      </c>
      <c r="H350" s="18">
        <f t="shared" si="17"/>
        <v>0.11704731999409404</v>
      </c>
      <c r="I350" s="42"/>
    </row>
    <row r="351" spans="1:9" x14ac:dyDescent="0.3">
      <c r="A351" s="3">
        <v>345</v>
      </c>
      <c r="B351" s="23">
        <v>0</v>
      </c>
      <c r="C351" s="23">
        <v>1.0838038367200001E-2</v>
      </c>
      <c r="D351" s="3">
        <f>2*A351+$R$7</f>
        <v>800</v>
      </c>
      <c r="E351" s="3">
        <f t="shared" si="15"/>
        <v>580</v>
      </c>
      <c r="F351" s="3">
        <f t="shared" si="16"/>
        <v>690</v>
      </c>
      <c r="G351" s="18">
        <f>IFERROR(_xlfn.FORECAST.LINEAR(MIN(MAX(B351,$K$7),$K$15),$L$7:$L$15,$K$7:$K$15),0)</f>
        <v>0.10098471111111113</v>
      </c>
      <c r="H351" s="18">
        <f t="shared" si="17"/>
        <v>0.11675721010279519</v>
      </c>
      <c r="I351" s="42"/>
    </row>
    <row r="352" spans="1:9" x14ac:dyDescent="0.3">
      <c r="A352" s="3">
        <v>346</v>
      </c>
      <c r="B352" s="23">
        <v>0</v>
      </c>
      <c r="C352" s="23">
        <v>9.9999999999989993E-3</v>
      </c>
      <c r="D352" s="3">
        <f>2*A352+$R$7</f>
        <v>802</v>
      </c>
      <c r="E352" s="3">
        <f t="shared" si="15"/>
        <v>582</v>
      </c>
      <c r="F352" s="3">
        <f t="shared" si="16"/>
        <v>692</v>
      </c>
      <c r="G352" s="18">
        <f>IFERROR(_xlfn.FORECAST.LINEAR(MIN(MAX(B352,$K$7),$K$15),$L$7:$L$15,$K$7:$K$15),0)</f>
        <v>0.10098471111111113</v>
      </c>
      <c r="H352" s="18">
        <f t="shared" si="17"/>
        <v>0.11672182766666664</v>
      </c>
      <c r="I352" s="42"/>
    </row>
    <row r="353" spans="1:9" x14ac:dyDescent="0.3">
      <c r="A353" s="3">
        <v>347</v>
      </c>
      <c r="B353" s="23">
        <v>0</v>
      </c>
      <c r="C353" s="23">
        <v>9.9999999999989993E-3</v>
      </c>
      <c r="D353" s="3">
        <f>2*A353+$R$7</f>
        <v>804</v>
      </c>
      <c r="E353" s="3">
        <f t="shared" si="15"/>
        <v>584</v>
      </c>
      <c r="F353" s="3">
        <f t="shared" si="16"/>
        <v>694</v>
      </c>
      <c r="G353" s="18">
        <f>IFERROR(_xlfn.FORECAST.LINEAR(MIN(MAX(B353,$K$7),$K$15),$L$7:$L$15,$K$7:$K$15),0)</f>
        <v>0.10098471111111113</v>
      </c>
      <c r="H353" s="18">
        <f t="shared" si="17"/>
        <v>0.11672182766666664</v>
      </c>
      <c r="I353" s="42"/>
    </row>
    <row r="354" spans="1:9" x14ac:dyDescent="0.3">
      <c r="A354" s="3">
        <v>348</v>
      </c>
      <c r="B354" s="23">
        <v>0</v>
      </c>
      <c r="C354" s="23">
        <v>9.9999999999989993E-3</v>
      </c>
      <c r="D354" s="3">
        <f>2*A354+$R$7</f>
        <v>806</v>
      </c>
      <c r="E354" s="3">
        <f t="shared" si="15"/>
        <v>586</v>
      </c>
      <c r="F354" s="3">
        <f t="shared" si="16"/>
        <v>696</v>
      </c>
      <c r="G354" s="18">
        <f>IFERROR(_xlfn.FORECAST.LINEAR(MIN(MAX(B354,$K$7),$K$15),$L$7:$L$15,$K$7:$K$15),0)</f>
        <v>0.10098471111111113</v>
      </c>
      <c r="H354" s="18">
        <f t="shared" si="17"/>
        <v>0.11672182766666664</v>
      </c>
      <c r="I354" s="42"/>
    </row>
    <row r="355" spans="1:9" x14ac:dyDescent="0.3">
      <c r="A355" s="3">
        <v>349</v>
      </c>
      <c r="B355" s="23">
        <v>0</v>
      </c>
      <c r="C355" s="23">
        <v>9.9999999999989993E-3</v>
      </c>
      <c r="D355" s="3">
        <f>2*A355+$R$7</f>
        <v>808</v>
      </c>
      <c r="E355" s="3">
        <f t="shared" si="15"/>
        <v>588</v>
      </c>
      <c r="F355" s="3">
        <f t="shared" si="16"/>
        <v>698</v>
      </c>
      <c r="G355" s="18">
        <f>IFERROR(_xlfn.FORECAST.LINEAR(MIN(MAX(B355,$K$7),$K$15),$L$7:$L$15,$K$7:$K$15),0)</f>
        <v>0.10098471111111113</v>
      </c>
      <c r="H355" s="18">
        <f t="shared" si="17"/>
        <v>0.11672182766666664</v>
      </c>
      <c r="I355" s="42"/>
    </row>
    <row r="356" spans="1:9" x14ac:dyDescent="0.3">
      <c r="A356" s="3">
        <v>350</v>
      </c>
      <c r="B356" s="23">
        <v>0</v>
      </c>
      <c r="C356" s="23">
        <v>7.7108582005600002E-3</v>
      </c>
      <c r="D356" s="3">
        <f>2*A356+$R$7</f>
        <v>810</v>
      </c>
      <c r="E356" s="3">
        <f t="shared" si="15"/>
        <v>590</v>
      </c>
      <c r="F356" s="3">
        <f t="shared" si="16"/>
        <v>700</v>
      </c>
      <c r="G356" s="18">
        <f>IFERROR(_xlfn.FORECAST.LINEAR(MIN(MAX(B356,$K$7),$K$15),$L$7:$L$15,$K$7:$K$15),0)</f>
        <v>0.10098471111111113</v>
      </c>
      <c r="H356" s="18">
        <f t="shared" si="17"/>
        <v>0.11662517885358378</v>
      </c>
      <c r="I356" s="42"/>
    </row>
    <row r="357" spans="1:9" x14ac:dyDescent="0.3">
      <c r="A357" s="3">
        <v>351</v>
      </c>
      <c r="B357" s="23">
        <v>0</v>
      </c>
      <c r="C357" s="23">
        <v>8.4413009700900002E-4</v>
      </c>
      <c r="D357" s="3">
        <f>2*A357+$R$7</f>
        <v>812</v>
      </c>
      <c r="E357" s="3">
        <f t="shared" si="15"/>
        <v>592</v>
      </c>
      <c r="F357" s="3">
        <f t="shared" si="16"/>
        <v>702</v>
      </c>
      <c r="G357" s="18">
        <f>IFERROR(_xlfn.FORECAST.LINEAR(MIN(MAX(B357,$K$7),$K$15),$L$7:$L$15,$K$7:$K$15),0)</f>
        <v>0.10098471111111113</v>
      </c>
      <c r="H357" s="18">
        <f t="shared" si="17"/>
        <v>0.1163352618544999</v>
      </c>
      <c r="I357" s="42"/>
    </row>
    <row r="358" spans="1:9" x14ac:dyDescent="0.3">
      <c r="A358" s="3">
        <v>352</v>
      </c>
      <c r="B358" s="23">
        <v>0</v>
      </c>
      <c r="C358" s="23">
        <v>0</v>
      </c>
      <c r="D358" s="3">
        <f>2*A358+$R$7</f>
        <v>814</v>
      </c>
      <c r="E358" s="3">
        <f t="shared" si="15"/>
        <v>594</v>
      </c>
      <c r="F358" s="3">
        <f t="shared" si="16"/>
        <v>704</v>
      </c>
      <c r="G358" s="18">
        <f>IFERROR(_xlfn.FORECAST.LINEAR(MIN(MAX(B358,$K$7),$K$15),$L$7:$L$15,$K$7:$K$15),0)</f>
        <v>0.10098471111111113</v>
      </c>
      <c r="H358" s="18">
        <f t="shared" si="17"/>
        <v>0.11629962222222223</v>
      </c>
      <c r="I358" s="42"/>
    </row>
    <row r="359" spans="1:9" x14ac:dyDescent="0.3">
      <c r="A359" s="3">
        <v>353</v>
      </c>
      <c r="B359" s="23">
        <v>0</v>
      </c>
      <c r="C359" s="23">
        <v>0</v>
      </c>
      <c r="D359" s="3">
        <f>2*A359+$R$7</f>
        <v>816</v>
      </c>
      <c r="E359" s="3">
        <f t="shared" si="15"/>
        <v>596</v>
      </c>
      <c r="F359" s="3">
        <f t="shared" si="16"/>
        <v>706</v>
      </c>
      <c r="G359" s="18">
        <f>IFERROR(_xlfn.FORECAST.LINEAR(MIN(MAX(B359,$K$7),$K$15),$L$7:$L$15,$K$7:$K$15),0)</f>
        <v>0.10098471111111113</v>
      </c>
      <c r="H359" s="18">
        <f t="shared" si="17"/>
        <v>0.11629962222222223</v>
      </c>
      <c r="I359" s="42"/>
    </row>
    <row r="360" spans="1:9" x14ac:dyDescent="0.3">
      <c r="A360" s="3">
        <v>354</v>
      </c>
      <c r="B360" s="23">
        <v>0</v>
      </c>
      <c r="C360" s="23">
        <v>0</v>
      </c>
      <c r="D360" s="3">
        <f>2*A360+$R$7</f>
        <v>818</v>
      </c>
      <c r="E360" s="3">
        <f t="shared" si="15"/>
        <v>598</v>
      </c>
      <c r="F360" s="3">
        <f t="shared" si="16"/>
        <v>708</v>
      </c>
      <c r="G360" s="18">
        <f>IFERROR(_xlfn.FORECAST.LINEAR(MIN(MAX(B360,$K$7),$K$15),$L$7:$L$15,$K$7:$K$15),0)</f>
        <v>0.10098471111111113</v>
      </c>
      <c r="H360" s="18">
        <f t="shared" si="17"/>
        <v>0.11629962222222223</v>
      </c>
      <c r="I360" s="42"/>
    </row>
    <row r="361" spans="1:9" x14ac:dyDescent="0.3">
      <c r="A361" s="3">
        <v>355</v>
      </c>
      <c r="B361" s="23">
        <v>0</v>
      </c>
      <c r="C361" s="23">
        <v>0</v>
      </c>
      <c r="D361" s="3">
        <f>2*A361+$R$7</f>
        <v>820</v>
      </c>
      <c r="E361" s="3">
        <f t="shared" si="15"/>
        <v>600</v>
      </c>
      <c r="F361" s="3">
        <f t="shared" si="16"/>
        <v>710</v>
      </c>
      <c r="G361" s="18">
        <f>IFERROR(_xlfn.FORECAST.LINEAR(MIN(MAX(B361,$K$7),$K$15),$L$7:$L$15,$K$7:$K$15),0)</f>
        <v>0.10098471111111113</v>
      </c>
      <c r="H361" s="18">
        <f t="shared" si="17"/>
        <v>0.11629962222222223</v>
      </c>
      <c r="I361" s="42"/>
    </row>
    <row r="362" spans="1:9" x14ac:dyDescent="0.3">
      <c r="A362" s="3">
        <v>356</v>
      </c>
      <c r="B362" s="23">
        <v>0</v>
      </c>
      <c r="C362" s="23">
        <v>0</v>
      </c>
      <c r="D362" s="3">
        <f>2*A362+$R$7</f>
        <v>822</v>
      </c>
      <c r="E362" s="3">
        <f t="shared" si="15"/>
        <v>602</v>
      </c>
      <c r="F362" s="3">
        <f t="shared" si="16"/>
        <v>712</v>
      </c>
      <c r="G362" s="18">
        <f>IFERROR(_xlfn.FORECAST.LINEAR(MIN(MAX(B362,$K$7),$K$15),$L$7:$L$15,$K$7:$K$15),0)</f>
        <v>0.10098471111111113</v>
      </c>
      <c r="H362" s="18">
        <f t="shared" si="17"/>
        <v>0.11629962222222223</v>
      </c>
      <c r="I362" s="42"/>
    </row>
    <row r="363" spans="1:9" x14ac:dyDescent="0.3">
      <c r="A363" s="3">
        <v>357</v>
      </c>
      <c r="B363" s="23">
        <v>0</v>
      </c>
      <c r="C363" s="23">
        <v>0</v>
      </c>
      <c r="D363" s="3">
        <f>2*A363+$R$7</f>
        <v>824</v>
      </c>
      <c r="E363" s="3">
        <f t="shared" si="15"/>
        <v>604</v>
      </c>
      <c r="F363" s="3">
        <f t="shared" si="16"/>
        <v>714</v>
      </c>
      <c r="G363" s="18">
        <f>IFERROR(_xlfn.FORECAST.LINEAR(MIN(MAX(B363,$K$7),$K$15),$L$7:$L$15,$K$7:$K$15),0)</f>
        <v>0.10098471111111113</v>
      </c>
      <c r="H363" s="18">
        <f t="shared" si="17"/>
        <v>0.11629962222222223</v>
      </c>
      <c r="I363" s="42"/>
    </row>
    <row r="364" spans="1:9" x14ac:dyDescent="0.3">
      <c r="A364" s="3">
        <v>358</v>
      </c>
      <c r="B364" s="23">
        <v>0</v>
      </c>
      <c r="C364" s="23">
        <v>0</v>
      </c>
      <c r="D364" s="3">
        <f>2*A364+$R$7</f>
        <v>826</v>
      </c>
      <c r="E364" s="3">
        <f t="shared" si="15"/>
        <v>606</v>
      </c>
      <c r="F364" s="3">
        <f t="shared" si="16"/>
        <v>716</v>
      </c>
      <c r="G364" s="18">
        <f>IFERROR(_xlfn.FORECAST.LINEAR(MIN(MAX(B364,$K$7),$K$15),$L$7:$L$15,$K$7:$K$15),0)</f>
        <v>0.10098471111111113</v>
      </c>
      <c r="H364" s="18">
        <f t="shared" si="17"/>
        <v>0.11629962222222223</v>
      </c>
      <c r="I364" s="42"/>
    </row>
    <row r="365" spans="1:9" x14ac:dyDescent="0.3">
      <c r="A365" s="3">
        <v>359</v>
      </c>
      <c r="B365" s="23">
        <v>0</v>
      </c>
      <c r="C365" s="23">
        <v>0</v>
      </c>
      <c r="D365" s="3">
        <f>2*A365+$R$7</f>
        <v>828</v>
      </c>
      <c r="E365" s="3">
        <f t="shared" si="15"/>
        <v>608</v>
      </c>
      <c r="F365" s="3">
        <f t="shared" si="16"/>
        <v>718</v>
      </c>
      <c r="G365" s="18">
        <f>IFERROR(_xlfn.FORECAST.LINEAR(MIN(MAX(B365,$K$7),$K$15),$L$7:$L$15,$K$7:$K$15),0)</f>
        <v>0.10098471111111113</v>
      </c>
      <c r="H365" s="18">
        <f t="shared" si="17"/>
        <v>0.11629962222222223</v>
      </c>
      <c r="I365" s="42"/>
    </row>
    <row r="366" spans="1:9" x14ac:dyDescent="0.3">
      <c r="A366" s="3">
        <v>360</v>
      </c>
      <c r="B366" s="23">
        <v>0</v>
      </c>
      <c r="C366" s="23">
        <v>0</v>
      </c>
      <c r="D366" s="3">
        <f>2*A366+$R$7</f>
        <v>830</v>
      </c>
      <c r="E366" s="3">
        <f t="shared" si="15"/>
        <v>610</v>
      </c>
      <c r="F366" s="3">
        <f t="shared" si="16"/>
        <v>720</v>
      </c>
      <c r="G366" s="18">
        <f>IFERROR(_xlfn.FORECAST.LINEAR(MIN(MAX(B366,$K$7),$K$15),$L$7:$L$15,$K$7:$K$15),0)</f>
        <v>0.10098471111111113</v>
      </c>
      <c r="H366" s="18">
        <f t="shared" si="17"/>
        <v>0.11629962222222223</v>
      </c>
      <c r="I366" s="42"/>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007C3-4221-4C33-BDE9-E19970D2022C}">
  <dimension ref="B1:D13"/>
  <sheetViews>
    <sheetView workbookViewId="0">
      <selection activeCell="N16" sqref="N16"/>
    </sheetView>
  </sheetViews>
  <sheetFormatPr defaultRowHeight="14.4" x14ac:dyDescent="0.3"/>
  <cols>
    <col min="2" max="2" width="34.88671875" bestFit="1" customWidth="1"/>
  </cols>
  <sheetData>
    <row r="1" spans="2:4" ht="21" x14ac:dyDescent="0.4">
      <c r="B1" s="163" t="s">
        <v>149</v>
      </c>
    </row>
    <row r="2" spans="2:4" x14ac:dyDescent="0.3">
      <c r="B2" s="18" t="s">
        <v>27</v>
      </c>
      <c r="C2" s="18" t="s">
        <v>24</v>
      </c>
      <c r="D2" s="18" t="s">
        <v>171</v>
      </c>
    </row>
    <row r="3" spans="2:4" x14ac:dyDescent="0.3">
      <c r="B3" s="18" t="s">
        <v>174</v>
      </c>
      <c r="C3" s="18">
        <v>18.77</v>
      </c>
      <c r="D3" s="18" t="s">
        <v>161</v>
      </c>
    </row>
    <row r="4" spans="2:4" x14ac:dyDescent="0.3">
      <c r="B4" s="18" t="s">
        <v>162</v>
      </c>
      <c r="C4" s="18">
        <v>2</v>
      </c>
      <c r="D4" s="18"/>
    </row>
    <row r="5" spans="2:4" x14ac:dyDescent="0.3">
      <c r="B5" s="18" t="s">
        <v>163</v>
      </c>
      <c r="C5" s="18">
        <v>4</v>
      </c>
      <c r="D5" s="18"/>
    </row>
    <row r="6" spans="2:4" x14ac:dyDescent="0.3">
      <c r="B6" s="18" t="s">
        <v>165</v>
      </c>
      <c r="C6" s="18">
        <v>2E-3</v>
      </c>
      <c r="D6" s="18" t="s">
        <v>164</v>
      </c>
    </row>
    <row r="7" spans="2:4" x14ac:dyDescent="0.3">
      <c r="B7" s="18" t="s">
        <v>166</v>
      </c>
      <c r="C7" s="18">
        <v>0.95</v>
      </c>
      <c r="D7" s="18"/>
    </row>
    <row r="8" spans="2:4" x14ac:dyDescent="0.3">
      <c r="B8" s="18" t="s">
        <v>167</v>
      </c>
      <c r="C8" s="18">
        <v>1.2</v>
      </c>
      <c r="D8" s="18" t="s">
        <v>170</v>
      </c>
    </row>
    <row r="9" spans="2:4" x14ac:dyDescent="0.3">
      <c r="B9" s="18" t="s">
        <v>168</v>
      </c>
      <c r="C9" s="18">
        <v>25</v>
      </c>
      <c r="D9" s="18" t="s">
        <v>169</v>
      </c>
    </row>
    <row r="10" spans="2:4" x14ac:dyDescent="0.3">
      <c r="B10" s="173" t="s">
        <v>173</v>
      </c>
      <c r="C10" s="18">
        <v>0.173466860712708</v>
      </c>
      <c r="D10" s="18"/>
    </row>
    <row r="11" spans="2:4" x14ac:dyDescent="0.3">
      <c r="B11" s="18" t="s">
        <v>174</v>
      </c>
      <c r="C11" s="18">
        <f>C3*0.0001</f>
        <v>1.877E-3</v>
      </c>
      <c r="D11" s="18" t="s">
        <v>175</v>
      </c>
    </row>
    <row r="12" spans="2:4" x14ac:dyDescent="0.3">
      <c r="B12" s="18" t="s">
        <v>178</v>
      </c>
      <c r="C12" s="18">
        <f xml:space="preserve"> SQRT( 2*(C9*249.0889) / C8 )</f>
        <v>101.87592535367061</v>
      </c>
      <c r="D12" s="18" t="s">
        <v>176</v>
      </c>
    </row>
    <row r="13" spans="2:4" x14ac:dyDescent="0.3">
      <c r="B13" s="18" t="s">
        <v>177</v>
      </c>
      <c r="C13" s="47">
        <f xml:space="preserve"> 120 * C10 * C11 * C12 * C5 / ( C6 * C7 )</f>
        <v>8379.9223531832868</v>
      </c>
      <c r="D13" s="18"/>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821C0-B9E9-4A50-ACCE-F93F30BED85E}">
  <dimension ref="B2"/>
  <sheetViews>
    <sheetView tabSelected="1" workbookViewId="0">
      <selection activeCell="K7" sqref="K7"/>
    </sheetView>
  </sheetViews>
  <sheetFormatPr defaultRowHeight="14.4" x14ac:dyDescent="0.3"/>
  <sheetData>
    <row r="2" spans="2:2" ht="21" x14ac:dyDescent="0.4">
      <c r="B2" s="17" t="s">
        <v>133</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19023-98BC-4052-B061-1E720A507D19}">
  <dimension ref="A2:N367"/>
  <sheetViews>
    <sheetView topLeftCell="A172" workbookViewId="0">
      <selection activeCell="I3" sqref="I3:N11"/>
    </sheetView>
  </sheetViews>
  <sheetFormatPr defaultRowHeight="14.4" x14ac:dyDescent="0.3"/>
  <cols>
    <col min="4" max="4" width="16.6640625" bestFit="1" customWidth="1"/>
    <col min="9" max="9" width="8.77734375" customWidth="1"/>
  </cols>
  <sheetData>
    <row r="2" spans="1:14" x14ac:dyDescent="0.3">
      <c r="A2" s="4" t="s">
        <v>2</v>
      </c>
      <c r="B2" s="4"/>
      <c r="C2" s="1"/>
      <c r="D2" s="1"/>
      <c r="E2" s="4" t="s">
        <v>3</v>
      </c>
      <c r="F2" s="4"/>
      <c r="G2" s="1"/>
      <c r="H2" s="1"/>
    </row>
    <row r="3" spans="1:14" x14ac:dyDescent="0.3">
      <c r="A3" s="4" t="s">
        <v>1</v>
      </c>
      <c r="B3" s="4"/>
      <c r="C3" s="1"/>
      <c r="D3" s="1"/>
      <c r="E3" s="4" t="s">
        <v>1</v>
      </c>
      <c r="F3" s="4"/>
      <c r="G3" s="1"/>
      <c r="H3" s="1"/>
      <c r="I3" s="165" t="s">
        <v>7</v>
      </c>
      <c r="J3" s="7"/>
      <c r="K3" s="5" t="s">
        <v>2</v>
      </c>
      <c r="L3" s="5"/>
      <c r="M3" s="5" t="s">
        <v>3</v>
      </c>
      <c r="N3" s="5"/>
    </row>
    <row r="4" spans="1:14" x14ac:dyDescent="0.3">
      <c r="A4" s="1" t="s">
        <v>0</v>
      </c>
      <c r="B4" s="1" t="s">
        <v>6</v>
      </c>
      <c r="C4" s="1" t="s">
        <v>154</v>
      </c>
      <c r="D4" s="1" t="s">
        <v>155</v>
      </c>
      <c r="E4" s="1" t="s">
        <v>0</v>
      </c>
      <c r="F4" s="1" t="s">
        <v>6</v>
      </c>
      <c r="G4" s="1" t="s">
        <v>156</v>
      </c>
      <c r="H4" s="1" t="s">
        <v>157</v>
      </c>
      <c r="I4" s="53"/>
      <c r="J4" s="9"/>
      <c r="K4" s="5" t="s">
        <v>13</v>
      </c>
      <c r="L4" s="5"/>
      <c r="M4" s="5" t="s">
        <v>13</v>
      </c>
      <c r="N4" s="5"/>
    </row>
    <row r="5" spans="1:14" x14ac:dyDescent="0.3">
      <c r="A5" s="1"/>
      <c r="B5" s="1" t="s">
        <v>5</v>
      </c>
      <c r="C5" s="1" t="s">
        <v>5</v>
      </c>
      <c r="D5" s="1" t="s">
        <v>5</v>
      </c>
      <c r="E5" s="1"/>
      <c r="F5" s="1" t="s">
        <v>5</v>
      </c>
      <c r="G5" s="1" t="s">
        <v>5</v>
      </c>
      <c r="H5" s="1" t="s">
        <v>5</v>
      </c>
      <c r="I5" s="166"/>
      <c r="J5" s="11"/>
      <c r="K5" s="5" t="s">
        <v>12</v>
      </c>
      <c r="L5" s="5"/>
      <c r="M5" s="5" t="s">
        <v>12</v>
      </c>
      <c r="N5" s="5"/>
    </row>
    <row r="6" spans="1:14" x14ac:dyDescent="0.3">
      <c r="A6" s="4"/>
      <c r="B6" s="4"/>
      <c r="C6" s="1"/>
      <c r="D6" s="1"/>
      <c r="E6" s="4"/>
      <c r="F6" s="4"/>
      <c r="G6" s="1"/>
      <c r="H6" s="1"/>
      <c r="I6" s="167"/>
      <c r="J6" s="5"/>
      <c r="K6" s="5"/>
      <c r="L6" s="5"/>
      <c r="M6" s="5"/>
      <c r="N6" s="5"/>
    </row>
    <row r="7" spans="1:14" x14ac:dyDescent="0.3">
      <c r="A7">
        <v>1</v>
      </c>
      <c r="B7">
        <v>0.01</v>
      </c>
      <c r="C7">
        <v>-0.01</v>
      </c>
      <c r="D7" s="1" cm="1">
        <f t="array" ref="D7:D367">IF(C7:C367&lt;0, 0, C7:C367)</f>
        <v>0</v>
      </c>
      <c r="E7">
        <v>1</v>
      </c>
      <c r="F7" s="19">
        <v>0</v>
      </c>
      <c r="G7" s="19">
        <v>-0.02</v>
      </c>
      <c r="H7" s="19" cm="1">
        <f t="array" ref="H7:H367">IF(G7:G367&lt;0, 0, G7:G367)</f>
        <v>0</v>
      </c>
      <c r="I7" s="167" t="s">
        <v>4</v>
      </c>
      <c r="J7" s="5"/>
      <c r="K7" s="5">
        <v>2098</v>
      </c>
      <c r="L7" s="5"/>
      <c r="M7" s="5">
        <v>2128</v>
      </c>
      <c r="N7" s="5"/>
    </row>
    <row r="8" spans="1:14" x14ac:dyDescent="0.3">
      <c r="A8">
        <v>2</v>
      </c>
      <c r="B8">
        <v>0.01</v>
      </c>
      <c r="C8">
        <v>-1.2286095702568001E-2</v>
      </c>
      <c r="D8" s="1">
        <v>0</v>
      </c>
      <c r="E8">
        <v>2</v>
      </c>
      <c r="F8" s="19">
        <v>0</v>
      </c>
      <c r="G8" s="19">
        <v>-0.02</v>
      </c>
      <c r="H8" s="19">
        <v>0</v>
      </c>
      <c r="I8" s="167" t="s">
        <v>8</v>
      </c>
      <c r="J8" s="5"/>
      <c r="K8" s="5">
        <v>32</v>
      </c>
      <c r="L8" s="5"/>
      <c r="M8" s="5">
        <v>31</v>
      </c>
      <c r="N8" s="5"/>
    </row>
    <row r="9" spans="1:14" x14ac:dyDescent="0.3">
      <c r="A9">
        <v>3</v>
      </c>
      <c r="B9">
        <v>0.01</v>
      </c>
      <c r="C9">
        <v>-1.9143686443373002E-2</v>
      </c>
      <c r="D9" s="1">
        <v>0</v>
      </c>
      <c r="E9">
        <v>3</v>
      </c>
      <c r="F9" s="19">
        <v>0</v>
      </c>
      <c r="G9" s="19">
        <v>-0.02</v>
      </c>
      <c r="H9" s="19">
        <v>0</v>
      </c>
      <c r="I9" s="167" t="s">
        <v>9</v>
      </c>
      <c r="J9" s="5"/>
      <c r="K9" s="5">
        <v>35</v>
      </c>
      <c r="L9" s="5"/>
      <c r="M9" s="5">
        <v>37</v>
      </c>
      <c r="N9" s="5"/>
    </row>
    <row r="10" spans="1:14" x14ac:dyDescent="0.3">
      <c r="A10">
        <v>4</v>
      </c>
      <c r="B10">
        <v>0.01</v>
      </c>
      <c r="C10">
        <v>-0.02</v>
      </c>
      <c r="D10" s="1">
        <v>0</v>
      </c>
      <c r="E10">
        <v>4</v>
      </c>
      <c r="F10">
        <v>0</v>
      </c>
      <c r="G10">
        <v>-0.02</v>
      </c>
      <c r="H10">
        <v>0</v>
      </c>
      <c r="I10" s="167" t="s">
        <v>10</v>
      </c>
      <c r="J10" s="5"/>
      <c r="K10" s="5">
        <v>12</v>
      </c>
      <c r="L10" s="5"/>
      <c r="M10" s="5">
        <v>12</v>
      </c>
      <c r="N10" s="5"/>
    </row>
    <row r="11" spans="1:14" x14ac:dyDescent="0.3">
      <c r="A11">
        <v>5</v>
      </c>
      <c r="B11">
        <v>0.02</v>
      </c>
      <c r="C11">
        <v>-0.02</v>
      </c>
      <c r="D11" s="1">
        <v>0</v>
      </c>
      <c r="E11">
        <v>5</v>
      </c>
      <c r="F11">
        <v>0</v>
      </c>
      <c r="G11">
        <v>-0.02</v>
      </c>
      <c r="H11">
        <v>0</v>
      </c>
      <c r="I11" s="167" t="s">
        <v>11</v>
      </c>
      <c r="J11" s="5"/>
      <c r="K11" s="5">
        <v>33</v>
      </c>
      <c r="L11" s="5"/>
      <c r="M11" s="5">
        <v>33</v>
      </c>
      <c r="N11" s="5"/>
    </row>
    <row r="12" spans="1:14" x14ac:dyDescent="0.3">
      <c r="A12">
        <v>6</v>
      </c>
      <c r="B12">
        <v>0.02</v>
      </c>
      <c r="C12">
        <v>-0.02</v>
      </c>
      <c r="D12" s="1">
        <v>0</v>
      </c>
      <c r="E12">
        <v>6</v>
      </c>
      <c r="F12">
        <v>0</v>
      </c>
      <c r="G12">
        <v>-0.02</v>
      </c>
      <c r="H12">
        <v>0</v>
      </c>
      <c r="I12" s="4"/>
      <c r="J12" s="4"/>
      <c r="K12" s="4"/>
      <c r="L12" s="4"/>
      <c r="M12" s="4"/>
      <c r="N12" s="4"/>
    </row>
    <row r="13" spans="1:14" x14ac:dyDescent="0.3">
      <c r="A13">
        <v>7</v>
      </c>
      <c r="B13">
        <v>0.02</v>
      </c>
      <c r="C13">
        <v>-0.02</v>
      </c>
      <c r="D13" s="1">
        <v>0</v>
      </c>
      <c r="E13">
        <v>7</v>
      </c>
      <c r="F13">
        <v>0</v>
      </c>
      <c r="G13">
        <v>-0.02</v>
      </c>
      <c r="H13">
        <v>0</v>
      </c>
      <c r="I13" s="167"/>
      <c r="J13" s="5"/>
      <c r="K13" s="5"/>
      <c r="L13" s="5"/>
      <c r="M13" s="3"/>
    </row>
    <row r="14" spans="1:14" x14ac:dyDescent="0.3">
      <c r="A14">
        <v>8</v>
      </c>
      <c r="B14">
        <v>0.02</v>
      </c>
      <c r="C14">
        <v>-0.02</v>
      </c>
      <c r="D14" s="1">
        <v>0</v>
      </c>
      <c r="E14">
        <v>8</v>
      </c>
      <c r="F14">
        <v>0</v>
      </c>
      <c r="G14">
        <v>-0.02</v>
      </c>
      <c r="H14">
        <v>0</v>
      </c>
      <c r="I14" s="167"/>
      <c r="J14" s="5"/>
      <c r="K14" s="5"/>
      <c r="L14" s="5"/>
      <c r="M14" s="3"/>
    </row>
    <row r="15" spans="1:14" x14ac:dyDescent="0.3">
      <c r="A15">
        <v>9</v>
      </c>
      <c r="B15">
        <v>0.02</v>
      </c>
      <c r="C15">
        <v>-0.02</v>
      </c>
      <c r="D15" s="1">
        <v>0</v>
      </c>
      <c r="E15">
        <v>9</v>
      </c>
      <c r="F15">
        <v>0</v>
      </c>
      <c r="G15">
        <v>-0.02</v>
      </c>
      <c r="H15">
        <v>0</v>
      </c>
      <c r="I15" s="167" t="s">
        <v>14</v>
      </c>
      <c r="J15" s="5"/>
      <c r="K15" s="5">
        <v>87.5</v>
      </c>
      <c r="L15" s="5"/>
      <c r="M15" s="3" t="s">
        <v>23</v>
      </c>
    </row>
    <row r="16" spans="1:14" x14ac:dyDescent="0.3">
      <c r="A16">
        <v>10</v>
      </c>
      <c r="B16">
        <v>0.02</v>
      </c>
      <c r="C16">
        <v>-0.02</v>
      </c>
      <c r="D16" s="1">
        <v>0</v>
      </c>
      <c r="E16">
        <v>10</v>
      </c>
      <c r="F16">
        <v>0.01</v>
      </c>
      <c r="G16">
        <v>-0.02</v>
      </c>
      <c r="H16">
        <v>0</v>
      </c>
      <c r="I16" s="167" t="s">
        <v>15</v>
      </c>
      <c r="J16" s="5"/>
      <c r="K16" s="5">
        <v>83.1</v>
      </c>
      <c r="L16" s="5"/>
      <c r="M16" s="3" t="s">
        <v>23</v>
      </c>
    </row>
    <row r="17" spans="1:13" x14ac:dyDescent="0.3">
      <c r="A17">
        <v>11</v>
      </c>
      <c r="B17">
        <v>0.03</v>
      </c>
      <c r="C17">
        <v>-0.02</v>
      </c>
      <c r="D17" s="1">
        <v>0</v>
      </c>
      <c r="E17">
        <v>11</v>
      </c>
      <c r="F17">
        <v>0.01</v>
      </c>
      <c r="G17">
        <v>-0.02</v>
      </c>
      <c r="H17">
        <v>0</v>
      </c>
      <c r="I17" s="167" t="s">
        <v>16</v>
      </c>
      <c r="J17" s="5"/>
      <c r="K17" s="5"/>
      <c r="L17" s="5"/>
      <c r="M17" s="3"/>
    </row>
    <row r="18" spans="1:13" x14ac:dyDescent="0.3">
      <c r="A18">
        <v>12</v>
      </c>
      <c r="B18">
        <v>0.03</v>
      </c>
      <c r="C18">
        <v>-0.02</v>
      </c>
      <c r="D18" s="1">
        <v>0</v>
      </c>
      <c r="E18">
        <v>12</v>
      </c>
      <c r="F18">
        <v>0.01</v>
      </c>
      <c r="G18">
        <v>-0.02</v>
      </c>
      <c r="H18">
        <v>0</v>
      </c>
      <c r="I18" s="167"/>
      <c r="J18" s="5"/>
      <c r="K18" s="5"/>
      <c r="L18" s="5"/>
      <c r="M18" s="3"/>
    </row>
    <row r="19" spans="1:13" x14ac:dyDescent="0.3">
      <c r="A19">
        <v>13</v>
      </c>
      <c r="B19">
        <v>0.03</v>
      </c>
      <c r="C19">
        <v>-0.02</v>
      </c>
      <c r="D19" s="1">
        <v>0</v>
      </c>
      <c r="E19">
        <v>13</v>
      </c>
      <c r="F19">
        <v>0.01</v>
      </c>
      <c r="G19">
        <v>-0.02</v>
      </c>
      <c r="H19">
        <v>0</v>
      </c>
      <c r="I19" s="167"/>
      <c r="J19" s="5"/>
      <c r="K19" s="5"/>
      <c r="L19" s="5"/>
      <c r="M19" s="3"/>
    </row>
    <row r="20" spans="1:13" x14ac:dyDescent="0.3">
      <c r="A20">
        <v>14</v>
      </c>
      <c r="B20">
        <v>0.03</v>
      </c>
      <c r="C20">
        <v>-0.02</v>
      </c>
      <c r="D20" s="1">
        <v>0</v>
      </c>
      <c r="E20">
        <v>14</v>
      </c>
      <c r="F20">
        <v>0.01</v>
      </c>
      <c r="G20">
        <v>-0.02</v>
      </c>
      <c r="H20">
        <v>0</v>
      </c>
    </row>
    <row r="21" spans="1:13" x14ac:dyDescent="0.3">
      <c r="A21">
        <v>15</v>
      </c>
      <c r="B21">
        <v>0.03</v>
      </c>
      <c r="C21">
        <v>-0.02</v>
      </c>
      <c r="D21" s="1">
        <v>0</v>
      </c>
      <c r="E21">
        <v>15</v>
      </c>
      <c r="F21">
        <v>0.01</v>
      </c>
      <c r="G21">
        <v>-0.02</v>
      </c>
      <c r="H21">
        <v>0</v>
      </c>
    </row>
    <row r="22" spans="1:13" x14ac:dyDescent="0.3">
      <c r="A22">
        <v>16</v>
      </c>
      <c r="B22">
        <v>0.03</v>
      </c>
      <c r="C22">
        <v>-0.02</v>
      </c>
      <c r="D22" s="1">
        <v>0</v>
      </c>
      <c r="E22">
        <v>16</v>
      </c>
      <c r="F22">
        <v>0.01</v>
      </c>
      <c r="G22">
        <v>-0.02</v>
      </c>
      <c r="H22">
        <v>0</v>
      </c>
    </row>
    <row r="23" spans="1:13" x14ac:dyDescent="0.3">
      <c r="A23">
        <v>17</v>
      </c>
      <c r="B23">
        <v>0.04</v>
      </c>
      <c r="C23">
        <v>-0.02</v>
      </c>
      <c r="D23" s="1">
        <v>0</v>
      </c>
      <c r="E23">
        <v>17</v>
      </c>
      <c r="F23">
        <v>0.01</v>
      </c>
      <c r="G23">
        <v>-0.02</v>
      </c>
      <c r="H23">
        <v>0</v>
      </c>
    </row>
    <row r="24" spans="1:13" x14ac:dyDescent="0.3">
      <c r="A24">
        <v>18</v>
      </c>
      <c r="B24">
        <v>0.04</v>
      </c>
      <c r="C24">
        <v>-0.02</v>
      </c>
      <c r="D24" s="1">
        <v>0</v>
      </c>
      <c r="E24">
        <v>18</v>
      </c>
      <c r="F24">
        <v>0.01</v>
      </c>
      <c r="G24">
        <v>-0.02</v>
      </c>
      <c r="H24">
        <v>0</v>
      </c>
    </row>
    <row r="25" spans="1:13" x14ac:dyDescent="0.3">
      <c r="A25">
        <v>19</v>
      </c>
      <c r="B25">
        <v>0.04</v>
      </c>
      <c r="C25">
        <v>-0.02</v>
      </c>
      <c r="D25" s="1">
        <v>0</v>
      </c>
      <c r="E25">
        <v>19</v>
      </c>
      <c r="F25">
        <v>0.01</v>
      </c>
      <c r="G25">
        <v>-0.02</v>
      </c>
      <c r="H25">
        <v>0</v>
      </c>
    </row>
    <row r="26" spans="1:13" x14ac:dyDescent="0.3">
      <c r="A26">
        <v>20</v>
      </c>
      <c r="B26">
        <v>0.04</v>
      </c>
      <c r="C26">
        <v>-0.02</v>
      </c>
      <c r="D26" s="1">
        <v>0</v>
      </c>
      <c r="E26">
        <v>20</v>
      </c>
      <c r="F26">
        <v>0</v>
      </c>
      <c r="G26">
        <v>-0.02</v>
      </c>
      <c r="H26">
        <v>0</v>
      </c>
    </row>
    <row r="27" spans="1:13" x14ac:dyDescent="0.3">
      <c r="A27">
        <v>21</v>
      </c>
      <c r="B27">
        <v>0.04</v>
      </c>
      <c r="C27">
        <v>-0.02</v>
      </c>
      <c r="D27" s="1">
        <v>0</v>
      </c>
      <c r="E27">
        <v>21</v>
      </c>
      <c r="F27">
        <v>0</v>
      </c>
      <c r="G27">
        <v>-0.02</v>
      </c>
      <c r="H27">
        <v>0</v>
      </c>
    </row>
    <row r="28" spans="1:13" x14ac:dyDescent="0.3">
      <c r="A28">
        <v>22</v>
      </c>
      <c r="B28">
        <v>0.04</v>
      </c>
      <c r="C28">
        <v>-0.02</v>
      </c>
      <c r="D28" s="1">
        <v>0</v>
      </c>
      <c r="E28">
        <v>22</v>
      </c>
      <c r="F28">
        <v>0</v>
      </c>
      <c r="G28">
        <v>-0.02</v>
      </c>
      <c r="H28">
        <v>0</v>
      </c>
    </row>
    <row r="29" spans="1:13" x14ac:dyDescent="0.3">
      <c r="A29">
        <v>23</v>
      </c>
      <c r="B29">
        <v>0.05</v>
      </c>
      <c r="C29">
        <v>-0.02</v>
      </c>
      <c r="D29" s="1">
        <v>0</v>
      </c>
      <c r="E29">
        <v>23</v>
      </c>
      <c r="F29">
        <v>0</v>
      </c>
      <c r="G29">
        <v>-0.02</v>
      </c>
      <c r="H29">
        <v>0</v>
      </c>
    </row>
    <row r="30" spans="1:13" x14ac:dyDescent="0.3">
      <c r="A30">
        <v>24</v>
      </c>
      <c r="B30">
        <v>0.05</v>
      </c>
      <c r="C30">
        <v>-0.02</v>
      </c>
      <c r="D30" s="1">
        <v>0</v>
      </c>
      <c r="E30">
        <v>24</v>
      </c>
      <c r="F30">
        <v>0</v>
      </c>
      <c r="G30">
        <v>-0.02</v>
      </c>
      <c r="H30">
        <v>0</v>
      </c>
    </row>
    <row r="31" spans="1:13" x14ac:dyDescent="0.3">
      <c r="A31">
        <v>25</v>
      </c>
      <c r="B31">
        <v>0.05</v>
      </c>
      <c r="C31">
        <v>-0.02</v>
      </c>
      <c r="D31" s="1">
        <v>0</v>
      </c>
      <c r="E31">
        <v>25</v>
      </c>
      <c r="F31">
        <v>0</v>
      </c>
      <c r="G31">
        <v>-0.02</v>
      </c>
      <c r="H31">
        <v>0</v>
      </c>
    </row>
    <row r="32" spans="1:13" x14ac:dyDescent="0.3">
      <c r="A32">
        <v>26</v>
      </c>
      <c r="B32">
        <v>0.05</v>
      </c>
      <c r="C32">
        <v>-0.02</v>
      </c>
      <c r="D32" s="1">
        <v>0</v>
      </c>
      <c r="E32">
        <v>26</v>
      </c>
      <c r="F32">
        <v>0</v>
      </c>
      <c r="G32">
        <v>-0.02</v>
      </c>
      <c r="H32">
        <v>0</v>
      </c>
    </row>
    <row r="33" spans="1:8" x14ac:dyDescent="0.3">
      <c r="A33">
        <v>27</v>
      </c>
      <c r="B33">
        <v>0.05</v>
      </c>
      <c r="C33">
        <v>-0.02</v>
      </c>
      <c r="D33" s="1">
        <v>0</v>
      </c>
      <c r="E33">
        <v>27</v>
      </c>
      <c r="F33">
        <v>0</v>
      </c>
      <c r="G33">
        <v>-0.02</v>
      </c>
      <c r="H33">
        <v>0</v>
      </c>
    </row>
    <row r="34" spans="1:8" x14ac:dyDescent="0.3">
      <c r="A34">
        <v>28</v>
      </c>
      <c r="B34">
        <v>0.05</v>
      </c>
      <c r="C34">
        <v>-0.02</v>
      </c>
      <c r="D34" s="1">
        <v>0</v>
      </c>
      <c r="E34">
        <v>28</v>
      </c>
      <c r="F34">
        <v>0</v>
      </c>
      <c r="G34">
        <v>-0.02</v>
      </c>
      <c r="H34">
        <v>0</v>
      </c>
    </row>
    <row r="35" spans="1:8" x14ac:dyDescent="0.3">
      <c r="A35">
        <v>29</v>
      </c>
      <c r="B35">
        <v>0.06</v>
      </c>
      <c r="C35">
        <v>-0.02</v>
      </c>
      <c r="D35" s="1">
        <v>0</v>
      </c>
      <c r="E35">
        <v>29</v>
      </c>
      <c r="F35">
        <v>0</v>
      </c>
      <c r="G35">
        <v>-0.02</v>
      </c>
      <c r="H35">
        <v>0</v>
      </c>
    </row>
    <row r="36" spans="1:8" x14ac:dyDescent="0.3">
      <c r="A36">
        <v>30</v>
      </c>
      <c r="B36">
        <v>0.06</v>
      </c>
      <c r="C36">
        <v>-0.02</v>
      </c>
      <c r="D36" s="1">
        <v>0</v>
      </c>
      <c r="E36">
        <v>30</v>
      </c>
      <c r="F36">
        <v>0</v>
      </c>
      <c r="G36">
        <v>-0.02</v>
      </c>
      <c r="H36">
        <v>0</v>
      </c>
    </row>
    <row r="37" spans="1:8" x14ac:dyDescent="0.3">
      <c r="A37">
        <v>31</v>
      </c>
      <c r="B37">
        <v>0.06</v>
      </c>
      <c r="C37">
        <v>-0.02</v>
      </c>
      <c r="D37" s="1">
        <v>0</v>
      </c>
      <c r="E37">
        <v>31</v>
      </c>
      <c r="F37">
        <v>0</v>
      </c>
      <c r="G37">
        <v>-0.02</v>
      </c>
      <c r="H37">
        <v>0</v>
      </c>
    </row>
    <row r="38" spans="1:8" x14ac:dyDescent="0.3">
      <c r="A38">
        <v>32</v>
      </c>
      <c r="B38">
        <v>0.06</v>
      </c>
      <c r="C38">
        <v>-0.02</v>
      </c>
      <c r="D38" s="1">
        <v>0</v>
      </c>
      <c r="E38">
        <v>32</v>
      </c>
      <c r="F38">
        <v>0</v>
      </c>
      <c r="G38">
        <v>-0.02</v>
      </c>
      <c r="H38">
        <v>0</v>
      </c>
    </row>
    <row r="39" spans="1:8" x14ac:dyDescent="0.3">
      <c r="A39">
        <v>33</v>
      </c>
      <c r="B39">
        <v>0.06</v>
      </c>
      <c r="C39">
        <v>-0.02</v>
      </c>
      <c r="D39" s="1">
        <v>0</v>
      </c>
      <c r="E39">
        <v>33</v>
      </c>
      <c r="F39">
        <v>0</v>
      </c>
      <c r="G39">
        <v>-0.02</v>
      </c>
      <c r="H39">
        <v>0</v>
      </c>
    </row>
    <row r="40" spans="1:8" x14ac:dyDescent="0.3">
      <c r="A40">
        <v>34</v>
      </c>
      <c r="B40">
        <v>0.06</v>
      </c>
      <c r="C40">
        <v>-0.02</v>
      </c>
      <c r="D40" s="1">
        <v>0</v>
      </c>
      <c r="E40">
        <v>34</v>
      </c>
      <c r="F40">
        <v>0</v>
      </c>
      <c r="G40">
        <v>-0.02</v>
      </c>
      <c r="H40">
        <v>0</v>
      </c>
    </row>
    <row r="41" spans="1:8" x14ac:dyDescent="0.3">
      <c r="A41">
        <v>35</v>
      </c>
      <c r="B41">
        <v>7.0000000000000007E-2</v>
      </c>
      <c r="C41">
        <v>-0.02</v>
      </c>
      <c r="D41" s="1">
        <v>0</v>
      </c>
      <c r="E41">
        <v>35</v>
      </c>
      <c r="F41">
        <v>0</v>
      </c>
      <c r="G41">
        <v>-0.02</v>
      </c>
      <c r="H41">
        <v>0</v>
      </c>
    </row>
    <row r="42" spans="1:8" x14ac:dyDescent="0.3">
      <c r="A42">
        <v>36</v>
      </c>
      <c r="B42">
        <v>7.0000000000000007E-2</v>
      </c>
      <c r="C42">
        <v>-0.02</v>
      </c>
      <c r="D42" s="1">
        <v>0</v>
      </c>
      <c r="E42">
        <v>36</v>
      </c>
      <c r="F42">
        <v>0</v>
      </c>
      <c r="G42">
        <v>-0.02</v>
      </c>
      <c r="H42">
        <v>0</v>
      </c>
    </row>
    <row r="43" spans="1:8" x14ac:dyDescent="0.3">
      <c r="A43">
        <v>37</v>
      </c>
      <c r="B43">
        <v>7.0000000000000007E-2</v>
      </c>
      <c r="C43">
        <v>-0.02</v>
      </c>
      <c r="D43" s="1">
        <v>0</v>
      </c>
      <c r="E43">
        <v>37</v>
      </c>
      <c r="F43">
        <v>0</v>
      </c>
      <c r="G43">
        <v>-0.02</v>
      </c>
      <c r="H43">
        <v>0</v>
      </c>
    </row>
    <row r="44" spans="1:8" x14ac:dyDescent="0.3">
      <c r="A44">
        <v>38</v>
      </c>
      <c r="B44">
        <v>7.0000000000000007E-2</v>
      </c>
      <c r="C44">
        <v>-0.02</v>
      </c>
      <c r="D44" s="1">
        <v>0</v>
      </c>
      <c r="E44">
        <v>38</v>
      </c>
      <c r="F44">
        <v>0</v>
      </c>
      <c r="G44">
        <v>-0.02</v>
      </c>
      <c r="H44">
        <v>0</v>
      </c>
    </row>
    <row r="45" spans="1:8" x14ac:dyDescent="0.3">
      <c r="A45">
        <v>39</v>
      </c>
      <c r="B45">
        <v>7.0000000000000007E-2</v>
      </c>
      <c r="C45">
        <v>-0.02</v>
      </c>
      <c r="D45" s="1">
        <v>0</v>
      </c>
      <c r="E45">
        <v>39</v>
      </c>
      <c r="F45">
        <v>0</v>
      </c>
      <c r="G45">
        <v>-0.02</v>
      </c>
      <c r="H45">
        <v>0</v>
      </c>
    </row>
    <row r="46" spans="1:8" x14ac:dyDescent="0.3">
      <c r="A46">
        <v>40</v>
      </c>
      <c r="B46">
        <v>7.0000000000000007E-2</v>
      </c>
      <c r="C46">
        <v>-0.02</v>
      </c>
      <c r="D46" s="1">
        <v>0</v>
      </c>
      <c r="E46">
        <v>40</v>
      </c>
      <c r="F46">
        <v>0</v>
      </c>
      <c r="G46">
        <v>-0.02</v>
      </c>
      <c r="H46">
        <v>0</v>
      </c>
    </row>
    <row r="47" spans="1:8" x14ac:dyDescent="0.3">
      <c r="A47">
        <v>41</v>
      </c>
      <c r="B47">
        <v>0.08</v>
      </c>
      <c r="C47">
        <v>-0.02</v>
      </c>
      <c r="D47" s="1">
        <v>0</v>
      </c>
      <c r="E47">
        <v>41</v>
      </c>
      <c r="F47">
        <v>0</v>
      </c>
      <c r="G47">
        <v>-0.02</v>
      </c>
      <c r="H47">
        <v>0</v>
      </c>
    </row>
    <row r="48" spans="1:8" x14ac:dyDescent="0.3">
      <c r="A48">
        <v>42</v>
      </c>
      <c r="B48">
        <v>0.08</v>
      </c>
      <c r="C48">
        <v>-0.02</v>
      </c>
      <c r="D48" s="1">
        <v>0</v>
      </c>
      <c r="E48">
        <v>42</v>
      </c>
      <c r="F48">
        <v>0</v>
      </c>
      <c r="G48">
        <v>-0.02</v>
      </c>
      <c r="H48">
        <v>0</v>
      </c>
    </row>
    <row r="49" spans="1:8" x14ac:dyDescent="0.3">
      <c r="A49">
        <v>43</v>
      </c>
      <c r="B49">
        <v>0.08</v>
      </c>
      <c r="C49">
        <v>-0.02</v>
      </c>
      <c r="D49" s="1">
        <v>0</v>
      </c>
      <c r="E49">
        <v>43</v>
      </c>
      <c r="F49">
        <v>0</v>
      </c>
      <c r="G49">
        <v>-0.02</v>
      </c>
      <c r="H49">
        <v>0</v>
      </c>
    </row>
    <row r="50" spans="1:8" x14ac:dyDescent="0.3">
      <c r="A50">
        <v>44</v>
      </c>
      <c r="B50">
        <v>0.08</v>
      </c>
      <c r="C50">
        <v>-0.02</v>
      </c>
      <c r="D50" s="1">
        <v>0</v>
      </c>
      <c r="E50">
        <v>44</v>
      </c>
      <c r="F50">
        <v>0</v>
      </c>
      <c r="G50">
        <v>-0.02</v>
      </c>
      <c r="H50">
        <v>0</v>
      </c>
    </row>
    <row r="51" spans="1:8" x14ac:dyDescent="0.3">
      <c r="A51">
        <v>45</v>
      </c>
      <c r="B51">
        <v>0.08</v>
      </c>
      <c r="C51">
        <v>-0.02</v>
      </c>
      <c r="D51" s="1">
        <v>0</v>
      </c>
      <c r="E51">
        <v>45</v>
      </c>
      <c r="F51">
        <v>0</v>
      </c>
      <c r="G51">
        <v>-0.02</v>
      </c>
      <c r="H51">
        <v>0</v>
      </c>
    </row>
    <row r="52" spans="1:8" x14ac:dyDescent="0.3">
      <c r="A52">
        <v>46</v>
      </c>
      <c r="B52">
        <v>0.08</v>
      </c>
      <c r="C52">
        <v>-0.02</v>
      </c>
      <c r="D52" s="1">
        <v>0</v>
      </c>
      <c r="E52">
        <v>46</v>
      </c>
      <c r="F52">
        <v>0</v>
      </c>
      <c r="G52">
        <v>-0.02</v>
      </c>
      <c r="H52">
        <v>0</v>
      </c>
    </row>
    <row r="53" spans="1:8" x14ac:dyDescent="0.3">
      <c r="A53">
        <v>47</v>
      </c>
      <c r="B53">
        <v>0.08</v>
      </c>
      <c r="C53">
        <v>-0.02</v>
      </c>
      <c r="D53" s="1">
        <v>0</v>
      </c>
      <c r="E53">
        <v>47</v>
      </c>
      <c r="F53">
        <v>0</v>
      </c>
      <c r="G53">
        <v>-0.02</v>
      </c>
      <c r="H53">
        <v>0</v>
      </c>
    </row>
    <row r="54" spans="1:8" x14ac:dyDescent="0.3">
      <c r="A54">
        <v>48</v>
      </c>
      <c r="B54">
        <v>0.08</v>
      </c>
      <c r="C54">
        <v>-0.02</v>
      </c>
      <c r="D54" s="1">
        <v>0</v>
      </c>
      <c r="E54">
        <v>48</v>
      </c>
      <c r="F54">
        <v>0</v>
      </c>
      <c r="G54">
        <v>-0.02</v>
      </c>
      <c r="H54">
        <v>0</v>
      </c>
    </row>
    <row r="55" spans="1:8" x14ac:dyDescent="0.3">
      <c r="A55">
        <v>49</v>
      </c>
      <c r="B55">
        <v>0.08</v>
      </c>
      <c r="C55">
        <v>-0.02</v>
      </c>
      <c r="D55" s="1">
        <v>0</v>
      </c>
      <c r="E55">
        <v>49</v>
      </c>
      <c r="F55">
        <v>0</v>
      </c>
      <c r="G55">
        <v>-0.02</v>
      </c>
      <c r="H55">
        <v>0</v>
      </c>
    </row>
    <row r="56" spans="1:8" x14ac:dyDescent="0.3">
      <c r="A56">
        <v>50</v>
      </c>
      <c r="B56">
        <v>0.09</v>
      </c>
      <c r="C56">
        <v>-0.02</v>
      </c>
      <c r="D56" s="1">
        <v>0</v>
      </c>
      <c r="E56">
        <v>50</v>
      </c>
      <c r="F56">
        <v>0</v>
      </c>
      <c r="G56">
        <v>-0.02</v>
      </c>
      <c r="H56">
        <v>0</v>
      </c>
    </row>
    <row r="57" spans="1:8" x14ac:dyDescent="0.3">
      <c r="A57">
        <v>51</v>
      </c>
      <c r="B57">
        <v>0.09</v>
      </c>
      <c r="C57">
        <v>-0.02</v>
      </c>
      <c r="D57" s="1">
        <v>0</v>
      </c>
      <c r="E57">
        <v>51</v>
      </c>
      <c r="F57">
        <v>0</v>
      </c>
      <c r="G57">
        <v>-0.02</v>
      </c>
      <c r="H57">
        <v>0</v>
      </c>
    </row>
    <row r="58" spans="1:8" x14ac:dyDescent="0.3">
      <c r="A58">
        <v>52</v>
      </c>
      <c r="B58">
        <v>0.09</v>
      </c>
      <c r="C58">
        <v>-0.02</v>
      </c>
      <c r="D58" s="1">
        <v>0</v>
      </c>
      <c r="E58">
        <v>52</v>
      </c>
      <c r="F58">
        <v>0</v>
      </c>
      <c r="G58">
        <v>-0.02</v>
      </c>
      <c r="H58">
        <v>0</v>
      </c>
    </row>
    <row r="59" spans="1:8" x14ac:dyDescent="0.3">
      <c r="A59">
        <v>53</v>
      </c>
      <c r="B59">
        <v>0.09</v>
      </c>
      <c r="C59">
        <v>-0.02</v>
      </c>
      <c r="D59" s="1">
        <v>0</v>
      </c>
      <c r="E59">
        <v>53</v>
      </c>
      <c r="F59">
        <v>0</v>
      </c>
      <c r="G59">
        <v>-0.02</v>
      </c>
      <c r="H59">
        <v>0</v>
      </c>
    </row>
    <row r="60" spans="1:8" x14ac:dyDescent="0.3">
      <c r="A60">
        <v>54</v>
      </c>
      <c r="B60">
        <v>0.09</v>
      </c>
      <c r="C60">
        <v>-0.02</v>
      </c>
      <c r="D60" s="1">
        <v>0</v>
      </c>
      <c r="E60">
        <v>54</v>
      </c>
      <c r="F60">
        <v>0</v>
      </c>
      <c r="G60">
        <v>-0.02</v>
      </c>
      <c r="H60">
        <v>0</v>
      </c>
    </row>
    <row r="61" spans="1:8" x14ac:dyDescent="0.3">
      <c r="A61">
        <v>55</v>
      </c>
      <c r="B61">
        <v>0.09</v>
      </c>
      <c r="C61">
        <v>-0.02</v>
      </c>
      <c r="D61" s="1">
        <v>0</v>
      </c>
      <c r="E61">
        <v>55</v>
      </c>
      <c r="F61">
        <v>0</v>
      </c>
      <c r="G61">
        <v>-0.02</v>
      </c>
      <c r="H61">
        <v>0</v>
      </c>
    </row>
    <row r="62" spans="1:8" x14ac:dyDescent="0.3">
      <c r="A62">
        <v>56</v>
      </c>
      <c r="B62">
        <v>0.1</v>
      </c>
      <c r="C62">
        <v>-0.02</v>
      </c>
      <c r="D62" s="1">
        <v>0</v>
      </c>
      <c r="E62">
        <v>56</v>
      </c>
      <c r="F62">
        <v>0</v>
      </c>
      <c r="G62">
        <v>-0.02</v>
      </c>
      <c r="H62">
        <v>0</v>
      </c>
    </row>
    <row r="63" spans="1:8" x14ac:dyDescent="0.3">
      <c r="A63">
        <v>57</v>
      </c>
      <c r="B63">
        <v>0.1</v>
      </c>
      <c r="C63">
        <v>-0.02</v>
      </c>
      <c r="D63" s="1">
        <v>0</v>
      </c>
      <c r="E63">
        <v>57</v>
      </c>
      <c r="F63">
        <v>0</v>
      </c>
      <c r="G63">
        <v>-0.02</v>
      </c>
      <c r="H63">
        <v>0</v>
      </c>
    </row>
    <row r="64" spans="1:8" x14ac:dyDescent="0.3">
      <c r="A64">
        <v>58</v>
      </c>
      <c r="B64">
        <v>0.1</v>
      </c>
      <c r="C64">
        <v>-0.02</v>
      </c>
      <c r="D64" s="1">
        <v>0</v>
      </c>
      <c r="E64">
        <v>58</v>
      </c>
      <c r="F64">
        <v>0</v>
      </c>
      <c r="G64">
        <v>-0.02</v>
      </c>
      <c r="H64">
        <v>0</v>
      </c>
    </row>
    <row r="65" spans="1:8" x14ac:dyDescent="0.3">
      <c r="A65">
        <v>59</v>
      </c>
      <c r="B65">
        <v>0.1</v>
      </c>
      <c r="C65">
        <v>-0.02</v>
      </c>
      <c r="D65" s="1">
        <v>0</v>
      </c>
      <c r="E65">
        <v>59</v>
      </c>
      <c r="F65">
        <v>0</v>
      </c>
      <c r="G65">
        <v>-0.02</v>
      </c>
      <c r="H65">
        <v>0</v>
      </c>
    </row>
    <row r="66" spans="1:8" x14ac:dyDescent="0.3">
      <c r="A66">
        <v>60</v>
      </c>
      <c r="B66">
        <v>0.1</v>
      </c>
      <c r="C66">
        <v>-0.02</v>
      </c>
      <c r="D66" s="1">
        <v>0</v>
      </c>
      <c r="E66">
        <v>60</v>
      </c>
      <c r="F66">
        <v>0</v>
      </c>
      <c r="G66">
        <v>-0.02</v>
      </c>
      <c r="H66">
        <v>0</v>
      </c>
    </row>
    <row r="67" spans="1:8" x14ac:dyDescent="0.3">
      <c r="A67">
        <v>61</v>
      </c>
      <c r="B67">
        <v>0.1</v>
      </c>
      <c r="C67">
        <v>-0.02</v>
      </c>
      <c r="D67" s="1">
        <v>0</v>
      </c>
      <c r="E67">
        <v>61</v>
      </c>
      <c r="F67">
        <v>0</v>
      </c>
      <c r="G67">
        <v>-0.02</v>
      </c>
      <c r="H67">
        <v>0</v>
      </c>
    </row>
    <row r="68" spans="1:8" x14ac:dyDescent="0.3">
      <c r="A68">
        <v>62</v>
      </c>
      <c r="B68">
        <v>0.1</v>
      </c>
      <c r="C68">
        <v>-0.02</v>
      </c>
      <c r="D68" s="1">
        <v>0</v>
      </c>
      <c r="E68">
        <v>62</v>
      </c>
      <c r="F68">
        <v>0</v>
      </c>
      <c r="G68">
        <v>-0.02</v>
      </c>
      <c r="H68">
        <v>0</v>
      </c>
    </row>
    <row r="69" spans="1:8" x14ac:dyDescent="0.3">
      <c r="A69">
        <v>63</v>
      </c>
      <c r="B69">
        <v>0.1</v>
      </c>
      <c r="C69">
        <v>-0.02</v>
      </c>
      <c r="D69" s="1">
        <v>0</v>
      </c>
      <c r="E69">
        <v>63</v>
      </c>
      <c r="F69">
        <v>0</v>
      </c>
      <c r="G69">
        <v>-0.02</v>
      </c>
      <c r="H69">
        <v>0</v>
      </c>
    </row>
    <row r="70" spans="1:8" x14ac:dyDescent="0.3">
      <c r="A70">
        <v>64</v>
      </c>
      <c r="B70">
        <v>0.1</v>
      </c>
      <c r="C70">
        <v>-0.02</v>
      </c>
      <c r="D70" s="1">
        <v>0</v>
      </c>
      <c r="E70">
        <v>64</v>
      </c>
      <c r="F70">
        <v>0</v>
      </c>
      <c r="G70">
        <v>-0.02</v>
      </c>
      <c r="H70">
        <v>0</v>
      </c>
    </row>
    <row r="71" spans="1:8" x14ac:dyDescent="0.3">
      <c r="A71">
        <v>65</v>
      </c>
      <c r="B71">
        <v>0.1</v>
      </c>
      <c r="C71">
        <v>-1.9143686443373002E-2</v>
      </c>
      <c r="D71" s="1">
        <v>0</v>
      </c>
      <c r="E71">
        <v>65</v>
      </c>
      <c r="F71">
        <v>0</v>
      </c>
      <c r="G71">
        <v>-0.02</v>
      </c>
      <c r="H71">
        <v>0</v>
      </c>
    </row>
    <row r="72" spans="1:8" x14ac:dyDescent="0.3">
      <c r="A72">
        <v>66</v>
      </c>
      <c r="B72">
        <v>0.1</v>
      </c>
      <c r="C72">
        <v>-1.2286095702568001E-2</v>
      </c>
      <c r="D72" s="1">
        <v>0</v>
      </c>
      <c r="E72">
        <v>66</v>
      </c>
      <c r="F72">
        <v>0</v>
      </c>
      <c r="G72">
        <v>-0.02</v>
      </c>
      <c r="H72">
        <v>0</v>
      </c>
    </row>
    <row r="73" spans="1:8" x14ac:dyDescent="0.3">
      <c r="A73">
        <v>67</v>
      </c>
      <c r="B73">
        <v>0.1</v>
      </c>
      <c r="C73">
        <v>-0.01</v>
      </c>
      <c r="D73" s="1">
        <v>0</v>
      </c>
      <c r="E73">
        <v>67</v>
      </c>
      <c r="F73">
        <v>0</v>
      </c>
      <c r="G73">
        <v>-0.02</v>
      </c>
      <c r="H73">
        <v>0</v>
      </c>
    </row>
    <row r="74" spans="1:8" x14ac:dyDescent="0.3">
      <c r="A74">
        <v>68</v>
      </c>
      <c r="B74">
        <v>0.1</v>
      </c>
      <c r="C74">
        <v>-0.01</v>
      </c>
      <c r="D74" s="1">
        <v>0</v>
      </c>
      <c r="E74">
        <v>68</v>
      </c>
      <c r="F74">
        <v>0</v>
      </c>
      <c r="G74">
        <v>-0.02</v>
      </c>
      <c r="H74">
        <v>0</v>
      </c>
    </row>
    <row r="75" spans="1:8" x14ac:dyDescent="0.3">
      <c r="A75">
        <v>69</v>
      </c>
      <c r="B75">
        <v>0.1</v>
      </c>
      <c r="C75">
        <v>-0.01</v>
      </c>
      <c r="D75" s="1">
        <v>0</v>
      </c>
      <c r="E75">
        <v>69</v>
      </c>
      <c r="F75">
        <v>0</v>
      </c>
      <c r="G75">
        <v>-0.02</v>
      </c>
      <c r="H75">
        <v>0</v>
      </c>
    </row>
    <row r="76" spans="1:8" x14ac:dyDescent="0.3">
      <c r="A76">
        <v>70</v>
      </c>
      <c r="B76">
        <v>0.1</v>
      </c>
      <c r="C76">
        <v>-0.01</v>
      </c>
      <c r="D76" s="1">
        <v>0</v>
      </c>
      <c r="E76">
        <v>70</v>
      </c>
      <c r="F76">
        <v>0.01</v>
      </c>
      <c r="G76">
        <v>-0.02</v>
      </c>
      <c r="H76">
        <v>0</v>
      </c>
    </row>
    <row r="77" spans="1:8" x14ac:dyDescent="0.3">
      <c r="A77">
        <v>71</v>
      </c>
      <c r="B77">
        <v>0.1</v>
      </c>
      <c r="C77">
        <v>-9.1497781731820008E-3</v>
      </c>
      <c r="D77" s="1">
        <v>0</v>
      </c>
      <c r="E77">
        <v>71</v>
      </c>
      <c r="F77">
        <v>0.01</v>
      </c>
      <c r="G77">
        <v>-0.02</v>
      </c>
      <c r="H77">
        <v>0</v>
      </c>
    </row>
    <row r="78" spans="1:8" x14ac:dyDescent="0.3">
      <c r="A78">
        <v>72</v>
      </c>
      <c r="B78">
        <v>0.1</v>
      </c>
      <c r="C78">
        <v>-2.2876187510039998E-3</v>
      </c>
      <c r="D78" s="1">
        <v>0</v>
      </c>
      <c r="E78">
        <v>72</v>
      </c>
      <c r="F78">
        <v>0.01</v>
      </c>
      <c r="G78">
        <v>-0.02</v>
      </c>
      <c r="H78">
        <v>0</v>
      </c>
    </row>
    <row r="79" spans="1:8" x14ac:dyDescent="0.3">
      <c r="A79">
        <v>73</v>
      </c>
      <c r="B79">
        <v>0.11</v>
      </c>
      <c r="C79">
        <v>0</v>
      </c>
      <c r="D79" s="1">
        <v>0</v>
      </c>
      <c r="E79">
        <v>73</v>
      </c>
      <c r="F79">
        <v>0.01</v>
      </c>
      <c r="G79">
        <v>-0.02</v>
      </c>
      <c r="H79">
        <v>0</v>
      </c>
    </row>
    <row r="80" spans="1:8" x14ac:dyDescent="0.3">
      <c r="A80">
        <v>74</v>
      </c>
      <c r="B80">
        <v>0.11</v>
      </c>
      <c r="C80">
        <v>0</v>
      </c>
      <c r="D80" s="1">
        <v>0</v>
      </c>
      <c r="E80">
        <v>74</v>
      </c>
      <c r="F80">
        <v>0.01</v>
      </c>
      <c r="G80">
        <v>-0.02</v>
      </c>
      <c r="H80">
        <v>0</v>
      </c>
    </row>
    <row r="81" spans="1:8" x14ac:dyDescent="0.3">
      <c r="A81">
        <v>75</v>
      </c>
      <c r="B81">
        <v>0.11</v>
      </c>
      <c r="C81">
        <v>0</v>
      </c>
      <c r="D81" s="1">
        <v>0</v>
      </c>
      <c r="E81">
        <v>75</v>
      </c>
      <c r="F81">
        <v>0.01</v>
      </c>
      <c r="G81">
        <v>-0.02</v>
      </c>
      <c r="H81">
        <v>0</v>
      </c>
    </row>
    <row r="82" spans="1:8" x14ac:dyDescent="0.3">
      <c r="A82">
        <v>76</v>
      </c>
      <c r="B82">
        <v>0.11</v>
      </c>
      <c r="C82">
        <v>8.4413009700900002E-4</v>
      </c>
      <c r="D82" s="1">
        <v>8.4413009700900002E-4</v>
      </c>
      <c r="E82">
        <v>76</v>
      </c>
      <c r="F82">
        <v>0.01</v>
      </c>
      <c r="G82">
        <v>-0.02</v>
      </c>
      <c r="H82">
        <v>0</v>
      </c>
    </row>
    <row r="83" spans="1:8" x14ac:dyDescent="0.3">
      <c r="A83">
        <v>77</v>
      </c>
      <c r="B83">
        <v>0.11</v>
      </c>
      <c r="C83">
        <v>7.7108582005600002E-3</v>
      </c>
      <c r="D83" s="1">
        <v>7.7108582005600002E-3</v>
      </c>
      <c r="E83">
        <v>77</v>
      </c>
      <c r="F83">
        <v>0.01</v>
      </c>
      <c r="G83">
        <v>-0.02</v>
      </c>
      <c r="H83">
        <v>0</v>
      </c>
    </row>
    <row r="84" spans="1:8" x14ac:dyDescent="0.3">
      <c r="A84">
        <v>78</v>
      </c>
      <c r="B84">
        <v>0.11</v>
      </c>
      <c r="C84">
        <v>9.9999999999989993E-3</v>
      </c>
      <c r="D84" s="1">
        <v>9.9999999999989993E-3</v>
      </c>
      <c r="E84">
        <v>78</v>
      </c>
      <c r="F84">
        <v>0.01</v>
      </c>
      <c r="G84">
        <v>-0.02</v>
      </c>
      <c r="H84">
        <v>0</v>
      </c>
    </row>
    <row r="85" spans="1:8" x14ac:dyDescent="0.3">
      <c r="A85">
        <v>79</v>
      </c>
      <c r="B85">
        <v>0.11</v>
      </c>
      <c r="C85">
        <v>9.9999999999989993E-3</v>
      </c>
      <c r="D85" s="1">
        <v>9.9999999999989993E-3</v>
      </c>
      <c r="E85">
        <v>79</v>
      </c>
      <c r="F85">
        <v>0.01</v>
      </c>
      <c r="G85">
        <v>-0.02</v>
      </c>
      <c r="H85">
        <v>0</v>
      </c>
    </row>
    <row r="86" spans="1:8" x14ac:dyDescent="0.3">
      <c r="A86">
        <v>80</v>
      </c>
      <c r="B86">
        <v>0.11</v>
      </c>
      <c r="C86">
        <v>9.9999999999989993E-3</v>
      </c>
      <c r="D86" s="1">
        <v>9.9999999999989993E-3</v>
      </c>
      <c r="E86">
        <v>80</v>
      </c>
      <c r="F86">
        <v>0.01</v>
      </c>
      <c r="G86">
        <v>-0.02</v>
      </c>
      <c r="H86">
        <v>0</v>
      </c>
    </row>
    <row r="87" spans="1:8" x14ac:dyDescent="0.3">
      <c r="A87">
        <v>81</v>
      </c>
      <c r="B87">
        <v>0.11</v>
      </c>
      <c r="C87">
        <v>9.9999999999989993E-3</v>
      </c>
      <c r="D87" s="1">
        <v>9.9999999999989993E-3</v>
      </c>
      <c r="E87">
        <v>81</v>
      </c>
      <c r="F87">
        <v>0.01</v>
      </c>
      <c r="G87">
        <v>-0.02</v>
      </c>
      <c r="H87">
        <v>0</v>
      </c>
    </row>
    <row r="88" spans="1:8" x14ac:dyDescent="0.3">
      <c r="A88">
        <v>82</v>
      </c>
      <c r="B88">
        <v>0.11</v>
      </c>
      <c r="C88">
        <v>1.0838038367200001E-2</v>
      </c>
      <c r="D88" s="1">
        <v>1.0838038367200001E-2</v>
      </c>
      <c r="E88">
        <v>82</v>
      </c>
      <c r="F88">
        <v>0.01</v>
      </c>
      <c r="G88">
        <v>-0.02</v>
      </c>
      <c r="H88">
        <v>0</v>
      </c>
    </row>
    <row r="89" spans="1:8" x14ac:dyDescent="0.3">
      <c r="A89">
        <v>83</v>
      </c>
      <c r="B89">
        <v>0.11</v>
      </c>
      <c r="C89">
        <v>1.7709335152124001E-2</v>
      </c>
      <c r="D89" s="1">
        <v>1.7709335152124001E-2</v>
      </c>
      <c r="E89">
        <v>83</v>
      </c>
      <c r="F89">
        <v>0.01</v>
      </c>
      <c r="G89">
        <v>-0.02</v>
      </c>
      <c r="H89">
        <v>0</v>
      </c>
    </row>
    <row r="90" spans="1:8" x14ac:dyDescent="0.3">
      <c r="A90">
        <v>84</v>
      </c>
      <c r="B90">
        <v>0.11</v>
      </c>
      <c r="C90">
        <v>1.9999999999999001E-2</v>
      </c>
      <c r="D90" s="1">
        <v>1.9999999999999001E-2</v>
      </c>
      <c r="E90">
        <v>84</v>
      </c>
      <c r="F90">
        <v>0.01</v>
      </c>
      <c r="G90">
        <v>-0.02</v>
      </c>
      <c r="H90">
        <v>0</v>
      </c>
    </row>
    <row r="91" spans="1:8" x14ac:dyDescent="0.3">
      <c r="A91">
        <v>85</v>
      </c>
      <c r="B91">
        <v>0.11</v>
      </c>
      <c r="C91">
        <v>1.9999999999999001E-2</v>
      </c>
      <c r="D91" s="1">
        <v>1.9999999999999001E-2</v>
      </c>
      <c r="E91">
        <v>85</v>
      </c>
      <c r="F91">
        <v>0.01</v>
      </c>
      <c r="G91">
        <v>-0.02</v>
      </c>
      <c r="H91">
        <v>0</v>
      </c>
    </row>
    <row r="92" spans="1:8" x14ac:dyDescent="0.3">
      <c r="A92">
        <v>86</v>
      </c>
      <c r="B92">
        <v>0.11</v>
      </c>
      <c r="C92">
        <v>1.9999999999999001E-2</v>
      </c>
      <c r="D92" s="1">
        <v>1.9999999999999001E-2</v>
      </c>
      <c r="E92">
        <v>86</v>
      </c>
      <c r="F92">
        <v>0.01</v>
      </c>
      <c r="G92">
        <v>-0.02</v>
      </c>
      <c r="H92">
        <v>0</v>
      </c>
    </row>
    <row r="93" spans="1:8" x14ac:dyDescent="0.3">
      <c r="A93">
        <v>87</v>
      </c>
      <c r="B93">
        <v>0.11</v>
      </c>
      <c r="C93">
        <v>1.9999999999999001E-2</v>
      </c>
      <c r="D93" s="1">
        <v>1.9999999999999001E-2</v>
      </c>
      <c r="E93">
        <v>87</v>
      </c>
      <c r="F93">
        <v>0.01</v>
      </c>
      <c r="G93">
        <v>-0.02</v>
      </c>
      <c r="H93">
        <v>0</v>
      </c>
    </row>
    <row r="94" spans="1:8" x14ac:dyDescent="0.3">
      <c r="A94">
        <v>88</v>
      </c>
      <c r="B94">
        <v>0.11</v>
      </c>
      <c r="C94">
        <v>2.0831946637391002E-2</v>
      </c>
      <c r="D94" s="1">
        <v>2.0831946637391002E-2</v>
      </c>
      <c r="E94">
        <v>88</v>
      </c>
      <c r="F94">
        <v>0.01</v>
      </c>
      <c r="G94">
        <v>-0.02</v>
      </c>
      <c r="H94">
        <v>0</v>
      </c>
    </row>
    <row r="95" spans="1:8" x14ac:dyDescent="0.3">
      <c r="A95">
        <v>89</v>
      </c>
      <c r="B95">
        <v>0.11</v>
      </c>
      <c r="C95">
        <v>2.7707812103689999E-2</v>
      </c>
      <c r="D95" s="1">
        <v>2.7707812103689999E-2</v>
      </c>
      <c r="E95">
        <v>89</v>
      </c>
      <c r="F95">
        <v>0.01</v>
      </c>
      <c r="G95">
        <v>-0.02</v>
      </c>
      <c r="H95">
        <v>0</v>
      </c>
    </row>
    <row r="96" spans="1:8" x14ac:dyDescent="0.3">
      <c r="A96">
        <v>90</v>
      </c>
      <c r="B96">
        <v>0.11</v>
      </c>
      <c r="C96">
        <v>3.0000000000001002E-2</v>
      </c>
      <c r="D96" s="1">
        <v>3.0000000000001002E-2</v>
      </c>
      <c r="E96">
        <v>90</v>
      </c>
      <c r="F96">
        <v>0.01</v>
      </c>
      <c r="G96">
        <v>-0.02</v>
      </c>
      <c r="H96">
        <v>0</v>
      </c>
    </row>
    <row r="97" spans="1:8" x14ac:dyDescent="0.3">
      <c r="A97">
        <v>91</v>
      </c>
      <c r="B97">
        <v>0.11</v>
      </c>
      <c r="C97">
        <v>3.0000000000001002E-2</v>
      </c>
      <c r="D97" s="1">
        <v>3.0000000000001002E-2</v>
      </c>
      <c r="E97">
        <v>91</v>
      </c>
      <c r="F97">
        <v>0.01</v>
      </c>
      <c r="G97">
        <v>-0.02</v>
      </c>
      <c r="H97">
        <v>0</v>
      </c>
    </row>
    <row r="98" spans="1:8" x14ac:dyDescent="0.3">
      <c r="A98">
        <v>92</v>
      </c>
      <c r="B98">
        <v>0.11</v>
      </c>
      <c r="C98">
        <v>3.0000000000001002E-2</v>
      </c>
      <c r="D98" s="1">
        <v>3.0000000000001002E-2</v>
      </c>
      <c r="E98">
        <v>92</v>
      </c>
      <c r="F98">
        <v>0.01</v>
      </c>
      <c r="G98">
        <v>-0.02</v>
      </c>
      <c r="H98">
        <v>0</v>
      </c>
    </row>
    <row r="99" spans="1:8" x14ac:dyDescent="0.3">
      <c r="A99">
        <v>93</v>
      </c>
      <c r="B99">
        <v>0.11</v>
      </c>
      <c r="C99">
        <v>3.0825854907583002E-2</v>
      </c>
      <c r="D99" s="1">
        <v>3.0825854907583002E-2</v>
      </c>
      <c r="E99">
        <v>93</v>
      </c>
      <c r="F99">
        <v>0.01</v>
      </c>
      <c r="G99">
        <v>-0.02</v>
      </c>
      <c r="H99">
        <v>0</v>
      </c>
    </row>
    <row r="100" spans="1:8" x14ac:dyDescent="0.3">
      <c r="A100">
        <v>94</v>
      </c>
      <c r="B100">
        <v>0.11</v>
      </c>
      <c r="C100">
        <v>3.7706289055252001E-2</v>
      </c>
      <c r="D100" s="1">
        <v>3.7706289055252001E-2</v>
      </c>
      <c r="E100">
        <v>94</v>
      </c>
      <c r="F100">
        <v>0.01</v>
      </c>
      <c r="G100">
        <v>-0.02</v>
      </c>
      <c r="H100">
        <v>0</v>
      </c>
    </row>
    <row r="101" spans="1:8" x14ac:dyDescent="0.3">
      <c r="A101">
        <v>95</v>
      </c>
      <c r="B101">
        <v>0.11</v>
      </c>
      <c r="C101">
        <v>0.04</v>
      </c>
      <c r="D101" s="1">
        <v>0.04</v>
      </c>
      <c r="E101">
        <v>95</v>
      </c>
      <c r="F101">
        <v>0.01</v>
      </c>
      <c r="G101">
        <v>-0.02</v>
      </c>
      <c r="H101">
        <v>0</v>
      </c>
    </row>
    <row r="102" spans="1:8" x14ac:dyDescent="0.3">
      <c r="A102">
        <v>96</v>
      </c>
      <c r="B102">
        <v>0.11</v>
      </c>
      <c r="C102">
        <v>0.04</v>
      </c>
      <c r="D102" s="1">
        <v>0.04</v>
      </c>
      <c r="E102">
        <v>96</v>
      </c>
      <c r="F102">
        <v>0.01</v>
      </c>
      <c r="G102">
        <v>-0.02</v>
      </c>
      <c r="H102">
        <v>0</v>
      </c>
    </row>
    <row r="103" spans="1:8" x14ac:dyDescent="0.3">
      <c r="A103">
        <v>97</v>
      </c>
      <c r="B103">
        <v>0.11</v>
      </c>
      <c r="C103">
        <v>0.04</v>
      </c>
      <c r="D103" s="1">
        <v>0.04</v>
      </c>
      <c r="E103">
        <v>97</v>
      </c>
      <c r="F103">
        <v>0.01</v>
      </c>
      <c r="G103">
        <v>-0.02</v>
      </c>
      <c r="H103">
        <v>0</v>
      </c>
    </row>
    <row r="104" spans="1:8" x14ac:dyDescent="0.3">
      <c r="A104">
        <v>98</v>
      </c>
      <c r="B104">
        <v>0.11</v>
      </c>
      <c r="C104">
        <v>4.0819763177773999E-2</v>
      </c>
      <c r="D104" s="1">
        <v>4.0819763177773999E-2</v>
      </c>
      <c r="E104">
        <v>98</v>
      </c>
      <c r="F104">
        <v>0.01</v>
      </c>
      <c r="G104">
        <v>-0.02</v>
      </c>
      <c r="H104">
        <v>0</v>
      </c>
    </row>
    <row r="105" spans="1:8" x14ac:dyDescent="0.3">
      <c r="A105">
        <v>99</v>
      </c>
      <c r="B105">
        <v>0.11</v>
      </c>
      <c r="C105">
        <v>4.7704766006816002E-2</v>
      </c>
      <c r="D105" s="1">
        <v>4.7704766006816002E-2</v>
      </c>
      <c r="E105">
        <v>99</v>
      </c>
      <c r="F105">
        <v>0.01</v>
      </c>
      <c r="G105">
        <v>-0.02</v>
      </c>
      <c r="H105">
        <v>0</v>
      </c>
    </row>
    <row r="106" spans="1:8" x14ac:dyDescent="0.3">
      <c r="A106">
        <v>100</v>
      </c>
      <c r="B106">
        <v>0.11</v>
      </c>
      <c r="C106">
        <v>0.05</v>
      </c>
      <c r="D106" s="1">
        <v>0.05</v>
      </c>
      <c r="E106">
        <v>100</v>
      </c>
      <c r="F106">
        <v>0.01</v>
      </c>
      <c r="G106">
        <v>-0.02</v>
      </c>
      <c r="H106">
        <v>0</v>
      </c>
    </row>
    <row r="107" spans="1:8" x14ac:dyDescent="0.3">
      <c r="A107">
        <v>101</v>
      </c>
      <c r="B107">
        <v>0.11</v>
      </c>
      <c r="C107">
        <v>5.0813671447965003E-2</v>
      </c>
      <c r="D107" s="1">
        <v>5.0813671447965003E-2</v>
      </c>
      <c r="E107">
        <v>101</v>
      </c>
      <c r="F107">
        <v>0.01</v>
      </c>
      <c r="G107">
        <v>-0.02</v>
      </c>
      <c r="H107">
        <v>0</v>
      </c>
    </row>
    <row r="108" spans="1:8" x14ac:dyDescent="0.3">
      <c r="A108">
        <v>102</v>
      </c>
      <c r="B108">
        <v>0.11</v>
      </c>
      <c r="C108">
        <v>6.0807579718154002E-2</v>
      </c>
      <c r="D108" s="1">
        <v>6.0807579718154002E-2</v>
      </c>
      <c r="E108">
        <v>102</v>
      </c>
      <c r="F108">
        <v>0.01</v>
      </c>
      <c r="G108">
        <v>-0.02</v>
      </c>
      <c r="H108">
        <v>0</v>
      </c>
    </row>
    <row r="109" spans="1:8" x14ac:dyDescent="0.3">
      <c r="A109">
        <v>103</v>
      </c>
      <c r="B109">
        <v>0.11</v>
      </c>
      <c r="C109">
        <v>7.3144080431140998E-2</v>
      </c>
      <c r="D109" s="1">
        <v>7.3144080431140998E-2</v>
      </c>
      <c r="E109">
        <v>103</v>
      </c>
      <c r="F109">
        <v>0.02</v>
      </c>
      <c r="G109">
        <v>-0.02</v>
      </c>
      <c r="H109">
        <v>0</v>
      </c>
    </row>
    <row r="110" spans="1:8" x14ac:dyDescent="0.3">
      <c r="A110">
        <v>104</v>
      </c>
      <c r="B110">
        <v>0.11</v>
      </c>
      <c r="C110">
        <v>9.3095361436335997E-2</v>
      </c>
      <c r="D110" s="1">
        <v>9.3095361436335997E-2</v>
      </c>
      <c r="E110">
        <v>104</v>
      </c>
      <c r="F110">
        <v>0.03</v>
      </c>
      <c r="G110">
        <v>-0.02</v>
      </c>
      <c r="H110">
        <v>0</v>
      </c>
    </row>
    <row r="111" spans="1:8" x14ac:dyDescent="0.3">
      <c r="A111">
        <v>105</v>
      </c>
      <c r="B111">
        <v>0.12</v>
      </c>
      <c r="C111">
        <v>0.11304664244153299</v>
      </c>
      <c r="D111" s="1">
        <v>0.11304664244153299</v>
      </c>
      <c r="E111">
        <v>105</v>
      </c>
      <c r="F111">
        <v>0.04</v>
      </c>
      <c r="G111">
        <v>-0.02</v>
      </c>
      <c r="H111">
        <v>0</v>
      </c>
    </row>
    <row r="112" spans="1:8" x14ac:dyDescent="0.3">
      <c r="A112">
        <v>106</v>
      </c>
      <c r="B112">
        <v>0.13</v>
      </c>
      <c r="C112">
        <v>0.13299792344673</v>
      </c>
      <c r="D112" s="1">
        <v>0.13299792344673</v>
      </c>
      <c r="E112">
        <v>106</v>
      </c>
      <c r="F112">
        <v>0.05</v>
      </c>
      <c r="G112">
        <v>-0.02</v>
      </c>
      <c r="H112">
        <v>0</v>
      </c>
    </row>
    <row r="113" spans="1:8" x14ac:dyDescent="0.3">
      <c r="A113">
        <v>107</v>
      </c>
      <c r="B113">
        <v>0.14000000000000001</v>
      </c>
      <c r="C113">
        <v>0.14918263292197501</v>
      </c>
      <c r="D113" s="1">
        <v>0.14918263292197501</v>
      </c>
      <c r="E113">
        <v>107</v>
      </c>
      <c r="F113">
        <v>7.0000000000000007E-2</v>
      </c>
      <c r="G113">
        <v>-0.02</v>
      </c>
      <c r="H113">
        <v>0</v>
      </c>
    </row>
    <row r="114" spans="1:8" x14ac:dyDescent="0.3">
      <c r="A114">
        <v>108</v>
      </c>
      <c r="B114">
        <v>0.15</v>
      </c>
      <c r="C114">
        <v>0.162924844954526</v>
      </c>
      <c r="D114" s="1">
        <v>0.162924844954526</v>
      </c>
      <c r="E114">
        <v>108</v>
      </c>
      <c r="F114">
        <v>0.09</v>
      </c>
      <c r="G114">
        <v>-0.02</v>
      </c>
      <c r="H114">
        <v>0</v>
      </c>
    </row>
    <row r="115" spans="1:8" x14ac:dyDescent="0.3">
      <c r="A115">
        <v>109</v>
      </c>
      <c r="B115">
        <v>0.16</v>
      </c>
      <c r="C115">
        <v>0.182876125959721</v>
      </c>
      <c r="D115" s="1">
        <v>0.182876125959721</v>
      </c>
      <c r="E115">
        <v>109</v>
      </c>
      <c r="F115">
        <v>0.1</v>
      </c>
      <c r="G115">
        <v>-0.02</v>
      </c>
      <c r="H115">
        <v>0</v>
      </c>
    </row>
    <row r="116" spans="1:8" x14ac:dyDescent="0.3">
      <c r="A116">
        <v>110</v>
      </c>
      <c r="B116">
        <v>0.18</v>
      </c>
      <c r="C116">
        <v>0.202827406964917</v>
      </c>
      <c r="D116" s="1">
        <v>0.202827406964917</v>
      </c>
      <c r="E116">
        <v>110</v>
      </c>
      <c r="F116">
        <v>0.12</v>
      </c>
      <c r="G116">
        <v>-0.02</v>
      </c>
      <c r="H116">
        <v>0</v>
      </c>
    </row>
    <row r="117" spans="1:8" x14ac:dyDescent="0.3">
      <c r="A117">
        <v>111</v>
      </c>
      <c r="B117">
        <v>0.2</v>
      </c>
      <c r="C117">
        <v>0.22277868797011199</v>
      </c>
      <c r="D117" s="1">
        <v>0.22277868797011199</v>
      </c>
      <c r="E117">
        <v>111</v>
      </c>
      <c r="F117">
        <v>0.14000000000000001</v>
      </c>
      <c r="G117">
        <v>-0.02</v>
      </c>
      <c r="H117">
        <v>0</v>
      </c>
    </row>
    <row r="118" spans="1:8" x14ac:dyDescent="0.3">
      <c r="A118">
        <v>112</v>
      </c>
      <c r="B118">
        <v>0.22</v>
      </c>
      <c r="C118">
        <v>0.24272996897531099</v>
      </c>
      <c r="D118" s="1">
        <v>0.24272996897531099</v>
      </c>
      <c r="E118">
        <v>112</v>
      </c>
      <c r="F118">
        <v>0.15</v>
      </c>
      <c r="G118">
        <v>-0.02</v>
      </c>
      <c r="H118">
        <v>0</v>
      </c>
    </row>
    <row r="119" spans="1:8" x14ac:dyDescent="0.3">
      <c r="A119">
        <v>113</v>
      </c>
      <c r="B119">
        <v>0.23</v>
      </c>
      <c r="C119">
        <v>0.26268124998050801</v>
      </c>
      <c r="D119" s="1">
        <v>0.26268124998050801</v>
      </c>
      <c r="E119">
        <v>113</v>
      </c>
      <c r="F119">
        <v>0.17</v>
      </c>
      <c r="G119">
        <v>-6.6610435896449997E-3</v>
      </c>
      <c r="H119">
        <v>0</v>
      </c>
    </row>
    <row r="120" spans="1:8" x14ac:dyDescent="0.3">
      <c r="A120">
        <v>114</v>
      </c>
      <c r="B120">
        <v>0.25</v>
      </c>
      <c r="C120">
        <v>0.28263253098570301</v>
      </c>
      <c r="D120" s="1">
        <v>0.28263253098570301</v>
      </c>
      <c r="E120">
        <v>114</v>
      </c>
      <c r="F120">
        <v>0.19</v>
      </c>
      <c r="G120">
        <v>1.3290237415551E-2</v>
      </c>
      <c r="H120">
        <v>1.3290237415551E-2</v>
      </c>
    </row>
    <row r="121" spans="1:8" x14ac:dyDescent="0.3">
      <c r="A121">
        <v>115</v>
      </c>
      <c r="B121">
        <v>0.27</v>
      </c>
      <c r="C121">
        <v>0.30258381199089901</v>
      </c>
      <c r="D121" s="1">
        <v>0.30258381199089901</v>
      </c>
      <c r="E121">
        <v>115</v>
      </c>
      <c r="F121">
        <v>0.2</v>
      </c>
      <c r="G121">
        <v>3.3241518420745998E-2</v>
      </c>
      <c r="H121">
        <v>3.3241518420745998E-2</v>
      </c>
    </row>
    <row r="122" spans="1:8" x14ac:dyDescent="0.3">
      <c r="A122">
        <v>116</v>
      </c>
      <c r="B122">
        <v>0.28999999999999998</v>
      </c>
      <c r="C122">
        <v>0.32253509299609801</v>
      </c>
      <c r="D122" s="1">
        <v>0.32253509299609801</v>
      </c>
      <c r="E122">
        <v>116</v>
      </c>
      <c r="F122">
        <v>0.22</v>
      </c>
      <c r="G122">
        <v>4.9319679446519001E-2</v>
      </c>
      <c r="H122">
        <v>4.9319679446519001E-2</v>
      </c>
    </row>
    <row r="123" spans="1:8" x14ac:dyDescent="0.3">
      <c r="A123">
        <v>117</v>
      </c>
      <c r="B123">
        <v>0.3</v>
      </c>
      <c r="C123">
        <v>0.342486374001293</v>
      </c>
      <c r="D123" s="1">
        <v>0.342486374001293</v>
      </c>
      <c r="E123">
        <v>117</v>
      </c>
      <c r="F123">
        <v>0.24</v>
      </c>
      <c r="G123">
        <v>6.3168439928540002E-2</v>
      </c>
      <c r="H123">
        <v>6.3168439928540002E-2</v>
      </c>
    </row>
    <row r="124" spans="1:8" x14ac:dyDescent="0.3">
      <c r="A124">
        <v>118</v>
      </c>
      <c r="B124">
        <v>0.32</v>
      </c>
      <c r="C124">
        <v>0.362437655006489</v>
      </c>
      <c r="D124" s="1">
        <v>0.362437655006489</v>
      </c>
      <c r="E124">
        <v>118</v>
      </c>
      <c r="F124">
        <v>0.26</v>
      </c>
      <c r="G124">
        <v>8.3119720933738997E-2</v>
      </c>
      <c r="H124">
        <v>8.3119720933738997E-2</v>
      </c>
    </row>
    <row r="125" spans="1:8" x14ac:dyDescent="0.3">
      <c r="A125">
        <v>119</v>
      </c>
      <c r="B125">
        <v>0.34</v>
      </c>
      <c r="C125">
        <v>0.382388936011684</v>
      </c>
      <c r="D125" s="1">
        <v>0.382388936011684</v>
      </c>
      <c r="E125">
        <v>119</v>
      </c>
      <c r="F125">
        <v>0.27</v>
      </c>
      <c r="G125">
        <v>0.10307100193893599</v>
      </c>
      <c r="H125">
        <v>0.10307100193893599</v>
      </c>
    </row>
    <row r="126" spans="1:8" x14ac:dyDescent="0.3">
      <c r="A126">
        <v>120</v>
      </c>
      <c r="B126">
        <v>0.36</v>
      </c>
      <c r="C126">
        <v>0.40234021701688299</v>
      </c>
      <c r="D126" s="1">
        <v>0.40234021701688299</v>
      </c>
      <c r="E126">
        <v>120</v>
      </c>
      <c r="F126">
        <v>0.28999999999999998</v>
      </c>
      <c r="G126">
        <v>0.12302228294413101</v>
      </c>
      <c r="H126">
        <v>0.12302228294413101</v>
      </c>
    </row>
    <row r="127" spans="1:8" x14ac:dyDescent="0.3">
      <c r="A127">
        <v>121</v>
      </c>
      <c r="B127">
        <v>0.38</v>
      </c>
      <c r="C127">
        <v>0.42229149802207999</v>
      </c>
      <c r="D127" s="1">
        <v>0.42229149802207999</v>
      </c>
      <c r="E127">
        <v>121</v>
      </c>
      <c r="F127">
        <v>0.3</v>
      </c>
      <c r="G127">
        <v>0.142973563949327</v>
      </c>
      <c r="H127">
        <v>0.142973563949327</v>
      </c>
    </row>
    <row r="128" spans="1:8" x14ac:dyDescent="0.3">
      <c r="A128">
        <v>122</v>
      </c>
      <c r="B128">
        <v>0.4</v>
      </c>
      <c r="C128">
        <v>0.44224277902727399</v>
      </c>
      <c r="D128" s="1">
        <v>0.44224277902727399</v>
      </c>
      <c r="E128">
        <v>122</v>
      </c>
      <c r="F128">
        <v>0.32</v>
      </c>
      <c r="G128">
        <v>0.16200719891820201</v>
      </c>
      <c r="H128">
        <v>0.16200719891820201</v>
      </c>
    </row>
    <row r="129" spans="1:8" x14ac:dyDescent="0.3">
      <c r="A129">
        <v>123</v>
      </c>
      <c r="B129">
        <v>0.41</v>
      </c>
      <c r="C129">
        <v>0.45875778869589401</v>
      </c>
      <c r="D129" s="1">
        <v>0.45875778869589401</v>
      </c>
      <c r="E129">
        <v>123</v>
      </c>
      <c r="F129">
        <v>0.34</v>
      </c>
      <c r="G129">
        <v>0.18623978018089801</v>
      </c>
      <c r="H129">
        <v>0.18623978018089801</v>
      </c>
    </row>
    <row r="130" spans="1:8" x14ac:dyDescent="0.3">
      <c r="A130">
        <v>124</v>
      </c>
      <c r="B130">
        <v>0.43</v>
      </c>
      <c r="C130">
        <v>0.47465112983769697</v>
      </c>
      <c r="D130" s="1">
        <v>0.47465112983769697</v>
      </c>
      <c r="E130">
        <v>124</v>
      </c>
      <c r="F130">
        <v>0.36</v>
      </c>
      <c r="G130">
        <v>0.30864964698456199</v>
      </c>
      <c r="H130">
        <v>0.30864964698456199</v>
      </c>
    </row>
    <row r="131" spans="1:8" x14ac:dyDescent="0.3">
      <c r="A131">
        <v>125</v>
      </c>
      <c r="B131">
        <v>0.45</v>
      </c>
      <c r="C131">
        <v>0.50071339626939504</v>
      </c>
      <c r="D131" s="1">
        <v>0.50071339626939504</v>
      </c>
      <c r="E131">
        <v>125</v>
      </c>
      <c r="F131">
        <v>0.38</v>
      </c>
      <c r="G131">
        <v>0.47835667794772602</v>
      </c>
      <c r="H131">
        <v>0.47835667794772602</v>
      </c>
    </row>
    <row r="132" spans="1:8" x14ac:dyDescent="0.3">
      <c r="A132">
        <v>126</v>
      </c>
      <c r="B132">
        <v>0.47</v>
      </c>
      <c r="C132">
        <v>0.52204790304806103</v>
      </c>
      <c r="D132" s="1">
        <v>0.52204790304806103</v>
      </c>
      <c r="E132">
        <v>126</v>
      </c>
      <c r="F132">
        <v>0.4</v>
      </c>
      <c r="G132">
        <v>0.71569474764479801</v>
      </c>
      <c r="H132">
        <v>0.71569474764479801</v>
      </c>
    </row>
    <row r="133" spans="1:8" x14ac:dyDescent="0.3">
      <c r="A133">
        <v>127</v>
      </c>
      <c r="B133">
        <v>0.49</v>
      </c>
      <c r="C133">
        <v>0.54879517175166503</v>
      </c>
      <c r="D133" s="1">
        <v>0.54879517175166503</v>
      </c>
      <c r="E133">
        <v>127</v>
      </c>
      <c r="F133">
        <v>0.43</v>
      </c>
      <c r="G133">
        <v>0.95202663903069296</v>
      </c>
      <c r="H133">
        <v>0.95202663903069296</v>
      </c>
    </row>
    <row r="134" spans="1:8" x14ac:dyDescent="0.3">
      <c r="A134">
        <v>128</v>
      </c>
      <c r="B134">
        <v>0.51</v>
      </c>
      <c r="C134">
        <v>0.68330494886269799</v>
      </c>
      <c r="D134" s="1">
        <v>0.68330494886269799</v>
      </c>
      <c r="E134">
        <v>128</v>
      </c>
      <c r="F134">
        <v>0.47</v>
      </c>
      <c r="G134">
        <v>1.18349329637784</v>
      </c>
      <c r="H134">
        <v>1.18349329637784</v>
      </c>
    </row>
    <row r="135" spans="1:8" x14ac:dyDescent="0.3">
      <c r="A135">
        <v>129</v>
      </c>
      <c r="B135">
        <v>0.53</v>
      </c>
      <c r="C135">
        <v>0.85291342963646899</v>
      </c>
      <c r="D135" s="1">
        <v>0.85291342963646899</v>
      </c>
      <c r="E135">
        <v>129</v>
      </c>
      <c r="F135">
        <v>0.5</v>
      </c>
      <c r="G135">
        <v>1.4116533049020701</v>
      </c>
      <c r="H135">
        <v>1.4116533049020701</v>
      </c>
    </row>
    <row r="136" spans="1:8" x14ac:dyDescent="0.3">
      <c r="A136">
        <v>130</v>
      </c>
      <c r="B136">
        <v>0.56000000000000005</v>
      </c>
      <c r="C136">
        <v>1.0711795886492601</v>
      </c>
      <c r="D136" s="1">
        <v>1.0711795886492601</v>
      </c>
      <c r="E136">
        <v>130</v>
      </c>
      <c r="F136">
        <v>0.55000000000000004</v>
      </c>
      <c r="G136">
        <v>1.6497808732520201</v>
      </c>
      <c r="H136">
        <v>1.6497808732520201</v>
      </c>
    </row>
    <row r="137" spans="1:8" x14ac:dyDescent="0.3">
      <c r="A137">
        <v>131</v>
      </c>
      <c r="B137">
        <v>0.59</v>
      </c>
      <c r="C137">
        <v>1.2918225996591399</v>
      </c>
      <c r="D137" s="1">
        <v>1.2918225996591399</v>
      </c>
      <c r="E137">
        <v>131</v>
      </c>
      <c r="F137">
        <v>0.59</v>
      </c>
      <c r="G137">
        <v>1.8828306648641799</v>
      </c>
      <c r="H137">
        <v>1.8828306648641799</v>
      </c>
    </row>
    <row r="138" spans="1:8" x14ac:dyDescent="0.3">
      <c r="A138">
        <v>132</v>
      </c>
      <c r="B138">
        <v>0.63</v>
      </c>
      <c r="C138">
        <v>1.51246561066902</v>
      </c>
      <c r="D138" s="1">
        <v>1.51246561066902</v>
      </c>
      <c r="E138">
        <v>132</v>
      </c>
      <c r="F138">
        <v>0.65</v>
      </c>
      <c r="G138">
        <v>2.1238399097407701</v>
      </c>
      <c r="H138">
        <v>2.1238399097407701</v>
      </c>
    </row>
    <row r="139" spans="1:8" x14ac:dyDescent="0.3">
      <c r="A139">
        <v>133</v>
      </c>
      <c r="B139">
        <v>0.67</v>
      </c>
      <c r="C139">
        <v>1.7353730007921999</v>
      </c>
      <c r="D139" s="1">
        <v>1.7353730007921999</v>
      </c>
      <c r="E139">
        <v>133</v>
      </c>
      <c r="F139">
        <v>0.71</v>
      </c>
      <c r="G139">
        <v>2.3635172245642799</v>
      </c>
      <c r="H139">
        <v>2.3635172245642799</v>
      </c>
    </row>
    <row r="140" spans="1:8" x14ac:dyDescent="0.3">
      <c r="A140">
        <v>134</v>
      </c>
      <c r="B140">
        <v>0.71</v>
      </c>
      <c r="C140">
        <v>1.95375163268878</v>
      </c>
      <c r="D140" s="1">
        <v>1.95375163268878</v>
      </c>
      <c r="E140">
        <v>134</v>
      </c>
      <c r="F140">
        <v>0.76</v>
      </c>
      <c r="G140">
        <v>2.61344186545867</v>
      </c>
      <c r="H140">
        <v>2.61344186545867</v>
      </c>
    </row>
    <row r="141" spans="1:8" x14ac:dyDescent="0.3">
      <c r="A141">
        <v>135</v>
      </c>
      <c r="B141">
        <v>0.77</v>
      </c>
      <c r="C141">
        <v>2.1826088864186799</v>
      </c>
      <c r="D141" s="1">
        <v>2.1826088864186799</v>
      </c>
      <c r="E141">
        <v>135</v>
      </c>
      <c r="F141">
        <v>0.83</v>
      </c>
      <c r="G141">
        <v>2.8599639993365198</v>
      </c>
      <c r="H141">
        <v>2.8599639993365198</v>
      </c>
    </row>
    <row r="142" spans="1:8" x14ac:dyDescent="0.3">
      <c r="A142">
        <v>136</v>
      </c>
      <c r="B142">
        <v>0.82</v>
      </c>
      <c r="C142">
        <v>2.40622605883636</v>
      </c>
      <c r="D142" s="1">
        <v>2.40622605883636</v>
      </c>
      <c r="E142">
        <v>136</v>
      </c>
      <c r="F142">
        <v>0.91</v>
      </c>
      <c r="G142">
        <v>3.10103972297307</v>
      </c>
      <c r="H142">
        <v>3.10103972297307</v>
      </c>
    </row>
    <row r="143" spans="1:8" x14ac:dyDescent="0.3">
      <c r="A143">
        <v>137</v>
      </c>
      <c r="B143">
        <v>0.89</v>
      </c>
      <c r="C143">
        <v>2.6245350339848801</v>
      </c>
      <c r="D143" s="1">
        <v>2.6245350339848801</v>
      </c>
      <c r="E143">
        <v>137</v>
      </c>
      <c r="F143">
        <v>0.99</v>
      </c>
      <c r="G143">
        <v>3.33659560236755</v>
      </c>
      <c r="H143">
        <v>3.33659560236755</v>
      </c>
    </row>
    <row r="144" spans="1:8" x14ac:dyDescent="0.3">
      <c r="A144">
        <v>138</v>
      </c>
      <c r="B144">
        <v>0.96</v>
      </c>
      <c r="C144">
        <v>2.84547635975794</v>
      </c>
      <c r="D144" s="1">
        <v>2.84547635975794</v>
      </c>
      <c r="E144">
        <v>138</v>
      </c>
      <c r="F144">
        <v>1.06</v>
      </c>
      <c r="G144">
        <v>3.5712105307362898</v>
      </c>
      <c r="H144">
        <v>3.5712105307362898</v>
      </c>
    </row>
    <row r="145" spans="1:8" x14ac:dyDescent="0.3">
      <c r="A145">
        <v>139</v>
      </c>
      <c r="B145">
        <v>1.04</v>
      </c>
      <c r="C145">
        <v>3.0777101641675699</v>
      </c>
      <c r="D145" s="1">
        <v>3.0777101641675699</v>
      </c>
      <c r="E145">
        <v>139</v>
      </c>
      <c r="F145">
        <v>1.1499999999999999</v>
      </c>
      <c r="G145">
        <v>3.80411397776103</v>
      </c>
      <c r="H145">
        <v>3.80411397776103</v>
      </c>
    </row>
    <row r="146" spans="1:8" x14ac:dyDescent="0.3">
      <c r="A146">
        <v>140</v>
      </c>
      <c r="B146">
        <v>1.1100000000000001</v>
      </c>
      <c r="C146">
        <v>3.3044312307447399</v>
      </c>
      <c r="D146" s="1">
        <v>3.3044312307447399</v>
      </c>
      <c r="E146">
        <v>140</v>
      </c>
      <c r="F146">
        <v>1.24</v>
      </c>
      <c r="G146">
        <v>4.0334765501619403</v>
      </c>
      <c r="H146">
        <v>4.0334765501619403</v>
      </c>
    </row>
    <row r="147" spans="1:8" x14ac:dyDescent="0.3">
      <c r="A147">
        <v>141</v>
      </c>
      <c r="B147">
        <v>1.2</v>
      </c>
      <c r="C147">
        <v>3.5388498509612898</v>
      </c>
      <c r="D147" s="1">
        <v>3.5388498509612898</v>
      </c>
      <c r="E147">
        <v>141</v>
      </c>
      <c r="F147">
        <v>1.34</v>
      </c>
      <c r="G147">
        <v>4.2634139376302604</v>
      </c>
      <c r="H147">
        <v>4.2634139376302604</v>
      </c>
    </row>
    <row r="148" spans="1:8" x14ac:dyDescent="0.3">
      <c r="A148">
        <v>142</v>
      </c>
      <c r="B148">
        <v>1.29</v>
      </c>
      <c r="C148">
        <v>3.7713478959894702</v>
      </c>
      <c r="D148" s="1">
        <v>3.7713478959894702</v>
      </c>
      <c r="E148">
        <v>142</v>
      </c>
      <c r="F148">
        <v>1.45</v>
      </c>
      <c r="G148">
        <v>4.4874774104105599</v>
      </c>
      <c r="H148">
        <v>4.4874774104105599</v>
      </c>
    </row>
    <row r="149" spans="1:8" x14ac:dyDescent="0.3">
      <c r="A149">
        <v>143</v>
      </c>
      <c r="B149">
        <v>1.38</v>
      </c>
      <c r="C149">
        <v>3.9981219144126499</v>
      </c>
      <c r="D149" s="1">
        <v>3.9981219144126499</v>
      </c>
      <c r="E149">
        <v>143</v>
      </c>
      <c r="F149">
        <v>1.56</v>
      </c>
      <c r="G149">
        <v>4.7055987165984599</v>
      </c>
      <c r="H149">
        <v>4.7055987165984599</v>
      </c>
    </row>
    <row r="150" spans="1:8" x14ac:dyDescent="0.3">
      <c r="A150">
        <v>144</v>
      </c>
      <c r="B150">
        <v>1.48</v>
      </c>
      <c r="C150">
        <v>4.2191028286680199</v>
      </c>
      <c r="D150" s="1">
        <v>4.2191028286680199</v>
      </c>
      <c r="E150">
        <v>144</v>
      </c>
      <c r="F150">
        <v>1.67</v>
      </c>
      <c r="G150">
        <v>4.91771141433113</v>
      </c>
      <c r="H150">
        <v>4.91771141433113</v>
      </c>
    </row>
    <row r="151" spans="1:8" x14ac:dyDescent="0.3">
      <c r="A151">
        <v>145</v>
      </c>
      <c r="B151">
        <v>1.56</v>
      </c>
      <c r="C151">
        <v>4.4342233258284098</v>
      </c>
      <c r="D151" s="1">
        <v>4.4342233258284098</v>
      </c>
      <c r="E151">
        <v>145</v>
      </c>
      <c r="F151">
        <v>1.8</v>
      </c>
      <c r="G151">
        <v>5.1237508920260399</v>
      </c>
      <c r="H151">
        <v>5.1237508920260399</v>
      </c>
    </row>
    <row r="152" spans="1:8" x14ac:dyDescent="0.3">
      <c r="A152">
        <v>146</v>
      </c>
      <c r="B152">
        <v>1.69</v>
      </c>
      <c r="C152">
        <v>4.6434178781064501</v>
      </c>
      <c r="D152" s="1">
        <v>4.6434178781064501</v>
      </c>
      <c r="E152">
        <v>146</v>
      </c>
      <c r="F152">
        <v>1.91</v>
      </c>
      <c r="G152">
        <v>5.3236543880623399</v>
      </c>
      <c r="H152">
        <v>5.3236543880623399</v>
      </c>
    </row>
    <row r="153" spans="1:8" x14ac:dyDescent="0.3">
      <c r="A153">
        <v>147</v>
      </c>
      <c r="B153">
        <v>1.81</v>
      </c>
      <c r="C153">
        <v>4.84662276281502</v>
      </c>
      <c r="D153" s="1">
        <v>4.84662276281502</v>
      </c>
      <c r="E153">
        <v>147</v>
      </c>
      <c r="F153">
        <v>2.06</v>
      </c>
      <c r="G153">
        <v>5.5248169207044002</v>
      </c>
      <c r="H153">
        <v>5.5248169207044002</v>
      </c>
    </row>
    <row r="154" spans="1:8" x14ac:dyDescent="0.3">
      <c r="A154">
        <v>148</v>
      </c>
      <c r="B154">
        <v>1.93</v>
      </c>
      <c r="C154">
        <v>5.0437760817777404</v>
      </c>
      <c r="D154" s="1">
        <v>5.0437760817777404</v>
      </c>
      <c r="E154">
        <v>148</v>
      </c>
      <c r="F154">
        <v>2.2000000000000002</v>
      </c>
      <c r="G154">
        <v>5.7259794533464596</v>
      </c>
      <c r="H154">
        <v>5.7259794533464596</v>
      </c>
    </row>
    <row r="155" spans="1:8" x14ac:dyDescent="0.3">
      <c r="A155">
        <v>149</v>
      </c>
      <c r="B155">
        <v>2.06</v>
      </c>
      <c r="C155">
        <v>5.2348177801837803</v>
      </c>
      <c r="D155" s="1">
        <v>5.2348177801837803</v>
      </c>
      <c r="E155">
        <v>149</v>
      </c>
      <c r="F155">
        <v>2.3199999999999998</v>
      </c>
      <c r="G155">
        <v>5.9235169026137404</v>
      </c>
      <c r="H155">
        <v>5.9235169026137404</v>
      </c>
    </row>
    <row r="156" spans="1:8" x14ac:dyDescent="0.3">
      <c r="A156">
        <v>150</v>
      </c>
      <c r="B156">
        <v>2.2000000000000002</v>
      </c>
      <c r="C156">
        <v>5.4196896648811599</v>
      </c>
      <c r="D156" s="1">
        <v>5.4196896648811599</v>
      </c>
      <c r="E156">
        <v>150</v>
      </c>
      <c r="F156">
        <v>2.5</v>
      </c>
      <c r="G156">
        <v>6.1146747537480799</v>
      </c>
      <c r="H156">
        <v>6.1146747537480799</v>
      </c>
    </row>
    <row r="157" spans="1:8" x14ac:dyDescent="0.3">
      <c r="A157">
        <v>151</v>
      </c>
      <c r="B157">
        <v>2.34</v>
      </c>
      <c r="C157">
        <v>5.59833542210289</v>
      </c>
      <c r="D157" s="1">
        <v>5.59833542210289</v>
      </c>
      <c r="E157">
        <v>151</v>
      </c>
      <c r="F157">
        <v>2.67</v>
      </c>
      <c r="G157">
        <v>6.2993947782162403</v>
      </c>
      <c r="H157">
        <v>6.2993947782162403</v>
      </c>
    </row>
    <row r="158" spans="1:8" x14ac:dyDescent="0.3">
      <c r="A158">
        <v>152</v>
      </c>
      <c r="B158">
        <v>2.4900000000000002</v>
      </c>
      <c r="C158">
        <v>5.7707006346207503</v>
      </c>
      <c r="D158" s="1">
        <v>5.7707006346207503</v>
      </c>
      <c r="E158">
        <v>152</v>
      </c>
      <c r="F158">
        <v>2.81</v>
      </c>
      <c r="G158">
        <v>6.4776207085093302</v>
      </c>
      <c r="H158">
        <v>6.4776207085093302</v>
      </c>
    </row>
    <row r="159" spans="1:8" x14ac:dyDescent="0.3">
      <c r="A159">
        <v>153</v>
      </c>
      <c r="B159">
        <v>2.63</v>
      </c>
      <c r="C159">
        <v>5.9367327983212599</v>
      </c>
      <c r="D159" s="1">
        <v>5.9367327983212599</v>
      </c>
      <c r="E159">
        <v>153</v>
      </c>
      <c r="F159">
        <v>3</v>
      </c>
      <c r="G159">
        <v>6.6492982552824902</v>
      </c>
      <c r="H159">
        <v>6.6492982552824902</v>
      </c>
    </row>
    <row r="160" spans="1:8" x14ac:dyDescent="0.3">
      <c r="A160">
        <v>154</v>
      </c>
      <c r="B160">
        <v>2.7</v>
      </c>
      <c r="C160">
        <v>6.09638133819898</v>
      </c>
      <c r="D160" s="1">
        <v>6.09638133819898</v>
      </c>
      <c r="E160">
        <v>154</v>
      </c>
      <c r="F160">
        <v>3.19</v>
      </c>
      <c r="G160">
        <v>6.8143751238918799</v>
      </c>
      <c r="H160">
        <v>6.8143751238918799</v>
      </c>
    </row>
    <row r="161" spans="1:8" x14ac:dyDescent="0.3">
      <c r="A161">
        <v>155</v>
      </c>
      <c r="B161">
        <v>2.94</v>
      </c>
      <c r="C161">
        <v>6.2495976237621003</v>
      </c>
      <c r="D161" s="1">
        <v>6.2495976237621003</v>
      </c>
      <c r="E161">
        <v>155</v>
      </c>
      <c r="F161">
        <v>3.38</v>
      </c>
      <c r="G161">
        <v>6.9728010303241899</v>
      </c>
      <c r="H161">
        <v>6.9728010303241899</v>
      </c>
    </row>
    <row r="162" spans="1:8" x14ac:dyDescent="0.3">
      <c r="A162">
        <v>156</v>
      </c>
      <c r="B162">
        <v>3.15</v>
      </c>
      <c r="C162">
        <v>6.3963349838457999</v>
      </c>
      <c r="D162" s="1">
        <v>6.3963349838457999</v>
      </c>
      <c r="E162">
        <v>156</v>
      </c>
      <c r="F162">
        <v>3.56</v>
      </c>
      <c r="G162">
        <v>7.1245277165136196</v>
      </c>
      <c r="H162">
        <v>7.1245277165136196</v>
      </c>
    </row>
    <row r="163" spans="1:8" x14ac:dyDescent="0.3">
      <c r="A163">
        <v>157</v>
      </c>
      <c r="B163">
        <v>3.3</v>
      </c>
      <c r="C163">
        <v>6.5365487208287396</v>
      </c>
      <c r="D163" s="1">
        <v>6.5365487208287396</v>
      </c>
      <c r="E163">
        <v>157</v>
      </c>
      <c r="F163">
        <v>3.77</v>
      </c>
      <c r="G163">
        <v>7.2739005847531804</v>
      </c>
      <c r="H163">
        <v>7.2739005847531804</v>
      </c>
    </row>
    <row r="164" spans="1:8" x14ac:dyDescent="0.3">
      <c r="A164">
        <v>158</v>
      </c>
      <c r="B164">
        <v>3.51</v>
      </c>
      <c r="C164">
        <v>6.6775026139466203</v>
      </c>
      <c r="D164" s="1">
        <v>6.6775026139466203</v>
      </c>
      <c r="E164">
        <v>158</v>
      </c>
      <c r="F164">
        <v>4.0199999999999996</v>
      </c>
      <c r="G164">
        <v>7.4198597843674898</v>
      </c>
      <c r="H164">
        <v>7.4198597843674898</v>
      </c>
    </row>
    <row r="165" spans="1:8" x14ac:dyDescent="0.3">
      <c r="A165">
        <v>159</v>
      </c>
      <c r="B165">
        <v>3.69</v>
      </c>
      <c r="C165">
        <v>6.8120239105882199</v>
      </c>
      <c r="D165" s="1">
        <v>6.8120239105882199</v>
      </c>
      <c r="E165">
        <v>159</v>
      </c>
      <c r="F165">
        <v>4.21</v>
      </c>
      <c r="G165">
        <v>7.5589835853116902</v>
      </c>
      <c r="H165">
        <v>7.5589835853116902</v>
      </c>
    </row>
    <row r="166" spans="1:8" x14ac:dyDescent="0.3">
      <c r="A166">
        <v>160</v>
      </c>
      <c r="B166">
        <v>3.89</v>
      </c>
      <c r="C166">
        <v>6.9398949612550904</v>
      </c>
      <c r="D166" s="1">
        <v>6.9398949612550904</v>
      </c>
      <c r="E166">
        <v>160</v>
      </c>
      <c r="F166">
        <v>4.42</v>
      </c>
      <c r="G166">
        <v>7.6912296091282597</v>
      </c>
      <c r="H166">
        <v>7.6912296091282597</v>
      </c>
    </row>
    <row r="167" spans="1:8" x14ac:dyDescent="0.3">
      <c r="A167">
        <v>161</v>
      </c>
      <c r="B167">
        <v>4.12</v>
      </c>
      <c r="C167">
        <v>7.06107681518648</v>
      </c>
      <c r="D167" s="1">
        <v>7.06107681518648</v>
      </c>
      <c r="E167">
        <v>161</v>
      </c>
      <c r="F167">
        <v>4.67</v>
      </c>
      <c r="G167">
        <v>7.81655757239729</v>
      </c>
      <c r="H167">
        <v>7.81655757239729</v>
      </c>
    </row>
    <row r="168" spans="1:8" x14ac:dyDescent="0.3">
      <c r="A168">
        <v>162</v>
      </c>
      <c r="B168">
        <v>4.32</v>
      </c>
      <c r="C168">
        <v>7.1755325592157799</v>
      </c>
      <c r="D168" s="1">
        <v>7.1755325592157799</v>
      </c>
      <c r="E168">
        <v>162</v>
      </c>
      <c r="F168">
        <v>4.91</v>
      </c>
      <c r="G168">
        <v>7.9349292990070497</v>
      </c>
      <c r="H168">
        <v>7.9349292990070497</v>
      </c>
    </row>
    <row r="169" spans="1:8" x14ac:dyDescent="0.3">
      <c r="A169">
        <v>163</v>
      </c>
      <c r="B169">
        <v>4.5599999999999996</v>
      </c>
      <c r="C169">
        <v>7.2832273290145801</v>
      </c>
      <c r="D169" s="1">
        <v>7.2832273290145801</v>
      </c>
      <c r="E169">
        <v>163</v>
      </c>
      <c r="F169">
        <v>5.2</v>
      </c>
      <c r="G169">
        <v>8.0463087317829505</v>
      </c>
      <c r="H169">
        <v>8.0463087317829505</v>
      </c>
    </row>
    <row r="170" spans="1:8" x14ac:dyDescent="0.3">
      <c r="A170">
        <v>164</v>
      </c>
      <c r="B170">
        <v>4.75</v>
      </c>
      <c r="C170">
        <v>7.3841283197127501</v>
      </c>
      <c r="D170" s="1">
        <v>7.3841283197127501</v>
      </c>
      <c r="E170">
        <v>164</v>
      </c>
      <c r="F170">
        <v>5.34</v>
      </c>
      <c r="G170">
        <v>8.1506619434707908</v>
      </c>
      <c r="H170">
        <v>8.1506619434707908</v>
      </c>
    </row>
    <row r="171" spans="1:8" x14ac:dyDescent="0.3">
      <c r="A171">
        <v>165</v>
      </c>
      <c r="B171">
        <v>5.0599999999999996</v>
      </c>
      <c r="C171">
        <v>7.47820479589108</v>
      </c>
      <c r="D171" s="1">
        <v>7.47820479589108</v>
      </c>
      <c r="E171">
        <v>165</v>
      </c>
      <c r="F171">
        <v>5.72</v>
      </c>
      <c r="G171">
        <v>8.2479571470714195</v>
      </c>
      <c r="H171">
        <v>8.2479571470714195</v>
      </c>
    </row>
    <row r="172" spans="1:8" x14ac:dyDescent="0.3">
      <c r="A172">
        <v>166</v>
      </c>
      <c r="B172">
        <v>5.27</v>
      </c>
      <c r="C172">
        <v>7.5654281009435698</v>
      </c>
      <c r="D172" s="1">
        <v>7.5654281009435698</v>
      </c>
      <c r="E172">
        <v>166</v>
      </c>
      <c r="F172">
        <v>6</v>
      </c>
      <c r="G172">
        <v>8.3381647055232797</v>
      </c>
      <c r="H172">
        <v>8.3381647055232797</v>
      </c>
    </row>
    <row r="173" spans="1:8" x14ac:dyDescent="0.3">
      <c r="A173">
        <v>167</v>
      </c>
      <c r="B173">
        <v>5.53</v>
      </c>
      <c r="C173">
        <v>7.64577166580656</v>
      </c>
      <c r="D173" s="1">
        <v>7.64577166580656</v>
      </c>
      <c r="E173">
        <v>167</v>
      </c>
      <c r="F173">
        <v>6.27</v>
      </c>
      <c r="G173">
        <v>8.4261979895893209</v>
      </c>
      <c r="H173">
        <v>8.4261979895893209</v>
      </c>
    </row>
    <row r="174" spans="1:8" x14ac:dyDescent="0.3">
      <c r="A174">
        <v>168</v>
      </c>
      <c r="B174">
        <v>5.79</v>
      </c>
      <c r="C174">
        <v>7.7192110170518804</v>
      </c>
      <c r="D174" s="1">
        <v>7.7192110170518804</v>
      </c>
      <c r="E174">
        <v>168</v>
      </c>
      <c r="F174">
        <v>6.57</v>
      </c>
      <c r="G174">
        <v>8.5096035872405</v>
      </c>
      <c r="H174">
        <v>8.5096035872405</v>
      </c>
    </row>
    <row r="175" spans="1:8" x14ac:dyDescent="0.3">
      <c r="A175">
        <v>169</v>
      </c>
      <c r="B175">
        <v>6.12</v>
      </c>
      <c r="C175">
        <v>7.7881475597627299</v>
      </c>
      <c r="D175" s="1">
        <v>7.7881475597627299</v>
      </c>
      <c r="E175">
        <v>169</v>
      </c>
      <c r="F175">
        <v>6.89</v>
      </c>
      <c r="G175">
        <v>8.5858418397026206</v>
      </c>
      <c r="H175">
        <v>8.5858418397026206</v>
      </c>
    </row>
    <row r="176" spans="1:8" x14ac:dyDescent="0.3">
      <c r="A176">
        <v>170</v>
      </c>
      <c r="B176">
        <v>6.38</v>
      </c>
      <c r="C176">
        <v>7.85486196818339</v>
      </c>
      <c r="D176" s="1">
        <v>7.85486196818339</v>
      </c>
      <c r="E176">
        <v>170</v>
      </c>
      <c r="F176">
        <v>7.15</v>
      </c>
      <c r="G176">
        <v>8.6548895240654495</v>
      </c>
      <c r="H176">
        <v>8.6548895240654495</v>
      </c>
    </row>
    <row r="177" spans="1:8" x14ac:dyDescent="0.3">
      <c r="A177">
        <v>171</v>
      </c>
      <c r="B177">
        <v>6.59</v>
      </c>
      <c r="C177">
        <v>7.9146084720547698</v>
      </c>
      <c r="D177" s="1">
        <v>7.9146084720547698</v>
      </c>
      <c r="E177">
        <v>171</v>
      </c>
      <c r="F177">
        <v>7.45</v>
      </c>
      <c r="G177">
        <v>8.7167256077354391</v>
      </c>
      <c r="H177">
        <v>8.7167256077354391</v>
      </c>
    </row>
    <row r="178" spans="1:8" x14ac:dyDescent="0.3">
      <c r="A178">
        <v>172</v>
      </c>
      <c r="B178">
        <v>6.89</v>
      </c>
      <c r="C178">
        <v>7.9673688720130098</v>
      </c>
      <c r="D178" s="1">
        <v>7.9673688720130098</v>
      </c>
      <c r="E178">
        <v>172</v>
      </c>
      <c r="F178">
        <v>7.76</v>
      </c>
      <c r="G178">
        <v>8.7713312548424796</v>
      </c>
      <c r="H178">
        <v>8.7713312548424796</v>
      </c>
    </row>
    <row r="179" spans="1:8" x14ac:dyDescent="0.3">
      <c r="A179">
        <v>173</v>
      </c>
      <c r="B179">
        <v>7.16</v>
      </c>
      <c r="C179">
        <v>8.0131270967292103</v>
      </c>
      <c r="D179" s="1">
        <v>8.0131270967292103</v>
      </c>
      <c r="E179">
        <v>173</v>
      </c>
      <c r="F179">
        <v>8.01</v>
      </c>
      <c r="G179">
        <v>8.81868983197751</v>
      </c>
      <c r="H179">
        <v>8.81868983197751</v>
      </c>
    </row>
    <row r="180" spans="1:8" x14ac:dyDescent="0.3">
      <c r="A180">
        <v>174</v>
      </c>
      <c r="B180">
        <v>7.41</v>
      </c>
      <c r="C180">
        <v>8.0518692078048204</v>
      </c>
      <c r="D180" s="1">
        <v>8.0518692078048204</v>
      </c>
      <c r="E180">
        <v>174</v>
      </c>
      <c r="F180">
        <v>8.2899999999999991</v>
      </c>
      <c r="G180">
        <v>8.8587869132591397</v>
      </c>
      <c r="H180">
        <v>8.8587869132591397</v>
      </c>
    </row>
    <row r="181" spans="1:8" x14ac:dyDescent="0.3">
      <c r="A181">
        <v>175</v>
      </c>
      <c r="B181">
        <v>7.63</v>
      </c>
      <c r="C181">
        <v>8.0835834040175207</v>
      </c>
      <c r="D181" s="1">
        <v>8.0835834040175207</v>
      </c>
      <c r="E181">
        <v>175</v>
      </c>
      <c r="F181">
        <v>8.5299999999999994</v>
      </c>
      <c r="G181">
        <v>8.8916102847279799</v>
      </c>
      <c r="H181">
        <v>8.8916102847279799</v>
      </c>
    </row>
    <row r="182" spans="1:8" x14ac:dyDescent="0.3">
      <c r="A182">
        <v>176</v>
      </c>
      <c r="B182">
        <v>7.84</v>
      </c>
      <c r="C182">
        <v>8.1135103255253203</v>
      </c>
      <c r="D182" s="1">
        <v>8.1135103255253203</v>
      </c>
      <c r="E182">
        <v>176</v>
      </c>
      <c r="F182">
        <v>8.7200000000000006</v>
      </c>
      <c r="G182">
        <v>8.9215372062357705</v>
      </c>
      <c r="H182">
        <v>8.9215372062357705</v>
      </c>
    </row>
    <row r="183" spans="1:8" x14ac:dyDescent="0.3">
      <c r="A183">
        <v>177</v>
      </c>
      <c r="B183">
        <v>8.02</v>
      </c>
      <c r="C183">
        <v>8.1382189109585603</v>
      </c>
      <c r="D183" s="1">
        <v>8.1382189109585603</v>
      </c>
      <c r="E183">
        <v>177</v>
      </c>
      <c r="F183">
        <v>8.8699999999999992</v>
      </c>
      <c r="G183">
        <v>8.9471088341097698</v>
      </c>
      <c r="H183">
        <v>8.9471088341097698</v>
      </c>
    </row>
    <row r="184" spans="1:8" x14ac:dyDescent="0.3">
      <c r="A184">
        <v>178</v>
      </c>
      <c r="B184">
        <v>8.11</v>
      </c>
      <c r="C184">
        <v>8.1558732785728303</v>
      </c>
      <c r="D184" s="1">
        <v>8.1558732785728303</v>
      </c>
      <c r="E184">
        <v>178</v>
      </c>
      <c r="F184">
        <v>8.94</v>
      </c>
      <c r="G184">
        <v>8.9653798484582907</v>
      </c>
      <c r="H184">
        <v>8.9653798484582907</v>
      </c>
    </row>
    <row r="185" spans="1:8" x14ac:dyDescent="0.3">
      <c r="A185">
        <v>179</v>
      </c>
      <c r="B185">
        <v>8.17</v>
      </c>
      <c r="C185">
        <v>8.1664680506767091</v>
      </c>
      <c r="D185" s="1">
        <v>8.1664680506767091</v>
      </c>
      <c r="E185">
        <v>179</v>
      </c>
      <c r="F185">
        <v>8.99</v>
      </c>
      <c r="G185">
        <v>8.9763446837533891</v>
      </c>
      <c r="H185">
        <v>8.9763446837533891</v>
      </c>
    </row>
    <row r="186" spans="1:8" x14ac:dyDescent="0.3">
      <c r="A186">
        <v>180</v>
      </c>
      <c r="B186" s="2">
        <v>8.19</v>
      </c>
      <c r="C186" s="2">
        <v>8.1699999999999893</v>
      </c>
      <c r="D186" s="168">
        <v>8.1699999999999893</v>
      </c>
      <c r="E186">
        <v>180</v>
      </c>
      <c r="F186" s="2">
        <v>9</v>
      </c>
      <c r="G186" s="2">
        <v>8.98</v>
      </c>
      <c r="H186" s="2">
        <v>8.98</v>
      </c>
    </row>
    <row r="187" spans="1:8" x14ac:dyDescent="0.3">
      <c r="A187">
        <v>181</v>
      </c>
      <c r="B187">
        <v>8.16</v>
      </c>
      <c r="C187">
        <v>8.1664680506767091</v>
      </c>
      <c r="D187" s="1">
        <v>8.1664680506767091</v>
      </c>
      <c r="E187">
        <v>181</v>
      </c>
      <c r="F187">
        <v>8.9700000000000006</v>
      </c>
      <c r="G187">
        <v>8.9763446837533891</v>
      </c>
      <c r="H187">
        <v>8.9763446837533891</v>
      </c>
    </row>
    <row r="188" spans="1:8" x14ac:dyDescent="0.3">
      <c r="A188">
        <v>182</v>
      </c>
      <c r="B188">
        <v>8.09</v>
      </c>
      <c r="C188">
        <v>8.1558732785728303</v>
      </c>
      <c r="D188" s="1">
        <v>8.1558732785728303</v>
      </c>
      <c r="E188">
        <v>182</v>
      </c>
      <c r="F188">
        <v>8.8800000000000008</v>
      </c>
      <c r="G188">
        <v>8.9663462068018305</v>
      </c>
      <c r="H188">
        <v>8.9663462068018305</v>
      </c>
    </row>
    <row r="189" spans="1:8" x14ac:dyDescent="0.3">
      <c r="A189">
        <v>183</v>
      </c>
      <c r="B189">
        <v>7.94</v>
      </c>
      <c r="C189">
        <v>8.1382189109585603</v>
      </c>
      <c r="D189" s="1">
        <v>8.1382189109585603</v>
      </c>
      <c r="E189">
        <v>183</v>
      </c>
      <c r="F189">
        <v>8.7200000000000006</v>
      </c>
      <c r="G189">
        <v>8.9553859401880995</v>
      </c>
      <c r="H189">
        <v>8.9553859401880995</v>
      </c>
    </row>
    <row r="190" spans="1:8" x14ac:dyDescent="0.3">
      <c r="A190">
        <v>184</v>
      </c>
      <c r="B190">
        <v>7.58</v>
      </c>
      <c r="C190">
        <v>8.11824632026347</v>
      </c>
      <c r="D190" s="1">
        <v>8.11824632026347</v>
      </c>
      <c r="E190">
        <v>184</v>
      </c>
      <c r="F190">
        <v>8.49</v>
      </c>
      <c r="G190">
        <v>8.9371225387622193</v>
      </c>
      <c r="H190">
        <v>8.9371225387622193</v>
      </c>
    </row>
    <row r="191" spans="1:8" x14ac:dyDescent="0.3">
      <c r="A191">
        <v>185</v>
      </c>
      <c r="B191">
        <v>7.37</v>
      </c>
      <c r="C191">
        <v>8.09355904452012</v>
      </c>
      <c r="D191" s="1">
        <v>8.09355904452012</v>
      </c>
      <c r="E191">
        <v>185</v>
      </c>
      <c r="F191">
        <v>8.26</v>
      </c>
      <c r="G191">
        <v>8.9115615657331801</v>
      </c>
      <c r="H191">
        <v>8.9115615657331801</v>
      </c>
    </row>
    <row r="192" spans="1:8" x14ac:dyDescent="0.3">
      <c r="A192">
        <v>186</v>
      </c>
      <c r="B192">
        <v>7.08</v>
      </c>
      <c r="C192">
        <v>8.0618311547857395</v>
      </c>
      <c r="D192" s="1">
        <v>8.0618311547857395</v>
      </c>
      <c r="E192">
        <v>186</v>
      </c>
      <c r="F192">
        <v>7.98</v>
      </c>
      <c r="G192">
        <v>8.8787108072209797</v>
      </c>
      <c r="H192">
        <v>8.8787108072209797</v>
      </c>
    </row>
    <row r="193" spans="1:8" x14ac:dyDescent="0.3">
      <c r="A193">
        <v>187</v>
      </c>
      <c r="B193">
        <v>6.76</v>
      </c>
      <c r="C193">
        <v>8.0230723156828905</v>
      </c>
      <c r="D193" s="1">
        <v>8.0230723156828905</v>
      </c>
      <c r="E193">
        <v>187</v>
      </c>
      <c r="F193">
        <v>7.69</v>
      </c>
      <c r="G193">
        <v>8.8385802698848703</v>
      </c>
      <c r="H193">
        <v>8.8385802698848703</v>
      </c>
    </row>
    <row r="194" spans="1:8" x14ac:dyDescent="0.3">
      <c r="A194">
        <v>188</v>
      </c>
      <c r="B194">
        <v>6.54</v>
      </c>
      <c r="C194">
        <v>7.9772943335294304</v>
      </c>
      <c r="D194" s="1">
        <v>7.9772943335294304</v>
      </c>
      <c r="E194">
        <v>188</v>
      </c>
      <c r="F194">
        <v>7.36</v>
      </c>
      <c r="G194">
        <v>8.7911821778753101</v>
      </c>
      <c r="H194">
        <v>8.7911821778753101</v>
      </c>
    </row>
    <row r="195" spans="1:8" x14ac:dyDescent="0.3">
      <c r="A195">
        <v>189</v>
      </c>
      <c r="B195">
        <v>6.24</v>
      </c>
      <c r="C195">
        <v>7.9245111527421797</v>
      </c>
      <c r="D195" s="1">
        <v>7.9245111527421797</v>
      </c>
      <c r="E195">
        <v>189</v>
      </c>
      <c r="F195">
        <v>7.06</v>
      </c>
      <c r="G195">
        <v>8.7415548702932409</v>
      </c>
      <c r="H195">
        <v>8.7415548702932409</v>
      </c>
    </row>
    <row r="196" spans="1:8" x14ac:dyDescent="0.3">
      <c r="A196">
        <v>190</v>
      </c>
      <c r="B196">
        <v>5.98</v>
      </c>
      <c r="C196">
        <v>7.8650950686176904</v>
      </c>
      <c r="D196" s="1">
        <v>7.8650950686176904</v>
      </c>
      <c r="E196">
        <v>190</v>
      </c>
      <c r="F196">
        <v>6.74</v>
      </c>
      <c r="G196">
        <v>8.6870175656731892</v>
      </c>
      <c r="H196">
        <v>8.6870175656731892</v>
      </c>
    </row>
    <row r="197" spans="1:8" x14ac:dyDescent="0.3">
      <c r="A197">
        <v>191</v>
      </c>
      <c r="B197">
        <v>5.7</v>
      </c>
      <c r="C197">
        <v>7.8054775511536301</v>
      </c>
      <c r="D197" s="1">
        <v>7.8054775511536301</v>
      </c>
      <c r="E197">
        <v>191</v>
      </c>
      <c r="F197">
        <v>6.45</v>
      </c>
      <c r="G197">
        <v>8.6252588738475904</v>
      </c>
      <c r="H197">
        <v>8.6252588738475904</v>
      </c>
    </row>
    <row r="198" spans="1:8" x14ac:dyDescent="0.3">
      <c r="A198">
        <v>192</v>
      </c>
      <c r="B198">
        <v>5.42</v>
      </c>
      <c r="C198">
        <v>7.7389071721121203</v>
      </c>
      <c r="D198" s="1">
        <v>7.7389071721121203</v>
      </c>
      <c r="E198">
        <v>192</v>
      </c>
      <c r="F198">
        <v>6.11</v>
      </c>
      <c r="G198">
        <v>8.5562976071122598</v>
      </c>
      <c r="H198">
        <v>8.5562976071122598</v>
      </c>
    </row>
    <row r="199" spans="1:8" x14ac:dyDescent="0.3">
      <c r="A199">
        <v>193</v>
      </c>
      <c r="B199">
        <v>5.14</v>
      </c>
      <c r="C199">
        <v>7.6654042094755104</v>
      </c>
      <c r="D199" s="1">
        <v>7.6654042094755104</v>
      </c>
      <c r="E199">
        <v>193</v>
      </c>
      <c r="F199">
        <v>5.85</v>
      </c>
      <c r="G199">
        <v>8.4873610644013997</v>
      </c>
      <c r="H199">
        <v>8.4873610644013997</v>
      </c>
    </row>
    <row r="200" spans="1:8" x14ac:dyDescent="0.3">
      <c r="A200">
        <v>194</v>
      </c>
      <c r="B200">
        <v>4.84</v>
      </c>
      <c r="C200">
        <v>7.5849910529582401</v>
      </c>
      <c r="D200" s="1">
        <v>7.5849910529582401</v>
      </c>
      <c r="E200">
        <v>194</v>
      </c>
      <c r="F200">
        <v>5.5</v>
      </c>
      <c r="G200">
        <v>8.4114408688957294</v>
      </c>
      <c r="H200">
        <v>8.4114408688957294</v>
      </c>
    </row>
    <row r="201" spans="1:8" x14ac:dyDescent="0.3">
      <c r="A201">
        <v>195</v>
      </c>
      <c r="B201">
        <v>4.62</v>
      </c>
      <c r="C201">
        <v>7.4976921971867796</v>
      </c>
      <c r="D201" s="1">
        <v>7.4976921971867796</v>
      </c>
      <c r="E201">
        <v>195</v>
      </c>
      <c r="F201">
        <v>5.2</v>
      </c>
      <c r="G201">
        <v>8.3283832295159304</v>
      </c>
      <c r="H201">
        <v>8.3283832295159304</v>
      </c>
    </row>
    <row r="202" spans="1:8" x14ac:dyDescent="0.3">
      <c r="A202">
        <v>196</v>
      </c>
      <c r="B202">
        <v>4.3600000000000003</v>
      </c>
      <c r="C202">
        <v>7.4099988913561097</v>
      </c>
      <c r="D202" s="1">
        <v>7.4099988913561097</v>
      </c>
      <c r="E202">
        <v>196</v>
      </c>
      <c r="F202">
        <v>4.91</v>
      </c>
      <c r="G202">
        <v>8.2382134464235595</v>
      </c>
      <c r="H202">
        <v>8.2382134464235595</v>
      </c>
    </row>
    <row r="203" spans="1:8" x14ac:dyDescent="0.3">
      <c r="A203">
        <v>197</v>
      </c>
      <c r="B203">
        <v>4.1100000000000003</v>
      </c>
      <c r="C203">
        <v>7.3162076188734302</v>
      </c>
      <c r="D203" s="1">
        <v>7.3162076188734302</v>
      </c>
      <c r="E203">
        <v>197</v>
      </c>
      <c r="F203">
        <v>4.66</v>
      </c>
      <c r="G203">
        <v>8.1409589862080303</v>
      </c>
      <c r="H203">
        <v>8.1409589862080303</v>
      </c>
    </row>
    <row r="204" spans="1:8" x14ac:dyDescent="0.3">
      <c r="A204">
        <v>198</v>
      </c>
      <c r="B204">
        <v>3.92</v>
      </c>
      <c r="C204">
        <v>7.21561252117435</v>
      </c>
      <c r="D204" s="1">
        <v>7.21561252117435</v>
      </c>
      <c r="E204">
        <v>198</v>
      </c>
      <c r="F204">
        <v>4.4000000000000004</v>
      </c>
      <c r="G204">
        <v>8.0366494735200504</v>
      </c>
      <c r="H204">
        <v>8.0366494735200504</v>
      </c>
    </row>
    <row r="205" spans="1:8" x14ac:dyDescent="0.3">
      <c r="A205">
        <v>199</v>
      </c>
      <c r="B205">
        <v>3.69</v>
      </c>
      <c r="C205">
        <v>7.1082442405000998</v>
      </c>
      <c r="D205" s="1">
        <v>7.1082442405000998</v>
      </c>
      <c r="E205">
        <v>199</v>
      </c>
      <c r="F205">
        <v>4.1500000000000004</v>
      </c>
      <c r="G205">
        <v>7.9253166820476597</v>
      </c>
      <c r="H205">
        <v>7.9253166820476597</v>
      </c>
    </row>
    <row r="206" spans="1:8" x14ac:dyDescent="0.3">
      <c r="A206">
        <v>200</v>
      </c>
      <c r="B206">
        <v>3.48</v>
      </c>
      <c r="C206">
        <v>6.99413548226907</v>
      </c>
      <c r="D206" s="1">
        <v>6.99413548226907</v>
      </c>
      <c r="E206">
        <v>200</v>
      </c>
      <c r="F206">
        <v>3.92</v>
      </c>
      <c r="G206">
        <v>7.8069945248376502</v>
      </c>
      <c r="H206">
        <v>7.8069945248376502</v>
      </c>
    </row>
    <row r="207" spans="1:8" x14ac:dyDescent="0.3">
      <c r="A207">
        <v>201</v>
      </c>
      <c r="B207">
        <v>3.32</v>
      </c>
      <c r="C207">
        <v>6.8733210051144296</v>
      </c>
      <c r="D207" s="1">
        <v>6.8733210051144296</v>
      </c>
      <c r="E207">
        <v>201</v>
      </c>
      <c r="F207">
        <v>3.68</v>
      </c>
      <c r="G207">
        <v>7.6817190439653098</v>
      </c>
      <c r="H207">
        <v>7.6817190439653098</v>
      </c>
    </row>
    <row r="208" spans="1:8" x14ac:dyDescent="0.3">
      <c r="A208">
        <v>202</v>
      </c>
      <c r="B208">
        <v>3.11</v>
      </c>
      <c r="C208">
        <v>6.7458376102962703</v>
      </c>
      <c r="D208" s="1">
        <v>6.7458376102962703</v>
      </c>
      <c r="E208">
        <v>202</v>
      </c>
      <c r="F208">
        <v>3.44</v>
      </c>
      <c r="G208">
        <v>7.5495283995556903</v>
      </c>
      <c r="H208">
        <v>7.5495283995556903</v>
      </c>
    </row>
    <row r="209" spans="1:8" x14ac:dyDescent="0.3">
      <c r="A209">
        <v>203</v>
      </c>
      <c r="B209">
        <v>2.93</v>
      </c>
      <c r="C209">
        <v>6.6117241304916101</v>
      </c>
      <c r="D209" s="1">
        <v>6.6117241304916101</v>
      </c>
      <c r="E209">
        <v>203</v>
      </c>
      <c r="F209">
        <v>3.25</v>
      </c>
      <c r="G209">
        <v>7.4104628581596304</v>
      </c>
      <c r="H209">
        <v>7.4104628581596304</v>
      </c>
    </row>
    <row r="210" spans="1:8" x14ac:dyDescent="0.3">
      <c r="A210">
        <v>204</v>
      </c>
      <c r="B210">
        <v>2.77</v>
      </c>
      <c r="C210">
        <v>6.4710214179655798</v>
      </c>
      <c r="D210" s="1">
        <v>6.4710214179655798</v>
      </c>
      <c r="E210">
        <v>204</v>
      </c>
      <c r="F210">
        <v>3.02</v>
      </c>
      <c r="G210">
        <v>7.2695089650417399</v>
      </c>
      <c r="H210">
        <v>7.2695089650417399</v>
      </c>
    </row>
    <row r="211" spans="1:8" x14ac:dyDescent="0.3">
      <c r="A211">
        <v>205</v>
      </c>
      <c r="B211">
        <v>2.61</v>
      </c>
      <c r="C211">
        <v>6.3237723321274402</v>
      </c>
      <c r="D211" s="1">
        <v>6.3237723321274402</v>
      </c>
      <c r="E211">
        <v>205</v>
      </c>
      <c r="F211">
        <v>2.85</v>
      </c>
      <c r="G211">
        <v>7.1245277165136196</v>
      </c>
      <c r="H211">
        <v>7.1245277165136196</v>
      </c>
    </row>
    <row r="212" spans="1:8" x14ac:dyDescent="0.3">
      <c r="A212">
        <v>206</v>
      </c>
      <c r="B212">
        <v>2.44</v>
      </c>
      <c r="C212">
        <v>6.17002172647517</v>
      </c>
      <c r="D212" s="1">
        <v>6.17002172647517</v>
      </c>
      <c r="E212">
        <v>206</v>
      </c>
      <c r="F212">
        <v>2.7</v>
      </c>
      <c r="G212">
        <v>6.9728010303241899</v>
      </c>
      <c r="H212">
        <v>6.9728010303241899</v>
      </c>
    </row>
    <row r="213" spans="1:8" x14ac:dyDescent="0.3">
      <c r="A213">
        <v>207</v>
      </c>
      <c r="B213">
        <v>2.2999999999999998</v>
      </c>
      <c r="C213">
        <v>6.0098164349326701</v>
      </c>
      <c r="D213" s="1">
        <v>6.0098164349326701</v>
      </c>
      <c r="E213">
        <v>207</v>
      </c>
      <c r="F213">
        <v>2.52</v>
      </c>
      <c r="G213">
        <v>6.8143751238918799</v>
      </c>
      <c r="H213">
        <v>6.8143751238918799</v>
      </c>
    </row>
    <row r="214" spans="1:8" x14ac:dyDescent="0.3">
      <c r="A214">
        <v>208</v>
      </c>
      <c r="B214">
        <v>2.16</v>
      </c>
      <c r="C214">
        <v>5.8453782525570004</v>
      </c>
      <c r="D214" s="1">
        <v>5.8453782525570004</v>
      </c>
      <c r="E214">
        <v>208</v>
      </c>
      <c r="F214">
        <v>2.3199999999999998</v>
      </c>
      <c r="G214">
        <v>6.6492982552824902</v>
      </c>
      <c r="H214">
        <v>6.6492982552824902</v>
      </c>
    </row>
    <row r="215" spans="1:8" x14ac:dyDescent="0.3">
      <c r="A215">
        <v>209</v>
      </c>
      <c r="B215">
        <v>2.02</v>
      </c>
      <c r="C215">
        <v>5.6800698559170799</v>
      </c>
      <c r="D215" s="1">
        <v>5.6800698559170799</v>
      </c>
      <c r="E215">
        <v>209</v>
      </c>
      <c r="F215">
        <v>2.1800000000000002</v>
      </c>
      <c r="G215">
        <v>6.4776207085093302</v>
      </c>
      <c r="H215">
        <v>6.4776207085093302</v>
      </c>
    </row>
    <row r="216" spans="1:8" x14ac:dyDescent="0.3">
      <c r="A216">
        <v>210</v>
      </c>
      <c r="B216">
        <v>1.9</v>
      </c>
      <c r="C216">
        <v>5.5084560174729704</v>
      </c>
      <c r="D216" s="1">
        <v>5.5084560174729704</v>
      </c>
      <c r="E216">
        <v>210</v>
      </c>
      <c r="F216">
        <v>2.0499999999999998</v>
      </c>
      <c r="G216">
        <v>6.30542222897237</v>
      </c>
      <c r="H216">
        <v>6.30542222897237</v>
      </c>
    </row>
    <row r="217" spans="1:8" x14ac:dyDescent="0.3">
      <c r="A217">
        <v>211</v>
      </c>
      <c r="B217">
        <v>1.79</v>
      </c>
      <c r="C217">
        <v>5.3305890124623199</v>
      </c>
      <c r="D217" s="1">
        <v>5.3305890124623199</v>
      </c>
      <c r="E217">
        <v>211</v>
      </c>
      <c r="F217">
        <v>1.89</v>
      </c>
      <c r="G217">
        <v>6.1286239094194004</v>
      </c>
      <c r="H217">
        <v>6.1286239094194004</v>
      </c>
    </row>
    <row r="218" spans="1:8" x14ac:dyDescent="0.3">
      <c r="A218">
        <v>212</v>
      </c>
      <c r="B218">
        <v>1.66</v>
      </c>
      <c r="C218">
        <v>5.1465230208978898</v>
      </c>
      <c r="D218" s="1">
        <v>5.1465230208978898</v>
      </c>
      <c r="E218">
        <v>212</v>
      </c>
      <c r="F218">
        <v>1.75</v>
      </c>
      <c r="G218">
        <v>5.9453835141522902</v>
      </c>
      <c r="H218">
        <v>5.9453835141522902</v>
      </c>
    </row>
    <row r="219" spans="1:8" x14ac:dyDescent="0.3">
      <c r="A219">
        <v>213</v>
      </c>
      <c r="B219">
        <v>1.55</v>
      </c>
      <c r="C219">
        <v>4.9611040263975097</v>
      </c>
      <c r="D219" s="1">
        <v>4.9611040263975097</v>
      </c>
      <c r="E219">
        <v>213</v>
      </c>
      <c r="F219">
        <v>1.62</v>
      </c>
      <c r="G219">
        <v>5.7557568599705498</v>
      </c>
      <c r="H219">
        <v>5.7557568599705498</v>
      </c>
    </row>
    <row r="220" spans="1:8" x14ac:dyDescent="0.3">
      <c r="A220">
        <v>214</v>
      </c>
      <c r="B220">
        <v>1.45</v>
      </c>
      <c r="C220">
        <v>4.77264397256452</v>
      </c>
      <c r="D220" s="1">
        <v>4.77264397256452</v>
      </c>
      <c r="E220">
        <v>214</v>
      </c>
      <c r="F220">
        <v>1.49</v>
      </c>
      <c r="G220">
        <v>5.5598017089899798</v>
      </c>
      <c r="H220">
        <v>5.5598017089899798</v>
      </c>
    </row>
    <row r="221" spans="1:8" x14ac:dyDescent="0.3">
      <c r="A221">
        <v>215</v>
      </c>
      <c r="B221">
        <v>1.37</v>
      </c>
      <c r="C221">
        <v>4.5802276369938504</v>
      </c>
      <c r="D221" s="1">
        <v>4.5802276369938504</v>
      </c>
      <c r="E221">
        <v>215</v>
      </c>
      <c r="F221">
        <v>1.38</v>
      </c>
      <c r="G221">
        <v>5.35757775104784</v>
      </c>
      <c r="H221">
        <v>5.35757775104784</v>
      </c>
    </row>
    <row r="222" spans="1:8" x14ac:dyDescent="0.3">
      <c r="A222">
        <v>216</v>
      </c>
      <c r="B222">
        <v>1.28</v>
      </c>
      <c r="C222">
        <v>4.3876292988092596</v>
      </c>
      <c r="D222" s="1">
        <v>4.3876292988092596</v>
      </c>
      <c r="E222">
        <v>216</v>
      </c>
      <c r="F222">
        <v>1.26</v>
      </c>
      <c r="G222">
        <v>5.1497316541395701</v>
      </c>
      <c r="H222">
        <v>5.1497316541395701</v>
      </c>
    </row>
    <row r="223" spans="1:8" x14ac:dyDescent="0.3">
      <c r="A223">
        <v>217</v>
      </c>
      <c r="B223">
        <v>1.19</v>
      </c>
      <c r="C223">
        <v>4.1891192087343301</v>
      </c>
      <c r="D223" s="1">
        <v>4.1891192087343301</v>
      </c>
      <c r="E223">
        <v>217</v>
      </c>
      <c r="F223">
        <v>1.1599999999999999</v>
      </c>
      <c r="G223">
        <v>4.9434264333521902</v>
      </c>
      <c r="H223">
        <v>4.9434264333521902</v>
      </c>
    </row>
    <row r="224" spans="1:8" x14ac:dyDescent="0.3">
      <c r="A224">
        <v>218</v>
      </c>
      <c r="B224">
        <v>1.1000000000000001</v>
      </c>
      <c r="C224">
        <v>3.9847578348654999</v>
      </c>
      <c r="D224" s="1">
        <v>3.9847578348654999</v>
      </c>
      <c r="E224">
        <v>218</v>
      </c>
      <c r="F224">
        <v>1.06</v>
      </c>
      <c r="G224">
        <v>4.7310401594831601</v>
      </c>
      <c r="H224">
        <v>4.7310401594831601</v>
      </c>
    </row>
    <row r="225" spans="1:8" x14ac:dyDescent="0.3">
      <c r="A225">
        <v>219</v>
      </c>
      <c r="B225">
        <v>1.02</v>
      </c>
      <c r="C225">
        <v>3.7746074276569499</v>
      </c>
      <c r="D225" s="1">
        <v>3.7746074276569499</v>
      </c>
      <c r="E225">
        <v>219</v>
      </c>
      <c r="F225">
        <v>0.97</v>
      </c>
      <c r="G225">
        <v>4.5126375274489199</v>
      </c>
      <c r="H225">
        <v>4.5126375274489199</v>
      </c>
    </row>
    <row r="226" spans="1:8" x14ac:dyDescent="0.3">
      <c r="A226">
        <v>220</v>
      </c>
      <c r="B226">
        <v>0.97</v>
      </c>
      <c r="C226">
        <v>3.5649397856705898</v>
      </c>
      <c r="D226" s="1">
        <v>3.5649397856705898</v>
      </c>
      <c r="E226">
        <v>220</v>
      </c>
      <c r="F226">
        <v>0.88</v>
      </c>
      <c r="G226">
        <v>4.28828506480692</v>
      </c>
      <c r="H226">
        <v>4.28828506480692</v>
      </c>
    </row>
    <row r="227" spans="1:8" x14ac:dyDescent="0.3">
      <c r="A227">
        <v>221</v>
      </c>
      <c r="B227">
        <v>0.9</v>
      </c>
      <c r="C227">
        <v>3.3514726078197201</v>
      </c>
      <c r="D227" s="1">
        <v>3.3514726078197201</v>
      </c>
      <c r="E227">
        <v>221</v>
      </c>
      <c r="F227">
        <v>0.8</v>
      </c>
      <c r="G227">
        <v>4.0681421264378397</v>
      </c>
      <c r="H227">
        <v>4.0681421264378397</v>
      </c>
    </row>
    <row r="228" spans="1:8" x14ac:dyDescent="0.3">
      <c r="A228">
        <v>222</v>
      </c>
      <c r="B228">
        <v>0.84</v>
      </c>
      <c r="C228">
        <v>3.1324093014440502</v>
      </c>
      <c r="D228" s="1">
        <v>3.1324093014440502</v>
      </c>
      <c r="E228">
        <v>222</v>
      </c>
      <c r="F228">
        <v>0.74</v>
      </c>
      <c r="G228">
        <v>3.8488951513527399</v>
      </c>
      <c r="H228">
        <v>3.8488951513527399</v>
      </c>
    </row>
    <row r="229" spans="1:8" x14ac:dyDescent="0.3">
      <c r="A229">
        <v>223</v>
      </c>
      <c r="B229">
        <v>0.8</v>
      </c>
      <c r="C229">
        <v>2.91123824948603</v>
      </c>
      <c r="D229" s="1">
        <v>2.91123824948603</v>
      </c>
      <c r="E229">
        <v>223</v>
      </c>
      <c r="F229">
        <v>0.67</v>
      </c>
      <c r="G229">
        <v>3.6239005280174501</v>
      </c>
      <c r="H229">
        <v>3.6239005280174501</v>
      </c>
    </row>
    <row r="230" spans="1:8" x14ac:dyDescent="0.3">
      <c r="A230">
        <v>224</v>
      </c>
      <c r="B230">
        <v>0.75</v>
      </c>
      <c r="C230">
        <v>2.7048233012267802</v>
      </c>
      <c r="D230" s="1">
        <v>2.7048233012267802</v>
      </c>
      <c r="E230">
        <v>224</v>
      </c>
      <c r="F230">
        <v>0.6</v>
      </c>
      <c r="G230">
        <v>3.3932267919738002</v>
      </c>
      <c r="H230">
        <v>3.3932267919738002</v>
      </c>
    </row>
    <row r="231" spans="1:8" x14ac:dyDescent="0.3">
      <c r="A231">
        <v>225</v>
      </c>
      <c r="B231">
        <v>0.7</v>
      </c>
      <c r="C231">
        <v>2.4934707068986399</v>
      </c>
      <c r="D231" s="1">
        <v>2.4934707068986399</v>
      </c>
      <c r="E231">
        <v>225</v>
      </c>
      <c r="F231">
        <v>0.54</v>
      </c>
      <c r="G231">
        <v>3.1569442086763799</v>
      </c>
      <c r="H231">
        <v>3.1569442086763799</v>
      </c>
    </row>
    <row r="232" spans="1:8" x14ac:dyDescent="0.3">
      <c r="A232">
        <v>226</v>
      </c>
      <c r="B232">
        <v>0.68</v>
      </c>
      <c r="C232">
        <v>2.2804911753835002</v>
      </c>
      <c r="D232" s="1">
        <v>2.2804911753835002</v>
      </c>
      <c r="E232">
        <v>226</v>
      </c>
      <c r="F232">
        <v>0.48</v>
      </c>
      <c r="G232">
        <v>2.91512475208898</v>
      </c>
      <c r="H232">
        <v>2.91512475208898</v>
      </c>
    </row>
    <row r="233" spans="1:8" x14ac:dyDescent="0.3">
      <c r="A233">
        <v>227</v>
      </c>
      <c r="B233">
        <v>0.65</v>
      </c>
      <c r="C233">
        <v>2.0664389211988898</v>
      </c>
      <c r="D233" s="1">
        <v>2.0664389211988898</v>
      </c>
      <c r="E233">
        <v>227</v>
      </c>
      <c r="F233">
        <v>0.44</v>
      </c>
      <c r="G233">
        <v>2.6893820068676</v>
      </c>
      <c r="H233">
        <v>2.6893820068676</v>
      </c>
    </row>
    <row r="234" spans="1:8" x14ac:dyDescent="0.3">
      <c r="A234">
        <v>228</v>
      </c>
      <c r="B234">
        <v>0.62</v>
      </c>
      <c r="C234">
        <v>1.8471819721988201</v>
      </c>
      <c r="D234" s="1">
        <v>1.8471819721988201</v>
      </c>
      <c r="E234">
        <v>228</v>
      </c>
      <c r="F234">
        <v>0.39</v>
      </c>
      <c r="G234">
        <v>2.46213131493524</v>
      </c>
      <c r="H234">
        <v>2.46213131493524</v>
      </c>
    </row>
    <row r="235" spans="1:8" x14ac:dyDescent="0.3">
      <c r="A235">
        <v>229</v>
      </c>
      <c r="B235">
        <v>0.59</v>
      </c>
      <c r="C235">
        <v>1.62278711617396</v>
      </c>
      <c r="D235" s="1">
        <v>1.62278711617396</v>
      </c>
      <c r="E235">
        <v>229</v>
      </c>
      <c r="F235">
        <v>0.35</v>
      </c>
      <c r="G235">
        <v>2.2295553964511399</v>
      </c>
      <c r="H235">
        <v>2.2295553964511399</v>
      </c>
    </row>
    <row r="236" spans="1:8" x14ac:dyDescent="0.3">
      <c r="A236">
        <v>230</v>
      </c>
      <c r="B236">
        <v>0.57999999999999996</v>
      </c>
      <c r="C236">
        <v>1.4121900084371699</v>
      </c>
      <c r="D236" s="1">
        <v>1.4121900084371699</v>
      </c>
      <c r="E236">
        <v>230</v>
      </c>
      <c r="F236">
        <v>0.32</v>
      </c>
      <c r="G236">
        <v>1.9917250962930899</v>
      </c>
      <c r="H236">
        <v>1.9917250962930899</v>
      </c>
    </row>
    <row r="237" spans="1:8" x14ac:dyDescent="0.3">
      <c r="A237">
        <v>231</v>
      </c>
      <c r="B237">
        <v>0.55000000000000004</v>
      </c>
      <c r="C237">
        <v>1.2088809071614399</v>
      </c>
      <c r="D237" s="1">
        <v>1.2088809071614399</v>
      </c>
      <c r="E237">
        <v>231</v>
      </c>
      <c r="F237">
        <v>0.28999999999999998</v>
      </c>
      <c r="G237">
        <v>1.7513457109931401</v>
      </c>
      <c r="H237">
        <v>1.7513457109931401</v>
      </c>
    </row>
    <row r="238" spans="1:8" x14ac:dyDescent="0.3">
      <c r="A238">
        <v>232</v>
      </c>
      <c r="B238">
        <v>0.53</v>
      </c>
      <c r="C238">
        <v>1.0153812591164999</v>
      </c>
      <c r="D238" s="1">
        <v>1.0153812591164999</v>
      </c>
      <c r="E238">
        <v>232</v>
      </c>
      <c r="F238">
        <v>0.26</v>
      </c>
      <c r="G238">
        <v>1.5282258257411501</v>
      </c>
      <c r="H238">
        <v>1.5282258257411501</v>
      </c>
    </row>
    <row r="239" spans="1:8" x14ac:dyDescent="0.3">
      <c r="A239">
        <v>233</v>
      </c>
      <c r="B239">
        <v>0.51</v>
      </c>
      <c r="C239">
        <v>0.85434768458003196</v>
      </c>
      <c r="D239" s="1">
        <v>0.85434768458003196</v>
      </c>
      <c r="E239">
        <v>233</v>
      </c>
      <c r="F239">
        <v>0.24</v>
      </c>
      <c r="G239">
        <v>1.32214328637393</v>
      </c>
      <c r="H239">
        <v>1.32214328637393</v>
      </c>
    </row>
    <row r="240" spans="1:8" x14ac:dyDescent="0.3">
      <c r="A240">
        <v>234</v>
      </c>
      <c r="B240">
        <v>0.5</v>
      </c>
      <c r="C240">
        <v>0.69990786977243302</v>
      </c>
      <c r="D240" s="1">
        <v>0.69990786977243302</v>
      </c>
      <c r="E240">
        <v>234</v>
      </c>
      <c r="F240">
        <v>0.21</v>
      </c>
      <c r="G240">
        <v>1.1124373029553101</v>
      </c>
      <c r="H240">
        <v>1.1124373029553101</v>
      </c>
    </row>
    <row r="241" spans="1:8" x14ac:dyDescent="0.3">
      <c r="A241">
        <v>235</v>
      </c>
      <c r="B241">
        <v>0.48</v>
      </c>
      <c r="C241">
        <v>0.56849393703037798</v>
      </c>
      <c r="D241" s="1">
        <v>0.56849393703037798</v>
      </c>
      <c r="E241">
        <v>235</v>
      </c>
      <c r="F241">
        <v>0.2</v>
      </c>
      <c r="G241">
        <v>0.93151420232196502</v>
      </c>
      <c r="H241">
        <v>0.93151420232196502</v>
      </c>
    </row>
    <row r="242" spans="1:8" x14ac:dyDescent="0.3">
      <c r="A242">
        <v>236</v>
      </c>
      <c r="B242">
        <v>0.46</v>
      </c>
      <c r="C242">
        <v>0.473450253676654</v>
      </c>
      <c r="D242" s="1">
        <v>0.473450253676654</v>
      </c>
      <c r="E242">
        <v>236</v>
      </c>
      <c r="F242">
        <v>0.18</v>
      </c>
      <c r="G242">
        <v>0.748294629996891</v>
      </c>
      <c r="H242">
        <v>0.748294629996891</v>
      </c>
    </row>
    <row r="243" spans="1:8" x14ac:dyDescent="0.3">
      <c r="A243">
        <v>237</v>
      </c>
      <c r="B243">
        <v>0.44</v>
      </c>
      <c r="C243">
        <v>0.43226713852467702</v>
      </c>
      <c r="D243" s="1">
        <v>0.43226713852467702</v>
      </c>
      <c r="E243">
        <v>237</v>
      </c>
      <c r="F243">
        <v>0.16</v>
      </c>
      <c r="G243">
        <v>0.58168396581724102</v>
      </c>
      <c r="H243">
        <v>0.58168396581724102</v>
      </c>
    </row>
    <row r="244" spans="1:8" x14ac:dyDescent="0.3">
      <c r="A244">
        <v>238</v>
      </c>
      <c r="B244">
        <v>0.42</v>
      </c>
      <c r="C244">
        <v>0.41231585751948002</v>
      </c>
      <c r="D244" s="1">
        <v>0.41231585751948002</v>
      </c>
      <c r="E244">
        <v>238</v>
      </c>
      <c r="F244">
        <v>0.14000000000000001</v>
      </c>
      <c r="G244">
        <v>0.44448153800099899</v>
      </c>
      <c r="H244">
        <v>0.44448153800099899</v>
      </c>
    </row>
    <row r="245" spans="1:8" x14ac:dyDescent="0.3">
      <c r="A245">
        <v>239</v>
      </c>
      <c r="B245">
        <v>0.4</v>
      </c>
      <c r="C245">
        <v>0.39236457651428402</v>
      </c>
      <c r="D245" s="1">
        <v>0.39236457651428402</v>
      </c>
      <c r="E245">
        <v>239</v>
      </c>
      <c r="F245">
        <v>0.12</v>
      </c>
      <c r="G245">
        <v>0.35057451805371898</v>
      </c>
      <c r="H245">
        <v>0.35057451805371898</v>
      </c>
    </row>
    <row r="246" spans="1:8" x14ac:dyDescent="0.3">
      <c r="A246">
        <v>240</v>
      </c>
      <c r="B246">
        <v>0.38</v>
      </c>
      <c r="C246">
        <v>0.37241329550908697</v>
      </c>
      <c r="D246" s="1">
        <v>0.37241329550908697</v>
      </c>
      <c r="E246">
        <v>240</v>
      </c>
      <c r="F246">
        <v>0.1</v>
      </c>
      <c r="G246">
        <v>0.30258381199089901</v>
      </c>
      <c r="H246">
        <v>0.30258381199089901</v>
      </c>
    </row>
    <row r="247" spans="1:8" x14ac:dyDescent="0.3">
      <c r="A247">
        <v>241</v>
      </c>
      <c r="B247">
        <v>0.36</v>
      </c>
      <c r="C247">
        <v>0.35889483522043802</v>
      </c>
      <c r="D247" s="1">
        <v>0.35889483522043802</v>
      </c>
      <c r="E247">
        <v>241</v>
      </c>
      <c r="F247">
        <v>0.09</v>
      </c>
      <c r="G247">
        <v>0.28263253098570301</v>
      </c>
      <c r="H247">
        <v>0.28263253098570301</v>
      </c>
    </row>
    <row r="248" spans="1:8" x14ac:dyDescent="0.3">
      <c r="A248">
        <v>242</v>
      </c>
      <c r="B248">
        <v>0.34</v>
      </c>
      <c r="C248">
        <v>0.342486374001293</v>
      </c>
      <c r="D248" s="1">
        <v>0.342486374001293</v>
      </c>
      <c r="E248">
        <v>242</v>
      </c>
      <c r="F248">
        <v>7.0000000000000007E-2</v>
      </c>
      <c r="G248">
        <v>0.26268124998050801</v>
      </c>
      <c r="H248">
        <v>0.26268124998050801</v>
      </c>
    </row>
    <row r="249" spans="1:8" x14ac:dyDescent="0.3">
      <c r="A249">
        <v>243</v>
      </c>
      <c r="B249">
        <v>0.32</v>
      </c>
      <c r="C249">
        <v>0.32253509299609801</v>
      </c>
      <c r="D249" s="1">
        <v>0.32253509299609801</v>
      </c>
      <c r="E249">
        <v>243</v>
      </c>
      <c r="F249">
        <v>0.05</v>
      </c>
      <c r="G249">
        <v>0.24904558639743399</v>
      </c>
      <c r="H249">
        <v>0.24904558639743399</v>
      </c>
    </row>
    <row r="250" spans="1:8" x14ac:dyDescent="0.3">
      <c r="A250">
        <v>244</v>
      </c>
      <c r="B250">
        <v>0.3</v>
      </c>
      <c r="C250">
        <v>0.30258381199089901</v>
      </c>
      <c r="D250" s="1">
        <v>0.30258381199089901</v>
      </c>
      <c r="E250">
        <v>244</v>
      </c>
      <c r="F250">
        <v>0.03</v>
      </c>
      <c r="G250">
        <v>0.23275432847271199</v>
      </c>
      <c r="H250">
        <v>0.23275432847271199</v>
      </c>
    </row>
    <row r="251" spans="1:8" x14ac:dyDescent="0.3">
      <c r="A251">
        <v>245</v>
      </c>
      <c r="B251">
        <v>0.28000000000000003</v>
      </c>
      <c r="C251">
        <v>0.28263253098570301</v>
      </c>
      <c r="D251" s="1">
        <v>0.28263253098570301</v>
      </c>
      <c r="E251">
        <v>245</v>
      </c>
      <c r="F251">
        <v>0.02</v>
      </c>
      <c r="G251">
        <v>0.21908670035479699</v>
      </c>
      <c r="H251">
        <v>0.21908670035479699</v>
      </c>
    </row>
    <row r="252" spans="1:8" x14ac:dyDescent="0.3">
      <c r="A252">
        <v>246</v>
      </c>
      <c r="B252">
        <v>0.26</v>
      </c>
      <c r="C252">
        <v>0.26268124998050801</v>
      </c>
      <c r="D252" s="1">
        <v>0.26268124998050801</v>
      </c>
      <c r="E252">
        <v>246</v>
      </c>
      <c r="F252">
        <v>0</v>
      </c>
      <c r="G252">
        <v>0.202827406964917</v>
      </c>
      <c r="H252">
        <v>0.202827406964917</v>
      </c>
    </row>
    <row r="253" spans="1:8" x14ac:dyDescent="0.3">
      <c r="A253">
        <v>247</v>
      </c>
      <c r="B253">
        <v>0.24</v>
      </c>
      <c r="C253">
        <v>0.24904558639743399</v>
      </c>
      <c r="D253" s="1">
        <v>0.24904558639743399</v>
      </c>
      <c r="E253">
        <v>247</v>
      </c>
      <c r="F253">
        <v>0</v>
      </c>
      <c r="G253">
        <v>0.182876125959721</v>
      </c>
      <c r="H253">
        <v>0.182876125959721</v>
      </c>
    </row>
    <row r="254" spans="1:8" x14ac:dyDescent="0.3">
      <c r="A254">
        <v>248</v>
      </c>
      <c r="B254">
        <v>0.22</v>
      </c>
      <c r="C254">
        <v>0.23275432847271199</v>
      </c>
      <c r="D254" s="1">
        <v>0.23275432847271199</v>
      </c>
      <c r="E254">
        <v>248</v>
      </c>
      <c r="F254">
        <v>0</v>
      </c>
      <c r="G254">
        <v>0.162924844954526</v>
      </c>
      <c r="H254">
        <v>0.162924844954526</v>
      </c>
    </row>
    <row r="255" spans="1:8" x14ac:dyDescent="0.3">
      <c r="A255">
        <v>249</v>
      </c>
      <c r="B255">
        <v>0.2</v>
      </c>
      <c r="C255">
        <v>0.21280304746751499</v>
      </c>
      <c r="D255" s="1">
        <v>0.21280304746751499</v>
      </c>
      <c r="E255">
        <v>249</v>
      </c>
      <c r="F255">
        <v>0</v>
      </c>
      <c r="G255">
        <v>0.14918263292197501</v>
      </c>
      <c r="H255">
        <v>0.14918263292197501</v>
      </c>
    </row>
    <row r="256" spans="1:8" x14ac:dyDescent="0.3">
      <c r="A256">
        <v>250</v>
      </c>
      <c r="B256">
        <v>0.19</v>
      </c>
      <c r="C256">
        <v>0.192851766462318</v>
      </c>
      <c r="D256" s="1">
        <v>0.192851766462318</v>
      </c>
      <c r="E256">
        <v>250</v>
      </c>
      <c r="F256">
        <v>0</v>
      </c>
      <c r="G256">
        <v>0.13299792344673</v>
      </c>
      <c r="H256">
        <v>0.13299792344673</v>
      </c>
    </row>
    <row r="257" spans="1:8" x14ac:dyDescent="0.3">
      <c r="A257">
        <v>251</v>
      </c>
      <c r="B257">
        <v>0.17</v>
      </c>
      <c r="C257">
        <v>0.179141518964614</v>
      </c>
      <c r="D257" s="1">
        <v>0.179141518964614</v>
      </c>
      <c r="E257">
        <v>251</v>
      </c>
      <c r="F257">
        <v>0</v>
      </c>
      <c r="G257">
        <v>0.11304664244153299</v>
      </c>
      <c r="H257">
        <v>0.11304664244153299</v>
      </c>
    </row>
    <row r="258" spans="1:8" x14ac:dyDescent="0.3">
      <c r="A258">
        <v>252</v>
      </c>
      <c r="B258">
        <v>0.15</v>
      </c>
      <c r="C258">
        <v>0.162924844954526</v>
      </c>
      <c r="D258" s="1">
        <v>0.162924844954526</v>
      </c>
      <c r="E258">
        <v>252</v>
      </c>
      <c r="F258">
        <v>0</v>
      </c>
      <c r="G258">
        <v>9.9251156184247999E-2</v>
      </c>
      <c r="H258">
        <v>9.9251156184247999E-2</v>
      </c>
    </row>
    <row r="259" spans="1:8" x14ac:dyDescent="0.3">
      <c r="A259">
        <v>253</v>
      </c>
      <c r="B259">
        <v>0.13</v>
      </c>
      <c r="C259">
        <v>0.142973563949327</v>
      </c>
      <c r="D259" s="1">
        <v>0.142973563949327</v>
      </c>
      <c r="E259">
        <v>253</v>
      </c>
      <c r="F259">
        <v>0</v>
      </c>
      <c r="G259">
        <v>8.3119720933738997E-2</v>
      </c>
      <c r="H259">
        <v>8.3119720933738997E-2</v>
      </c>
    </row>
    <row r="260" spans="1:8" x14ac:dyDescent="0.3">
      <c r="A260">
        <v>254</v>
      </c>
      <c r="B260">
        <v>0.11</v>
      </c>
      <c r="C260">
        <v>0.12302228294413101</v>
      </c>
      <c r="D260" s="1">
        <v>0.12302228294413101</v>
      </c>
      <c r="E260">
        <v>254</v>
      </c>
      <c r="F260">
        <v>0</v>
      </c>
      <c r="G260">
        <v>6.3168439928540002E-2</v>
      </c>
      <c r="H260">
        <v>6.3168439928540002E-2</v>
      </c>
    </row>
    <row r="261" spans="1:8" x14ac:dyDescent="0.3">
      <c r="A261">
        <v>255</v>
      </c>
      <c r="B261">
        <v>0.1</v>
      </c>
      <c r="C261">
        <v>0.11077712106911</v>
      </c>
      <c r="D261" s="1">
        <v>0.11077712106911</v>
      </c>
      <c r="E261">
        <v>255</v>
      </c>
      <c r="F261">
        <v>0</v>
      </c>
      <c r="G261">
        <v>4.9319679446519001E-2</v>
      </c>
      <c r="H261">
        <v>4.9319679446519001E-2</v>
      </c>
    </row>
    <row r="262" spans="1:8" x14ac:dyDescent="0.3">
      <c r="A262">
        <v>256</v>
      </c>
      <c r="B262">
        <v>0.09</v>
      </c>
      <c r="C262">
        <v>0.100783212798919</v>
      </c>
      <c r="D262" s="1">
        <v>0.100783212798919</v>
      </c>
      <c r="E262">
        <v>256</v>
      </c>
      <c r="F262">
        <v>0</v>
      </c>
      <c r="G262">
        <v>3.3241518420745998E-2</v>
      </c>
      <c r="H262">
        <v>3.3241518420745998E-2</v>
      </c>
    </row>
    <row r="263" spans="1:8" x14ac:dyDescent="0.3">
      <c r="A263">
        <v>257</v>
      </c>
      <c r="B263">
        <v>0.08</v>
      </c>
      <c r="C263">
        <v>9.0789304528725995E-2</v>
      </c>
      <c r="D263" s="1">
        <v>9.0789304528725995E-2</v>
      </c>
      <c r="E263">
        <v>257</v>
      </c>
      <c r="F263">
        <v>0</v>
      </c>
      <c r="G263">
        <v>1.3290237415551E-2</v>
      </c>
      <c r="H263">
        <v>1.3290237415551E-2</v>
      </c>
    </row>
    <row r="264" spans="1:8" x14ac:dyDescent="0.3">
      <c r="A264">
        <v>258</v>
      </c>
      <c r="B264">
        <v>7.0000000000000007E-2</v>
      </c>
      <c r="C264">
        <v>8.9999999999998997E-2</v>
      </c>
      <c r="D264" s="1">
        <v>8.9999999999998997E-2</v>
      </c>
      <c r="E264">
        <v>258</v>
      </c>
      <c r="F264">
        <v>0</v>
      </c>
      <c r="G264">
        <v>8.4413009700900002E-4</v>
      </c>
      <c r="H264">
        <v>8.4413009700900002E-4</v>
      </c>
    </row>
    <row r="265" spans="1:8" x14ac:dyDescent="0.3">
      <c r="A265">
        <v>259</v>
      </c>
      <c r="B265">
        <v>7.0000000000000007E-2</v>
      </c>
      <c r="C265">
        <v>8.9999999999998997E-2</v>
      </c>
      <c r="D265" s="1">
        <v>8.9999999999998997E-2</v>
      </c>
      <c r="E265">
        <v>259</v>
      </c>
      <c r="F265">
        <v>0</v>
      </c>
      <c r="G265">
        <v>-9.1497781731820008E-3</v>
      </c>
      <c r="H265">
        <v>0</v>
      </c>
    </row>
    <row r="266" spans="1:8" x14ac:dyDescent="0.3">
      <c r="A266">
        <v>260</v>
      </c>
      <c r="B266">
        <v>7.0000000000000007E-2</v>
      </c>
      <c r="C266">
        <v>8.9999999999998997E-2</v>
      </c>
      <c r="D266" s="1">
        <v>8.9999999999998997E-2</v>
      </c>
      <c r="E266">
        <v>260</v>
      </c>
      <c r="F266">
        <v>0</v>
      </c>
      <c r="G266">
        <v>-0.01</v>
      </c>
      <c r="H266">
        <v>0</v>
      </c>
    </row>
    <row r="267" spans="1:8" x14ac:dyDescent="0.3">
      <c r="A267">
        <v>261</v>
      </c>
      <c r="B267">
        <v>0.06</v>
      </c>
      <c r="C267">
        <v>8.9999999999998997E-2</v>
      </c>
      <c r="D267" s="1">
        <v>8.9999999999998997E-2</v>
      </c>
      <c r="E267">
        <v>261</v>
      </c>
      <c r="F267">
        <v>0</v>
      </c>
      <c r="G267">
        <v>-0.01</v>
      </c>
      <c r="H267">
        <v>0</v>
      </c>
    </row>
    <row r="268" spans="1:8" x14ac:dyDescent="0.3">
      <c r="A268">
        <v>262</v>
      </c>
      <c r="B268">
        <v>0.06</v>
      </c>
      <c r="C268">
        <v>8.9999999999998997E-2</v>
      </c>
      <c r="D268" s="1">
        <v>8.9999999999998997E-2</v>
      </c>
      <c r="E268">
        <v>262</v>
      </c>
      <c r="F268">
        <v>0</v>
      </c>
      <c r="G268">
        <v>-0.01</v>
      </c>
      <c r="H268">
        <v>0</v>
      </c>
    </row>
    <row r="269" spans="1:8" x14ac:dyDescent="0.3">
      <c r="A269">
        <v>263</v>
      </c>
      <c r="B269">
        <v>0.06</v>
      </c>
      <c r="C269">
        <v>8.9999999999998997E-2</v>
      </c>
      <c r="D269" s="1">
        <v>8.9999999999998997E-2</v>
      </c>
      <c r="E269">
        <v>263</v>
      </c>
      <c r="F269">
        <v>0</v>
      </c>
      <c r="G269">
        <v>-0.01</v>
      </c>
      <c r="H269">
        <v>0</v>
      </c>
    </row>
    <row r="270" spans="1:8" x14ac:dyDescent="0.3">
      <c r="A270">
        <v>264</v>
      </c>
      <c r="B270">
        <v>0.06</v>
      </c>
      <c r="C270">
        <v>8.9999999999998997E-2</v>
      </c>
      <c r="D270" s="1">
        <v>8.9999999999998997E-2</v>
      </c>
      <c r="E270">
        <v>264</v>
      </c>
      <c r="F270">
        <v>0</v>
      </c>
      <c r="G270">
        <v>-0.01</v>
      </c>
      <c r="H270">
        <v>0</v>
      </c>
    </row>
    <row r="271" spans="1:8" x14ac:dyDescent="0.3">
      <c r="A271">
        <v>265</v>
      </c>
      <c r="B271">
        <v>0.06</v>
      </c>
      <c r="C271">
        <v>8.9999999999998997E-2</v>
      </c>
      <c r="D271" s="1">
        <v>8.9999999999998997E-2</v>
      </c>
      <c r="E271">
        <v>265</v>
      </c>
      <c r="F271">
        <v>0</v>
      </c>
      <c r="G271">
        <v>-0.01</v>
      </c>
      <c r="H271">
        <v>0</v>
      </c>
    </row>
    <row r="272" spans="1:8" x14ac:dyDescent="0.3">
      <c r="A272">
        <v>266</v>
      </c>
      <c r="B272">
        <v>0.05</v>
      </c>
      <c r="C272">
        <v>8.9999999999998997E-2</v>
      </c>
      <c r="D272" s="1">
        <v>8.9999999999998997E-2</v>
      </c>
      <c r="E272">
        <v>266</v>
      </c>
      <c r="F272">
        <v>0</v>
      </c>
      <c r="G272">
        <v>-0.01</v>
      </c>
      <c r="H272">
        <v>0</v>
      </c>
    </row>
    <row r="273" spans="1:8" x14ac:dyDescent="0.3">
      <c r="A273">
        <v>267</v>
      </c>
      <c r="B273">
        <v>0.05</v>
      </c>
      <c r="C273">
        <v>8.9999999999998997E-2</v>
      </c>
      <c r="D273" s="1">
        <v>8.9999999999998997E-2</v>
      </c>
      <c r="E273">
        <v>267</v>
      </c>
      <c r="F273">
        <v>0</v>
      </c>
      <c r="G273">
        <v>-0.01</v>
      </c>
      <c r="H273">
        <v>0</v>
      </c>
    </row>
    <row r="274" spans="1:8" x14ac:dyDescent="0.3">
      <c r="A274">
        <v>268</v>
      </c>
      <c r="B274">
        <v>0.05</v>
      </c>
      <c r="C274">
        <v>8.9999999999998997E-2</v>
      </c>
      <c r="D274" s="1">
        <v>8.9999999999998997E-2</v>
      </c>
      <c r="E274">
        <v>268</v>
      </c>
      <c r="F274">
        <v>0</v>
      </c>
      <c r="G274">
        <v>-0.01</v>
      </c>
      <c r="H274">
        <v>0</v>
      </c>
    </row>
    <row r="275" spans="1:8" x14ac:dyDescent="0.3">
      <c r="A275">
        <v>269</v>
      </c>
      <c r="B275">
        <v>0.05</v>
      </c>
      <c r="C275">
        <v>8.9999999999998997E-2</v>
      </c>
      <c r="D275" s="1">
        <v>8.9999999999998997E-2</v>
      </c>
      <c r="E275">
        <v>269</v>
      </c>
      <c r="F275">
        <v>0</v>
      </c>
      <c r="G275">
        <v>-0.01</v>
      </c>
      <c r="H275">
        <v>0</v>
      </c>
    </row>
    <row r="276" spans="1:8" x14ac:dyDescent="0.3">
      <c r="A276">
        <v>270</v>
      </c>
      <c r="B276">
        <v>0.05</v>
      </c>
      <c r="C276">
        <v>8.9999999999998997E-2</v>
      </c>
      <c r="D276" s="1">
        <v>8.9999999999998997E-2</v>
      </c>
      <c r="E276">
        <v>270</v>
      </c>
      <c r="F276">
        <v>0</v>
      </c>
      <c r="G276">
        <v>-0.01</v>
      </c>
      <c r="H276">
        <v>0</v>
      </c>
    </row>
    <row r="277" spans="1:8" x14ac:dyDescent="0.3">
      <c r="A277">
        <v>271</v>
      </c>
      <c r="B277">
        <v>0.04</v>
      </c>
      <c r="C277">
        <v>8.9999999999998997E-2</v>
      </c>
      <c r="D277" s="1">
        <v>8.9999999999998997E-2</v>
      </c>
      <c r="E277">
        <v>271</v>
      </c>
      <c r="F277">
        <v>0</v>
      </c>
      <c r="G277">
        <v>-0.01</v>
      </c>
      <c r="H277">
        <v>0</v>
      </c>
    </row>
    <row r="278" spans="1:8" x14ac:dyDescent="0.3">
      <c r="A278">
        <v>272</v>
      </c>
      <c r="B278">
        <v>0.04</v>
      </c>
      <c r="C278">
        <v>8.9999999999998997E-2</v>
      </c>
      <c r="D278" s="1">
        <v>8.9999999999998997E-2</v>
      </c>
      <c r="E278">
        <v>272</v>
      </c>
      <c r="F278">
        <v>0</v>
      </c>
      <c r="G278">
        <v>-0.01</v>
      </c>
      <c r="H278">
        <v>0</v>
      </c>
    </row>
    <row r="279" spans="1:8" x14ac:dyDescent="0.3">
      <c r="A279">
        <v>273</v>
      </c>
      <c r="B279">
        <v>0.04</v>
      </c>
      <c r="C279">
        <v>8.9999999999998997E-2</v>
      </c>
      <c r="D279" s="1">
        <v>8.9999999999998997E-2</v>
      </c>
      <c r="E279">
        <v>273</v>
      </c>
      <c r="F279">
        <v>0</v>
      </c>
      <c r="G279">
        <v>-0.01</v>
      </c>
      <c r="H279">
        <v>0</v>
      </c>
    </row>
    <row r="280" spans="1:8" x14ac:dyDescent="0.3">
      <c r="A280">
        <v>274</v>
      </c>
      <c r="B280">
        <v>0.04</v>
      </c>
      <c r="C280">
        <v>8.9999999999998997E-2</v>
      </c>
      <c r="D280" s="1">
        <v>8.9999999999998997E-2</v>
      </c>
      <c r="E280">
        <v>274</v>
      </c>
      <c r="F280">
        <v>0</v>
      </c>
      <c r="G280">
        <v>-0.01</v>
      </c>
      <c r="H280">
        <v>0</v>
      </c>
    </row>
    <row r="281" spans="1:8" x14ac:dyDescent="0.3">
      <c r="A281">
        <v>275</v>
      </c>
      <c r="B281">
        <v>0.04</v>
      </c>
      <c r="C281">
        <v>8.9999999999998997E-2</v>
      </c>
      <c r="D281" s="1">
        <v>8.9999999999998997E-2</v>
      </c>
      <c r="E281">
        <v>275</v>
      </c>
      <c r="F281">
        <v>0</v>
      </c>
      <c r="G281">
        <v>-0.01</v>
      </c>
      <c r="H281">
        <v>0</v>
      </c>
    </row>
    <row r="282" spans="1:8" x14ac:dyDescent="0.3">
      <c r="A282">
        <v>276</v>
      </c>
      <c r="B282">
        <v>0.04</v>
      </c>
      <c r="C282">
        <v>8.9999999999998997E-2</v>
      </c>
      <c r="D282" s="1">
        <v>8.9999999999998997E-2</v>
      </c>
      <c r="E282">
        <v>276</v>
      </c>
      <c r="F282">
        <v>0</v>
      </c>
      <c r="G282">
        <v>-0.01</v>
      </c>
      <c r="H282">
        <v>0</v>
      </c>
    </row>
    <row r="283" spans="1:8" x14ac:dyDescent="0.3">
      <c r="A283">
        <v>277</v>
      </c>
      <c r="B283">
        <v>0.03</v>
      </c>
      <c r="C283">
        <v>8.9999999999998997E-2</v>
      </c>
      <c r="D283" s="1">
        <v>8.9999999999998997E-2</v>
      </c>
      <c r="E283">
        <v>277</v>
      </c>
      <c r="F283">
        <v>0</v>
      </c>
      <c r="G283">
        <v>-0.01</v>
      </c>
      <c r="H283">
        <v>0</v>
      </c>
    </row>
    <row r="284" spans="1:8" x14ac:dyDescent="0.3">
      <c r="A284">
        <v>278</v>
      </c>
      <c r="B284">
        <v>0.03</v>
      </c>
      <c r="C284">
        <v>8.9999999999998997E-2</v>
      </c>
      <c r="D284" s="1">
        <v>8.9999999999998997E-2</v>
      </c>
      <c r="E284">
        <v>278</v>
      </c>
      <c r="F284">
        <v>0</v>
      </c>
      <c r="G284">
        <v>-0.01</v>
      </c>
      <c r="H284">
        <v>0</v>
      </c>
    </row>
    <row r="285" spans="1:8" x14ac:dyDescent="0.3">
      <c r="A285">
        <v>279</v>
      </c>
      <c r="B285">
        <v>0.03</v>
      </c>
      <c r="C285">
        <v>8.9999999999998997E-2</v>
      </c>
      <c r="D285" s="1">
        <v>8.9999999999998997E-2</v>
      </c>
      <c r="E285">
        <v>279</v>
      </c>
      <c r="F285">
        <v>0</v>
      </c>
      <c r="G285">
        <v>-0.01</v>
      </c>
      <c r="H285">
        <v>0</v>
      </c>
    </row>
    <row r="286" spans="1:8" x14ac:dyDescent="0.3">
      <c r="A286">
        <v>280</v>
      </c>
      <c r="B286">
        <v>0.03</v>
      </c>
      <c r="C286">
        <v>8.9999999999998997E-2</v>
      </c>
      <c r="D286" s="1">
        <v>8.9999999999998997E-2</v>
      </c>
      <c r="E286">
        <v>280</v>
      </c>
      <c r="F286">
        <v>0</v>
      </c>
      <c r="G286">
        <v>-0.01</v>
      </c>
      <c r="H286">
        <v>0</v>
      </c>
    </row>
    <row r="287" spans="1:8" x14ac:dyDescent="0.3">
      <c r="A287">
        <v>281</v>
      </c>
      <c r="B287">
        <v>0.03</v>
      </c>
      <c r="C287">
        <v>8.9999999999998997E-2</v>
      </c>
      <c r="D287" s="1">
        <v>8.9999999999998997E-2</v>
      </c>
      <c r="E287">
        <v>281</v>
      </c>
      <c r="F287">
        <v>0</v>
      </c>
      <c r="G287">
        <v>-0.01</v>
      </c>
      <c r="H287">
        <v>0</v>
      </c>
    </row>
    <row r="288" spans="1:8" x14ac:dyDescent="0.3">
      <c r="A288">
        <v>282</v>
      </c>
      <c r="B288">
        <v>0.03</v>
      </c>
      <c r="C288">
        <v>8.9999999999998997E-2</v>
      </c>
      <c r="D288" s="1">
        <v>8.9999999999998997E-2</v>
      </c>
      <c r="E288">
        <v>282</v>
      </c>
      <c r="F288">
        <v>0</v>
      </c>
      <c r="G288">
        <v>-0.01</v>
      </c>
      <c r="H288">
        <v>0</v>
      </c>
    </row>
    <row r="289" spans="1:8" x14ac:dyDescent="0.3">
      <c r="A289">
        <v>283</v>
      </c>
      <c r="B289">
        <v>0.02</v>
      </c>
      <c r="C289">
        <v>8.9999999999998997E-2</v>
      </c>
      <c r="D289" s="1">
        <v>8.9999999999998997E-2</v>
      </c>
      <c r="E289">
        <v>283</v>
      </c>
      <c r="F289">
        <v>0</v>
      </c>
      <c r="G289">
        <v>-0.01</v>
      </c>
      <c r="H289">
        <v>0</v>
      </c>
    </row>
    <row r="290" spans="1:8" x14ac:dyDescent="0.3">
      <c r="A290">
        <v>284</v>
      </c>
      <c r="B290">
        <v>0.02</v>
      </c>
      <c r="C290">
        <v>8.9999999999998997E-2</v>
      </c>
      <c r="D290" s="1">
        <v>8.9999999999998997E-2</v>
      </c>
      <c r="E290">
        <v>284</v>
      </c>
      <c r="F290">
        <v>0</v>
      </c>
      <c r="G290">
        <v>-0.01</v>
      </c>
      <c r="H290">
        <v>0</v>
      </c>
    </row>
    <row r="291" spans="1:8" x14ac:dyDescent="0.3">
      <c r="A291">
        <v>285</v>
      </c>
      <c r="B291">
        <v>0.02</v>
      </c>
      <c r="C291">
        <v>8.9999999999998997E-2</v>
      </c>
      <c r="D291" s="1">
        <v>8.9999999999998997E-2</v>
      </c>
      <c r="E291">
        <v>285</v>
      </c>
      <c r="F291">
        <v>0</v>
      </c>
      <c r="G291">
        <v>-0.01</v>
      </c>
      <c r="H291">
        <v>0</v>
      </c>
    </row>
    <row r="292" spans="1:8" x14ac:dyDescent="0.3">
      <c r="A292">
        <v>286</v>
      </c>
      <c r="B292">
        <v>0.02</v>
      </c>
      <c r="C292">
        <v>8.9999999999998997E-2</v>
      </c>
      <c r="D292" s="1">
        <v>8.9999999999998997E-2</v>
      </c>
      <c r="E292">
        <v>286</v>
      </c>
      <c r="F292">
        <v>0</v>
      </c>
      <c r="G292">
        <v>-0.01</v>
      </c>
      <c r="H292">
        <v>0</v>
      </c>
    </row>
    <row r="293" spans="1:8" x14ac:dyDescent="0.3">
      <c r="A293">
        <v>287</v>
      </c>
      <c r="B293">
        <v>0.02</v>
      </c>
      <c r="C293">
        <v>8.9999999999998997E-2</v>
      </c>
      <c r="D293" s="1">
        <v>8.9999999999998997E-2</v>
      </c>
      <c r="E293">
        <v>287</v>
      </c>
      <c r="F293">
        <v>0</v>
      </c>
      <c r="G293">
        <v>-0.01</v>
      </c>
      <c r="H293">
        <v>0</v>
      </c>
    </row>
    <row r="294" spans="1:8" x14ac:dyDescent="0.3">
      <c r="A294">
        <v>288</v>
      </c>
      <c r="B294">
        <v>0.01</v>
      </c>
      <c r="C294">
        <v>8.7698673813072003E-2</v>
      </c>
      <c r="D294" s="1">
        <v>8.7698673813072003E-2</v>
      </c>
      <c r="E294">
        <v>288</v>
      </c>
      <c r="F294">
        <v>0</v>
      </c>
      <c r="G294">
        <v>-0.01</v>
      </c>
      <c r="H294">
        <v>0</v>
      </c>
    </row>
    <row r="295" spans="1:8" x14ac:dyDescent="0.3">
      <c r="A295">
        <v>289</v>
      </c>
      <c r="B295">
        <v>0.01</v>
      </c>
      <c r="C295">
        <v>8.0795396258537003E-2</v>
      </c>
      <c r="D295" s="1">
        <v>8.0795396258537003E-2</v>
      </c>
      <c r="E295">
        <v>289</v>
      </c>
      <c r="F295">
        <v>0</v>
      </c>
      <c r="G295">
        <v>-0.01</v>
      </c>
      <c r="H295">
        <v>0</v>
      </c>
    </row>
    <row r="296" spans="1:8" x14ac:dyDescent="0.3">
      <c r="A296">
        <v>290</v>
      </c>
      <c r="B296">
        <v>0.01</v>
      </c>
      <c r="C296">
        <v>0.08</v>
      </c>
      <c r="D296" s="1">
        <v>0.08</v>
      </c>
      <c r="E296">
        <v>290</v>
      </c>
      <c r="F296">
        <v>0</v>
      </c>
      <c r="G296">
        <v>-0.01</v>
      </c>
      <c r="H296">
        <v>0</v>
      </c>
    </row>
    <row r="297" spans="1:8" x14ac:dyDescent="0.3">
      <c r="A297">
        <v>291</v>
      </c>
      <c r="B297">
        <v>0.01</v>
      </c>
      <c r="C297">
        <v>0.08</v>
      </c>
      <c r="D297" s="1">
        <v>0.08</v>
      </c>
      <c r="E297">
        <v>291</v>
      </c>
      <c r="F297">
        <v>0</v>
      </c>
      <c r="G297">
        <v>-1.2286095702568001E-2</v>
      </c>
      <c r="H297">
        <v>0</v>
      </c>
    </row>
    <row r="298" spans="1:8" x14ac:dyDescent="0.3">
      <c r="A298">
        <v>292</v>
      </c>
      <c r="B298">
        <v>0.01</v>
      </c>
      <c r="C298">
        <v>0.08</v>
      </c>
      <c r="D298" s="1">
        <v>0.08</v>
      </c>
      <c r="E298">
        <v>292</v>
      </c>
      <c r="F298">
        <v>0</v>
      </c>
      <c r="G298">
        <v>-1.9143686443373002E-2</v>
      </c>
      <c r="H298">
        <v>0</v>
      </c>
    </row>
    <row r="299" spans="1:8" x14ac:dyDescent="0.3">
      <c r="A299">
        <v>293</v>
      </c>
      <c r="B299">
        <v>0.01</v>
      </c>
      <c r="C299">
        <v>0.08</v>
      </c>
      <c r="D299" s="1">
        <v>0.08</v>
      </c>
      <c r="E299">
        <v>293</v>
      </c>
      <c r="F299">
        <v>0</v>
      </c>
      <c r="G299">
        <v>-0.02</v>
      </c>
      <c r="H299">
        <v>0</v>
      </c>
    </row>
    <row r="300" spans="1:8" x14ac:dyDescent="0.3">
      <c r="A300">
        <v>294</v>
      </c>
      <c r="B300">
        <v>0</v>
      </c>
      <c r="C300">
        <v>0.08</v>
      </c>
      <c r="D300" s="1">
        <v>0.08</v>
      </c>
      <c r="E300">
        <v>294</v>
      </c>
      <c r="F300">
        <v>0</v>
      </c>
      <c r="G300">
        <v>-0.02</v>
      </c>
      <c r="H300">
        <v>0</v>
      </c>
    </row>
    <row r="301" spans="1:8" x14ac:dyDescent="0.3">
      <c r="A301">
        <v>295</v>
      </c>
      <c r="B301">
        <v>0</v>
      </c>
      <c r="C301">
        <v>0.08</v>
      </c>
      <c r="D301" s="1">
        <v>0.08</v>
      </c>
      <c r="E301">
        <v>295</v>
      </c>
      <c r="F301">
        <v>0</v>
      </c>
      <c r="G301">
        <v>-0.02</v>
      </c>
      <c r="H301">
        <v>0</v>
      </c>
    </row>
    <row r="302" spans="1:8" x14ac:dyDescent="0.3">
      <c r="A302">
        <v>296</v>
      </c>
      <c r="B302">
        <v>0</v>
      </c>
      <c r="C302">
        <v>0.08</v>
      </c>
      <c r="D302" s="1">
        <v>0.08</v>
      </c>
      <c r="E302">
        <v>296</v>
      </c>
      <c r="F302">
        <v>0</v>
      </c>
      <c r="G302">
        <v>-0.02</v>
      </c>
      <c r="H302">
        <v>0</v>
      </c>
    </row>
    <row r="303" spans="1:8" x14ac:dyDescent="0.3">
      <c r="A303">
        <v>297</v>
      </c>
      <c r="B303">
        <v>0</v>
      </c>
      <c r="C303">
        <v>0.08</v>
      </c>
      <c r="D303" s="1">
        <v>0.08</v>
      </c>
      <c r="E303">
        <v>297</v>
      </c>
      <c r="F303">
        <v>0</v>
      </c>
      <c r="G303">
        <v>-0.02</v>
      </c>
      <c r="H303">
        <v>0</v>
      </c>
    </row>
    <row r="304" spans="1:8" x14ac:dyDescent="0.3">
      <c r="A304">
        <v>298</v>
      </c>
      <c r="B304">
        <v>0</v>
      </c>
      <c r="C304">
        <v>0.08</v>
      </c>
      <c r="D304" s="1">
        <v>0.08</v>
      </c>
      <c r="E304">
        <v>298</v>
      </c>
      <c r="F304">
        <v>0</v>
      </c>
      <c r="G304">
        <v>-0.02</v>
      </c>
      <c r="H304">
        <v>0</v>
      </c>
    </row>
    <row r="305" spans="1:8" x14ac:dyDescent="0.3">
      <c r="A305">
        <v>299</v>
      </c>
      <c r="B305">
        <v>0</v>
      </c>
      <c r="C305">
        <v>0.08</v>
      </c>
      <c r="D305" s="1">
        <v>0.08</v>
      </c>
      <c r="E305">
        <v>299</v>
      </c>
      <c r="F305">
        <v>0</v>
      </c>
      <c r="G305">
        <v>-0.02</v>
      </c>
      <c r="H305">
        <v>0</v>
      </c>
    </row>
    <row r="306" spans="1:8" x14ac:dyDescent="0.3">
      <c r="A306">
        <v>300</v>
      </c>
      <c r="B306">
        <v>0</v>
      </c>
      <c r="C306">
        <v>0.08</v>
      </c>
      <c r="D306" s="1">
        <v>0.08</v>
      </c>
      <c r="E306">
        <v>300</v>
      </c>
      <c r="F306">
        <v>0</v>
      </c>
      <c r="G306">
        <v>-0.02</v>
      </c>
      <c r="H306">
        <v>0</v>
      </c>
    </row>
    <row r="307" spans="1:8" x14ac:dyDescent="0.3">
      <c r="A307">
        <v>301</v>
      </c>
      <c r="B307">
        <v>0</v>
      </c>
      <c r="C307">
        <v>0.08</v>
      </c>
      <c r="D307" s="1">
        <v>0.08</v>
      </c>
      <c r="E307">
        <v>301</v>
      </c>
      <c r="F307">
        <v>0</v>
      </c>
      <c r="G307">
        <v>-0.02</v>
      </c>
      <c r="H307">
        <v>0</v>
      </c>
    </row>
    <row r="308" spans="1:8" x14ac:dyDescent="0.3">
      <c r="A308">
        <v>302</v>
      </c>
      <c r="B308">
        <v>0</v>
      </c>
      <c r="C308">
        <v>0.08</v>
      </c>
      <c r="D308" s="1">
        <v>0.08</v>
      </c>
      <c r="E308">
        <v>302</v>
      </c>
      <c r="F308">
        <v>0</v>
      </c>
      <c r="G308">
        <v>-0.02</v>
      </c>
      <c r="H308">
        <v>0</v>
      </c>
    </row>
    <row r="309" spans="1:8" x14ac:dyDescent="0.3">
      <c r="A309">
        <v>303</v>
      </c>
      <c r="B309">
        <v>0</v>
      </c>
      <c r="C309">
        <v>0.08</v>
      </c>
      <c r="D309" s="1">
        <v>0.08</v>
      </c>
      <c r="E309">
        <v>303</v>
      </c>
      <c r="F309">
        <v>0</v>
      </c>
      <c r="G309">
        <v>-0.02</v>
      </c>
      <c r="H309">
        <v>0</v>
      </c>
    </row>
    <row r="310" spans="1:8" x14ac:dyDescent="0.3">
      <c r="A310">
        <v>304</v>
      </c>
      <c r="B310">
        <v>0</v>
      </c>
      <c r="C310">
        <v>0.08</v>
      </c>
      <c r="D310" s="1">
        <v>0.08</v>
      </c>
      <c r="E310">
        <v>304</v>
      </c>
      <c r="F310">
        <v>0</v>
      </c>
      <c r="G310">
        <v>-0.02</v>
      </c>
      <c r="H310">
        <v>0</v>
      </c>
    </row>
    <row r="311" spans="1:8" x14ac:dyDescent="0.3">
      <c r="A311">
        <v>305</v>
      </c>
      <c r="B311">
        <v>0</v>
      </c>
      <c r="C311">
        <v>7.7700196861508003E-2</v>
      </c>
      <c r="D311" s="1">
        <v>7.7700196861508003E-2</v>
      </c>
      <c r="E311">
        <v>305</v>
      </c>
      <c r="F311">
        <v>0</v>
      </c>
      <c r="G311">
        <v>-0.02</v>
      </c>
      <c r="H311">
        <v>0</v>
      </c>
    </row>
    <row r="312" spans="1:8" x14ac:dyDescent="0.3">
      <c r="A312">
        <v>306</v>
      </c>
      <c r="B312">
        <v>0</v>
      </c>
      <c r="C312">
        <v>7.0801487988345999E-2</v>
      </c>
      <c r="D312" s="1">
        <v>7.0801487988345999E-2</v>
      </c>
      <c r="E312">
        <v>306</v>
      </c>
      <c r="F312">
        <v>0</v>
      </c>
      <c r="G312">
        <v>-0.02</v>
      </c>
      <c r="H312">
        <v>0</v>
      </c>
    </row>
    <row r="313" spans="1:8" x14ac:dyDescent="0.3">
      <c r="A313">
        <v>307</v>
      </c>
      <c r="B313">
        <v>0</v>
      </c>
      <c r="C313">
        <v>7.0000000000000007E-2</v>
      </c>
      <c r="D313" s="1">
        <v>7.0000000000000007E-2</v>
      </c>
      <c r="E313">
        <v>307</v>
      </c>
      <c r="F313">
        <v>0</v>
      </c>
      <c r="G313">
        <v>-0.02</v>
      </c>
      <c r="H313">
        <v>0</v>
      </c>
    </row>
    <row r="314" spans="1:8" x14ac:dyDescent="0.3">
      <c r="A314">
        <v>308</v>
      </c>
      <c r="B314">
        <v>0</v>
      </c>
      <c r="C314">
        <v>7.0000000000000007E-2</v>
      </c>
      <c r="D314" s="1">
        <v>7.0000000000000007E-2</v>
      </c>
      <c r="E314">
        <v>308</v>
      </c>
      <c r="F314">
        <v>0</v>
      </c>
      <c r="G314">
        <v>-0.02</v>
      </c>
      <c r="H314">
        <v>0</v>
      </c>
    </row>
    <row r="315" spans="1:8" x14ac:dyDescent="0.3">
      <c r="A315">
        <v>309</v>
      </c>
      <c r="B315">
        <v>0</v>
      </c>
      <c r="C315">
        <v>7.0000000000000007E-2</v>
      </c>
      <c r="D315" s="1">
        <v>7.0000000000000007E-2</v>
      </c>
      <c r="E315">
        <v>309</v>
      </c>
      <c r="F315">
        <v>0</v>
      </c>
      <c r="G315">
        <v>-0.02</v>
      </c>
      <c r="H315">
        <v>0</v>
      </c>
    </row>
    <row r="316" spans="1:8" x14ac:dyDescent="0.3">
      <c r="A316">
        <v>310</v>
      </c>
      <c r="B316">
        <v>0</v>
      </c>
      <c r="C316">
        <v>7.0000000000000007E-2</v>
      </c>
      <c r="D316" s="1">
        <v>7.0000000000000007E-2</v>
      </c>
      <c r="E316">
        <v>310</v>
      </c>
      <c r="F316">
        <v>0</v>
      </c>
      <c r="G316">
        <v>-0.02</v>
      </c>
      <c r="H316">
        <v>0</v>
      </c>
    </row>
    <row r="317" spans="1:8" x14ac:dyDescent="0.3">
      <c r="A317">
        <v>311</v>
      </c>
      <c r="B317">
        <v>0</v>
      </c>
      <c r="C317">
        <v>6.7701719909944003E-2</v>
      </c>
      <c r="D317" s="1">
        <v>6.7701719909944003E-2</v>
      </c>
      <c r="E317">
        <v>311</v>
      </c>
      <c r="F317">
        <v>0</v>
      </c>
      <c r="G317">
        <v>-0.02</v>
      </c>
      <c r="H317">
        <v>0</v>
      </c>
    </row>
    <row r="318" spans="1:8" x14ac:dyDescent="0.3">
      <c r="A318">
        <v>312</v>
      </c>
      <c r="B318">
        <v>0</v>
      </c>
      <c r="C318">
        <v>6.0807579718154002E-2</v>
      </c>
      <c r="D318" s="1">
        <v>6.0807579718154002E-2</v>
      </c>
      <c r="E318">
        <v>312</v>
      </c>
      <c r="F318">
        <v>0</v>
      </c>
      <c r="G318">
        <v>-0.02</v>
      </c>
      <c r="H318">
        <v>0</v>
      </c>
    </row>
    <row r="319" spans="1:8" x14ac:dyDescent="0.3">
      <c r="A319">
        <v>313</v>
      </c>
      <c r="B319">
        <v>0</v>
      </c>
      <c r="C319">
        <v>0.06</v>
      </c>
      <c r="D319" s="1">
        <v>0.06</v>
      </c>
      <c r="E319">
        <v>313</v>
      </c>
      <c r="F319">
        <v>0</v>
      </c>
      <c r="G319">
        <v>-0.02</v>
      </c>
      <c r="H319">
        <v>0</v>
      </c>
    </row>
    <row r="320" spans="1:8" x14ac:dyDescent="0.3">
      <c r="A320">
        <v>314</v>
      </c>
      <c r="B320">
        <v>0</v>
      </c>
      <c r="C320">
        <v>0.06</v>
      </c>
      <c r="D320" s="1">
        <v>0.06</v>
      </c>
      <c r="E320">
        <v>314</v>
      </c>
      <c r="F320">
        <v>0</v>
      </c>
      <c r="G320">
        <v>-0.02</v>
      </c>
      <c r="H320">
        <v>0</v>
      </c>
    </row>
    <row r="321" spans="1:8" x14ac:dyDescent="0.3">
      <c r="A321">
        <v>315</v>
      </c>
      <c r="B321">
        <v>0</v>
      </c>
      <c r="C321">
        <v>0.06</v>
      </c>
      <c r="D321" s="1">
        <v>0.06</v>
      </c>
      <c r="E321">
        <v>315</v>
      </c>
      <c r="F321">
        <v>0</v>
      </c>
      <c r="G321">
        <v>-0.02</v>
      </c>
      <c r="H321">
        <v>0</v>
      </c>
    </row>
    <row r="322" spans="1:8" x14ac:dyDescent="0.3">
      <c r="A322">
        <v>316</v>
      </c>
      <c r="B322">
        <v>0</v>
      </c>
      <c r="C322">
        <v>0.06</v>
      </c>
      <c r="D322" s="1">
        <v>0.06</v>
      </c>
      <c r="E322">
        <v>316</v>
      </c>
      <c r="F322">
        <v>0</v>
      </c>
      <c r="G322">
        <v>-0.02</v>
      </c>
      <c r="H322">
        <v>0</v>
      </c>
    </row>
    <row r="323" spans="1:8" x14ac:dyDescent="0.3">
      <c r="A323">
        <v>317</v>
      </c>
      <c r="B323">
        <v>0</v>
      </c>
      <c r="C323">
        <v>0.06</v>
      </c>
      <c r="D323" s="1">
        <v>0.06</v>
      </c>
      <c r="E323">
        <v>317</v>
      </c>
      <c r="F323">
        <v>0</v>
      </c>
      <c r="G323">
        <v>-0.02</v>
      </c>
      <c r="H323">
        <v>0</v>
      </c>
    </row>
    <row r="324" spans="1:8" x14ac:dyDescent="0.3">
      <c r="A324">
        <v>318</v>
      </c>
      <c r="B324">
        <v>0</v>
      </c>
      <c r="C324">
        <v>0.06</v>
      </c>
      <c r="D324" s="1">
        <v>0.06</v>
      </c>
      <c r="E324">
        <v>318</v>
      </c>
      <c r="F324">
        <v>0</v>
      </c>
      <c r="G324">
        <v>-0.02</v>
      </c>
      <c r="H324">
        <v>0</v>
      </c>
    </row>
    <row r="325" spans="1:8" x14ac:dyDescent="0.3">
      <c r="A325">
        <v>319</v>
      </c>
      <c r="B325">
        <v>0</v>
      </c>
      <c r="C325">
        <v>0.06</v>
      </c>
      <c r="D325" s="1">
        <v>0.06</v>
      </c>
      <c r="E325">
        <v>319</v>
      </c>
      <c r="F325">
        <v>0</v>
      </c>
      <c r="G325">
        <v>-0.02</v>
      </c>
      <c r="H325">
        <v>0</v>
      </c>
    </row>
    <row r="326" spans="1:8" x14ac:dyDescent="0.3">
      <c r="A326">
        <v>320</v>
      </c>
      <c r="B326">
        <v>0</v>
      </c>
      <c r="C326">
        <v>5.7703242958380002E-2</v>
      </c>
      <c r="D326" s="1">
        <v>5.7703242958380002E-2</v>
      </c>
      <c r="E326">
        <v>320</v>
      </c>
      <c r="F326">
        <v>0</v>
      </c>
      <c r="G326">
        <v>-0.02</v>
      </c>
      <c r="H326">
        <v>0</v>
      </c>
    </row>
    <row r="327" spans="1:8" x14ac:dyDescent="0.3">
      <c r="A327">
        <v>321</v>
      </c>
      <c r="B327">
        <v>0</v>
      </c>
      <c r="C327">
        <v>5.0813671447965003E-2</v>
      </c>
      <c r="D327" s="1">
        <v>5.0813671447965003E-2</v>
      </c>
      <c r="E327">
        <v>321</v>
      </c>
      <c r="F327">
        <v>0</v>
      </c>
      <c r="G327">
        <v>-0.02</v>
      </c>
      <c r="H327">
        <v>0</v>
      </c>
    </row>
    <row r="328" spans="1:8" x14ac:dyDescent="0.3">
      <c r="A328">
        <v>322</v>
      </c>
      <c r="B328">
        <v>0</v>
      </c>
      <c r="C328">
        <v>0.05</v>
      </c>
      <c r="D328" s="1">
        <v>0.05</v>
      </c>
      <c r="E328">
        <v>322</v>
      </c>
      <c r="F328">
        <v>0</v>
      </c>
      <c r="G328">
        <v>-0.02</v>
      </c>
      <c r="H328">
        <v>0</v>
      </c>
    </row>
    <row r="329" spans="1:8" x14ac:dyDescent="0.3">
      <c r="A329">
        <v>323</v>
      </c>
      <c r="B329">
        <v>0</v>
      </c>
      <c r="C329">
        <v>0.05</v>
      </c>
      <c r="D329" s="1">
        <v>0.05</v>
      </c>
      <c r="E329">
        <v>323</v>
      </c>
      <c r="F329">
        <v>0</v>
      </c>
      <c r="G329">
        <v>-0.02</v>
      </c>
      <c r="H329">
        <v>0</v>
      </c>
    </row>
    <row r="330" spans="1:8" x14ac:dyDescent="0.3">
      <c r="A330">
        <v>324</v>
      </c>
      <c r="B330">
        <v>0</v>
      </c>
      <c r="C330">
        <v>0.05</v>
      </c>
      <c r="D330" s="1">
        <v>0.05</v>
      </c>
      <c r="E330">
        <v>324</v>
      </c>
      <c r="F330">
        <v>0</v>
      </c>
      <c r="G330">
        <v>-0.02</v>
      </c>
      <c r="H330">
        <v>0</v>
      </c>
    </row>
    <row r="331" spans="1:8" x14ac:dyDescent="0.3">
      <c r="A331">
        <v>325</v>
      </c>
      <c r="B331">
        <v>0</v>
      </c>
      <c r="C331">
        <v>0.05</v>
      </c>
      <c r="D331" s="1">
        <v>0.05</v>
      </c>
      <c r="E331">
        <v>325</v>
      </c>
      <c r="F331">
        <v>0</v>
      </c>
      <c r="G331">
        <v>-0.02</v>
      </c>
      <c r="H331">
        <v>0</v>
      </c>
    </row>
    <row r="332" spans="1:8" x14ac:dyDescent="0.3">
      <c r="A332">
        <v>326</v>
      </c>
      <c r="B332">
        <v>0</v>
      </c>
      <c r="C332">
        <v>4.7704766006816002E-2</v>
      </c>
      <c r="D332" s="1">
        <v>4.7704766006816002E-2</v>
      </c>
      <c r="E332">
        <v>326</v>
      </c>
      <c r="F332">
        <v>0</v>
      </c>
      <c r="G332">
        <v>-0.02</v>
      </c>
      <c r="H332">
        <v>0</v>
      </c>
    </row>
    <row r="333" spans="1:8" x14ac:dyDescent="0.3">
      <c r="A333">
        <v>327</v>
      </c>
      <c r="B333">
        <v>0</v>
      </c>
      <c r="C333">
        <v>4.0819763177773999E-2</v>
      </c>
      <c r="D333" s="1">
        <v>4.0819763177773999E-2</v>
      </c>
      <c r="E333">
        <v>327</v>
      </c>
      <c r="F333">
        <v>0</v>
      </c>
      <c r="G333">
        <v>-0.02</v>
      </c>
      <c r="H333">
        <v>0</v>
      </c>
    </row>
    <row r="334" spans="1:8" x14ac:dyDescent="0.3">
      <c r="A334">
        <v>328</v>
      </c>
      <c r="B334">
        <v>0</v>
      </c>
      <c r="C334">
        <v>0.04</v>
      </c>
      <c r="D334" s="1">
        <v>0.04</v>
      </c>
      <c r="E334">
        <v>328</v>
      </c>
      <c r="F334">
        <v>0</v>
      </c>
      <c r="G334">
        <v>-0.02</v>
      </c>
      <c r="H334">
        <v>0</v>
      </c>
    </row>
    <row r="335" spans="1:8" x14ac:dyDescent="0.3">
      <c r="A335">
        <v>329</v>
      </c>
      <c r="B335">
        <v>0</v>
      </c>
      <c r="C335">
        <v>0.04</v>
      </c>
      <c r="D335" s="1">
        <v>0.04</v>
      </c>
      <c r="E335">
        <v>329</v>
      </c>
      <c r="F335">
        <v>0</v>
      </c>
      <c r="G335">
        <v>-0.02</v>
      </c>
      <c r="H335">
        <v>0</v>
      </c>
    </row>
    <row r="336" spans="1:8" x14ac:dyDescent="0.3">
      <c r="A336">
        <v>330</v>
      </c>
      <c r="B336">
        <v>0</v>
      </c>
      <c r="C336">
        <v>0.04</v>
      </c>
      <c r="D336" s="1">
        <v>0.04</v>
      </c>
      <c r="E336">
        <v>330</v>
      </c>
      <c r="F336">
        <v>0</v>
      </c>
      <c r="G336">
        <v>-0.02</v>
      </c>
      <c r="H336">
        <v>0</v>
      </c>
    </row>
    <row r="337" spans="1:8" x14ac:dyDescent="0.3">
      <c r="A337">
        <v>331</v>
      </c>
      <c r="B337">
        <v>0</v>
      </c>
      <c r="C337">
        <v>0.04</v>
      </c>
      <c r="D337" s="1">
        <v>0.04</v>
      </c>
      <c r="E337">
        <v>331</v>
      </c>
      <c r="F337">
        <v>0</v>
      </c>
      <c r="G337">
        <v>-0.02</v>
      </c>
      <c r="H337">
        <v>0</v>
      </c>
    </row>
    <row r="338" spans="1:8" x14ac:dyDescent="0.3">
      <c r="A338">
        <v>332</v>
      </c>
      <c r="B338">
        <v>0</v>
      </c>
      <c r="C338">
        <v>3.7706289055252001E-2</v>
      </c>
      <c r="D338" s="1">
        <v>3.7706289055252001E-2</v>
      </c>
      <c r="E338">
        <v>332</v>
      </c>
      <c r="F338">
        <v>0</v>
      </c>
      <c r="G338">
        <v>-0.02</v>
      </c>
      <c r="H338">
        <v>0</v>
      </c>
    </row>
    <row r="339" spans="1:8" x14ac:dyDescent="0.3">
      <c r="A339">
        <v>333</v>
      </c>
      <c r="B339">
        <v>0</v>
      </c>
      <c r="C339">
        <v>3.0825854907583002E-2</v>
      </c>
      <c r="D339" s="1">
        <v>3.0825854907583002E-2</v>
      </c>
      <c r="E339">
        <v>333</v>
      </c>
      <c r="F339">
        <v>0</v>
      </c>
      <c r="G339">
        <v>-0.02</v>
      </c>
      <c r="H339">
        <v>0</v>
      </c>
    </row>
    <row r="340" spans="1:8" x14ac:dyDescent="0.3">
      <c r="A340">
        <v>334</v>
      </c>
      <c r="B340">
        <v>0</v>
      </c>
      <c r="C340">
        <v>3.0000000000001002E-2</v>
      </c>
      <c r="D340" s="1">
        <v>3.0000000000001002E-2</v>
      </c>
      <c r="E340">
        <v>334</v>
      </c>
      <c r="F340">
        <v>0</v>
      </c>
      <c r="G340">
        <v>-0.02</v>
      </c>
      <c r="H340">
        <v>0</v>
      </c>
    </row>
    <row r="341" spans="1:8" x14ac:dyDescent="0.3">
      <c r="A341">
        <v>335</v>
      </c>
      <c r="B341">
        <v>0</v>
      </c>
      <c r="C341">
        <v>3.0000000000001002E-2</v>
      </c>
      <c r="D341" s="1">
        <v>3.0000000000001002E-2</v>
      </c>
      <c r="E341">
        <v>335</v>
      </c>
      <c r="F341">
        <v>0</v>
      </c>
      <c r="G341">
        <v>-0.02</v>
      </c>
      <c r="H341">
        <v>0</v>
      </c>
    </row>
    <row r="342" spans="1:8" x14ac:dyDescent="0.3">
      <c r="A342">
        <v>336</v>
      </c>
      <c r="B342">
        <v>0</v>
      </c>
      <c r="C342">
        <v>3.0000000000001002E-2</v>
      </c>
      <c r="D342" s="1">
        <v>3.0000000000001002E-2</v>
      </c>
      <c r="E342">
        <v>336</v>
      </c>
      <c r="F342">
        <v>0</v>
      </c>
      <c r="G342">
        <v>-0.02</v>
      </c>
      <c r="H342">
        <v>0</v>
      </c>
    </row>
    <row r="343" spans="1:8" x14ac:dyDescent="0.3">
      <c r="A343">
        <v>337</v>
      </c>
      <c r="B343">
        <v>0</v>
      </c>
      <c r="C343">
        <v>3.0000000000001002E-2</v>
      </c>
      <c r="D343" s="1">
        <v>3.0000000000001002E-2</v>
      </c>
      <c r="E343">
        <v>337</v>
      </c>
      <c r="F343">
        <v>0</v>
      </c>
      <c r="G343">
        <v>-0.02</v>
      </c>
      <c r="H343">
        <v>0</v>
      </c>
    </row>
    <row r="344" spans="1:8" x14ac:dyDescent="0.3">
      <c r="A344">
        <v>338</v>
      </c>
      <c r="B344">
        <v>0</v>
      </c>
      <c r="C344">
        <v>2.7707812103689999E-2</v>
      </c>
      <c r="D344" s="1">
        <v>2.7707812103689999E-2</v>
      </c>
      <c r="E344">
        <v>338</v>
      </c>
      <c r="F344">
        <v>0</v>
      </c>
      <c r="G344">
        <v>-0.02</v>
      </c>
      <c r="H344">
        <v>0</v>
      </c>
    </row>
    <row r="345" spans="1:8" x14ac:dyDescent="0.3">
      <c r="A345">
        <v>339</v>
      </c>
      <c r="B345">
        <v>0</v>
      </c>
      <c r="C345">
        <v>2.0831946637391002E-2</v>
      </c>
      <c r="D345" s="1">
        <v>2.0831946637391002E-2</v>
      </c>
      <c r="E345">
        <v>339</v>
      </c>
      <c r="F345">
        <v>0</v>
      </c>
      <c r="G345">
        <v>-1.9143686443373002E-2</v>
      </c>
      <c r="H345">
        <v>0</v>
      </c>
    </row>
    <row r="346" spans="1:8" x14ac:dyDescent="0.3">
      <c r="A346">
        <v>340</v>
      </c>
      <c r="B346">
        <v>0</v>
      </c>
      <c r="C346">
        <v>1.9999999999999001E-2</v>
      </c>
      <c r="D346" s="1">
        <v>1.9999999999999001E-2</v>
      </c>
      <c r="E346">
        <v>340</v>
      </c>
      <c r="F346">
        <v>0</v>
      </c>
      <c r="G346">
        <v>-1.2286095702568001E-2</v>
      </c>
      <c r="H346">
        <v>0</v>
      </c>
    </row>
    <row r="347" spans="1:8" x14ac:dyDescent="0.3">
      <c r="A347">
        <v>341</v>
      </c>
      <c r="B347">
        <v>0</v>
      </c>
      <c r="C347">
        <v>1.9999999999999001E-2</v>
      </c>
      <c r="D347" s="1">
        <v>1.9999999999999001E-2</v>
      </c>
      <c r="E347">
        <v>341</v>
      </c>
      <c r="F347">
        <v>0</v>
      </c>
      <c r="G347">
        <v>-0.01</v>
      </c>
      <c r="H347">
        <v>0</v>
      </c>
    </row>
    <row r="348" spans="1:8" x14ac:dyDescent="0.3">
      <c r="A348">
        <v>342</v>
      </c>
      <c r="B348">
        <v>0</v>
      </c>
      <c r="C348">
        <v>1.9999999999999001E-2</v>
      </c>
      <c r="D348" s="1">
        <v>1.9999999999999001E-2</v>
      </c>
      <c r="E348">
        <v>342</v>
      </c>
      <c r="F348">
        <v>0</v>
      </c>
      <c r="G348">
        <v>-0.01</v>
      </c>
      <c r="H348">
        <v>0</v>
      </c>
    </row>
    <row r="349" spans="1:8" x14ac:dyDescent="0.3">
      <c r="A349">
        <v>343</v>
      </c>
      <c r="B349">
        <v>0</v>
      </c>
      <c r="C349">
        <v>1.9999999999999001E-2</v>
      </c>
      <c r="D349" s="1">
        <v>1.9999999999999001E-2</v>
      </c>
      <c r="E349">
        <v>343</v>
      </c>
      <c r="F349">
        <v>0</v>
      </c>
      <c r="G349">
        <v>-0.01</v>
      </c>
      <c r="H349">
        <v>0</v>
      </c>
    </row>
    <row r="350" spans="1:8" x14ac:dyDescent="0.3">
      <c r="A350">
        <v>344</v>
      </c>
      <c r="B350">
        <v>0</v>
      </c>
      <c r="C350">
        <v>1.7709335152124001E-2</v>
      </c>
      <c r="D350" s="1">
        <v>1.7709335152124001E-2</v>
      </c>
      <c r="E350">
        <v>344</v>
      </c>
      <c r="F350">
        <v>0</v>
      </c>
      <c r="G350">
        <v>-0.01</v>
      </c>
      <c r="H350">
        <v>0</v>
      </c>
    </row>
    <row r="351" spans="1:8" x14ac:dyDescent="0.3">
      <c r="A351">
        <v>345</v>
      </c>
      <c r="B351">
        <v>0</v>
      </c>
      <c r="C351">
        <v>1.0838038367200001E-2</v>
      </c>
      <c r="D351" s="1">
        <v>1.0838038367200001E-2</v>
      </c>
      <c r="E351">
        <v>345</v>
      </c>
      <c r="F351">
        <v>0</v>
      </c>
      <c r="G351">
        <v>-0.01</v>
      </c>
      <c r="H351">
        <v>0</v>
      </c>
    </row>
    <row r="352" spans="1:8" x14ac:dyDescent="0.3">
      <c r="A352">
        <v>346</v>
      </c>
      <c r="B352">
        <v>0</v>
      </c>
      <c r="C352">
        <v>9.9999999999989993E-3</v>
      </c>
      <c r="D352" s="1">
        <v>9.9999999999989993E-3</v>
      </c>
      <c r="E352">
        <v>346</v>
      </c>
      <c r="F352">
        <v>0</v>
      </c>
      <c r="G352">
        <v>-0.01</v>
      </c>
      <c r="H352">
        <v>0</v>
      </c>
    </row>
    <row r="353" spans="1:8" x14ac:dyDescent="0.3">
      <c r="A353">
        <v>347</v>
      </c>
      <c r="B353">
        <v>0</v>
      </c>
      <c r="C353">
        <v>9.9999999999989993E-3</v>
      </c>
      <c r="D353" s="1">
        <v>9.9999999999989993E-3</v>
      </c>
      <c r="E353">
        <v>347</v>
      </c>
      <c r="F353">
        <v>0</v>
      </c>
      <c r="G353">
        <v>-0.01</v>
      </c>
      <c r="H353">
        <v>0</v>
      </c>
    </row>
    <row r="354" spans="1:8" x14ac:dyDescent="0.3">
      <c r="A354">
        <v>348</v>
      </c>
      <c r="B354">
        <v>0</v>
      </c>
      <c r="C354">
        <v>9.9999999999989993E-3</v>
      </c>
      <c r="D354" s="1">
        <v>9.9999999999989993E-3</v>
      </c>
      <c r="E354">
        <v>348</v>
      </c>
      <c r="F354">
        <v>0</v>
      </c>
      <c r="G354">
        <v>-0.01</v>
      </c>
      <c r="H354">
        <v>0</v>
      </c>
    </row>
    <row r="355" spans="1:8" x14ac:dyDescent="0.3">
      <c r="A355">
        <v>349</v>
      </c>
      <c r="B355">
        <v>0</v>
      </c>
      <c r="C355">
        <v>9.9999999999989993E-3</v>
      </c>
      <c r="D355" s="1">
        <v>9.9999999999989993E-3</v>
      </c>
      <c r="E355">
        <v>349</v>
      </c>
      <c r="F355">
        <v>0</v>
      </c>
      <c r="G355">
        <v>-0.01</v>
      </c>
      <c r="H355">
        <v>0</v>
      </c>
    </row>
    <row r="356" spans="1:8" x14ac:dyDescent="0.3">
      <c r="A356">
        <v>350</v>
      </c>
      <c r="B356">
        <v>0</v>
      </c>
      <c r="C356">
        <v>7.7108582005600002E-3</v>
      </c>
      <c r="D356" s="1">
        <v>7.7108582005600002E-3</v>
      </c>
      <c r="E356">
        <v>350</v>
      </c>
      <c r="F356">
        <v>0</v>
      </c>
      <c r="G356">
        <v>-0.01</v>
      </c>
      <c r="H356">
        <v>0</v>
      </c>
    </row>
    <row r="357" spans="1:8" x14ac:dyDescent="0.3">
      <c r="A357">
        <v>351</v>
      </c>
      <c r="B357">
        <v>0</v>
      </c>
      <c r="C357">
        <v>8.4413009700900002E-4</v>
      </c>
      <c r="D357" s="1">
        <v>8.4413009700900002E-4</v>
      </c>
      <c r="E357">
        <v>351</v>
      </c>
      <c r="F357">
        <v>0</v>
      </c>
      <c r="G357">
        <v>-1.2286095702568001E-2</v>
      </c>
      <c r="H357">
        <v>0</v>
      </c>
    </row>
    <row r="358" spans="1:8" x14ac:dyDescent="0.3">
      <c r="A358">
        <v>352</v>
      </c>
      <c r="B358">
        <v>0</v>
      </c>
      <c r="C358">
        <v>0</v>
      </c>
      <c r="D358" s="1">
        <v>0</v>
      </c>
      <c r="E358">
        <v>352</v>
      </c>
      <c r="F358">
        <v>0</v>
      </c>
      <c r="G358">
        <v>-1.9143686443373002E-2</v>
      </c>
      <c r="H358">
        <v>0</v>
      </c>
    </row>
    <row r="359" spans="1:8" x14ac:dyDescent="0.3">
      <c r="A359">
        <v>353</v>
      </c>
      <c r="B359">
        <v>0</v>
      </c>
      <c r="C359">
        <v>0</v>
      </c>
      <c r="D359" s="1">
        <v>0</v>
      </c>
      <c r="E359">
        <v>353</v>
      </c>
      <c r="F359">
        <v>0</v>
      </c>
      <c r="G359">
        <v>-0.02</v>
      </c>
      <c r="H359">
        <v>0</v>
      </c>
    </row>
    <row r="360" spans="1:8" x14ac:dyDescent="0.3">
      <c r="A360">
        <v>354</v>
      </c>
      <c r="B360">
        <v>0</v>
      </c>
      <c r="C360">
        <v>0</v>
      </c>
      <c r="D360" s="1">
        <v>0</v>
      </c>
      <c r="E360">
        <v>354</v>
      </c>
      <c r="F360">
        <v>0</v>
      </c>
      <c r="G360">
        <v>-0.02</v>
      </c>
      <c r="H360">
        <v>0</v>
      </c>
    </row>
    <row r="361" spans="1:8" x14ac:dyDescent="0.3">
      <c r="A361">
        <v>355</v>
      </c>
      <c r="B361">
        <v>0</v>
      </c>
      <c r="C361">
        <v>0</v>
      </c>
      <c r="D361" s="1">
        <v>0</v>
      </c>
      <c r="E361">
        <v>355</v>
      </c>
      <c r="F361">
        <v>0</v>
      </c>
      <c r="G361">
        <v>-0.02</v>
      </c>
      <c r="H361">
        <v>0</v>
      </c>
    </row>
    <row r="362" spans="1:8" x14ac:dyDescent="0.3">
      <c r="A362">
        <v>356</v>
      </c>
      <c r="B362">
        <v>0</v>
      </c>
      <c r="C362">
        <v>-2.2876187510039998E-3</v>
      </c>
      <c r="D362" s="1">
        <v>0</v>
      </c>
      <c r="E362">
        <v>356</v>
      </c>
      <c r="F362">
        <v>0</v>
      </c>
      <c r="G362">
        <v>-0.02</v>
      </c>
      <c r="H362">
        <v>0</v>
      </c>
    </row>
    <row r="363" spans="1:8" x14ac:dyDescent="0.3">
      <c r="A363">
        <v>357</v>
      </c>
      <c r="B363">
        <v>0</v>
      </c>
      <c r="C363">
        <v>-9.1497781731820008E-3</v>
      </c>
      <c r="D363" s="1">
        <v>0</v>
      </c>
      <c r="E363">
        <v>357</v>
      </c>
      <c r="F363">
        <v>0</v>
      </c>
      <c r="G363">
        <v>-0.02</v>
      </c>
      <c r="H363">
        <v>0</v>
      </c>
    </row>
    <row r="364" spans="1:8" x14ac:dyDescent="0.3">
      <c r="A364">
        <v>358</v>
      </c>
      <c r="B364">
        <v>0</v>
      </c>
      <c r="C364">
        <v>-0.01</v>
      </c>
      <c r="D364" s="1">
        <v>0</v>
      </c>
      <c r="E364">
        <v>358</v>
      </c>
      <c r="F364">
        <v>0</v>
      </c>
      <c r="G364">
        <v>-0.02</v>
      </c>
      <c r="H364">
        <v>0</v>
      </c>
    </row>
    <row r="365" spans="1:8" x14ac:dyDescent="0.3">
      <c r="A365">
        <v>359</v>
      </c>
      <c r="B365">
        <v>0.01</v>
      </c>
      <c r="C365">
        <v>-0.01</v>
      </c>
      <c r="D365" s="1">
        <v>0</v>
      </c>
      <c r="E365">
        <v>359</v>
      </c>
      <c r="F365">
        <v>0</v>
      </c>
      <c r="G365">
        <v>-0.02</v>
      </c>
      <c r="H365">
        <v>0</v>
      </c>
    </row>
    <row r="366" spans="1:8" x14ac:dyDescent="0.3">
      <c r="A366">
        <v>360</v>
      </c>
      <c r="B366">
        <v>0.01</v>
      </c>
      <c r="C366">
        <v>-0.01</v>
      </c>
      <c r="D366" s="1">
        <v>0</v>
      </c>
      <c r="E366">
        <v>360</v>
      </c>
      <c r="F366">
        <v>0</v>
      </c>
      <c r="G366">
        <v>-0.02</v>
      </c>
      <c r="H366">
        <v>0</v>
      </c>
    </row>
    <row r="367" spans="1:8" x14ac:dyDescent="0.3">
      <c r="C367">
        <v>-0.01</v>
      </c>
      <c r="D367">
        <v>0</v>
      </c>
      <c r="G367">
        <v>-0.02</v>
      </c>
      <c r="H367">
        <v>0</v>
      </c>
    </row>
  </sheetData>
  <mergeCells count="43">
    <mergeCell ref="K18:L18"/>
    <mergeCell ref="I19:J19"/>
    <mergeCell ref="K19:L19"/>
    <mergeCell ref="I12:N12"/>
    <mergeCell ref="I3:J5"/>
    <mergeCell ref="K13:L13"/>
    <mergeCell ref="K15:L15"/>
    <mergeCell ref="I14:L14"/>
    <mergeCell ref="I18:J18"/>
    <mergeCell ref="K7:L7"/>
    <mergeCell ref="I13:J13"/>
    <mergeCell ref="I15:J15"/>
    <mergeCell ref="I16:J16"/>
    <mergeCell ref="I17:J17"/>
    <mergeCell ref="K16:L16"/>
    <mergeCell ref="K17:L17"/>
    <mergeCell ref="M10:N10"/>
    <mergeCell ref="M11:N11"/>
    <mergeCell ref="M8:N8"/>
    <mergeCell ref="K9:L9"/>
    <mergeCell ref="K10:L10"/>
    <mergeCell ref="K11:L11"/>
    <mergeCell ref="K8:L8"/>
    <mergeCell ref="M9:N9"/>
    <mergeCell ref="K3:L3"/>
    <mergeCell ref="M7:N7"/>
    <mergeCell ref="K5:L5"/>
    <mergeCell ref="K4:L4"/>
    <mergeCell ref="M3:N3"/>
    <mergeCell ref="I6:N6"/>
    <mergeCell ref="M4:N4"/>
    <mergeCell ref="M5:N5"/>
    <mergeCell ref="I7:J7"/>
    <mergeCell ref="I8:J8"/>
    <mergeCell ref="I10:J10"/>
    <mergeCell ref="I9:J9"/>
    <mergeCell ref="I11:J11"/>
    <mergeCell ref="A3:B3"/>
    <mergeCell ref="A2:B2"/>
    <mergeCell ref="E2:F2"/>
    <mergeCell ref="E3:F3"/>
    <mergeCell ref="A6:B6"/>
    <mergeCell ref="E6:F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Front page</vt:lpstr>
      <vt:lpstr>1. Component Characterisation</vt:lpstr>
      <vt:lpstr>2. Piston Motion Analysis  </vt:lpstr>
      <vt:lpstr>3. Camshaft and Valve Motion An</vt:lpstr>
      <vt:lpstr>4. Dynamic System Assessment</vt:lpstr>
      <vt:lpstr>1. Flowbench Testing and Data C</vt:lpstr>
      <vt:lpstr>2. Data Analysis and Graphs</vt:lpstr>
      <vt:lpstr>3. Integration with Valve Kinem</vt:lpstr>
      <vt:lpstr>4. Performance Assessment</vt:lpstr>
      <vt:lpstr>5. Flow Potential and Tuning In</vt:lpstr>
      <vt:lpstr>Camshaft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Briggs (2312568)</dc:creator>
  <cp:lastModifiedBy>Luke Davies (2305546)</cp:lastModifiedBy>
  <dcterms:created xsi:type="dcterms:W3CDTF">2025-10-29T11:10:26Z</dcterms:created>
  <dcterms:modified xsi:type="dcterms:W3CDTF">2025-12-07T21:43:46Z</dcterms:modified>
</cp:coreProperties>
</file>