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marthenshire-my.sharepoint.com/personal/emlewis_carmarthenshire_gov_uk/Documents/"/>
    </mc:Choice>
  </mc:AlternateContent>
  <xr:revisionPtr revIDLastSave="403" documentId="8_{22785CB5-A716-4E5D-B4E9-CE8B8A007109}" xr6:coauthVersionLast="47" xr6:coauthVersionMax="47" xr10:uidLastSave="{E823948F-1F0F-41EE-8A61-A79CCD73C47A}"/>
  <bookViews>
    <workbookView xWindow="-120" yWindow="-120" windowWidth="29040" windowHeight="15720" activeTab="2" xr2:uid="{66B2AA8A-34E6-42A8-8B8C-BBDEB73060D4}"/>
  </bookViews>
  <sheets>
    <sheet name="Excation footing costs" sheetId="1" r:id="rId1"/>
    <sheet name="Vinyl Flooring costs " sheetId="2" r:id="rId2"/>
    <sheet name="Kitchen cos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3" l="1"/>
  <c r="C47" i="3"/>
  <c r="L15" i="2"/>
  <c r="J16" i="2" s="1"/>
  <c r="K15" i="2"/>
  <c r="L10" i="2"/>
  <c r="K10" i="2"/>
  <c r="J11" i="2" s="1"/>
  <c r="J23" i="2" s="1"/>
  <c r="K23" i="2" s="1"/>
  <c r="G38" i="3"/>
  <c r="E38" i="3" s="1"/>
  <c r="E42" i="3" s="1"/>
  <c r="F38" i="3"/>
  <c r="F42" i="3" s="1"/>
  <c r="D38" i="3"/>
  <c r="D42" i="3" s="1"/>
  <c r="G27" i="3"/>
  <c r="E27" i="3" s="1"/>
  <c r="E31" i="3" s="1"/>
  <c r="F27" i="3"/>
  <c r="F31" i="3" s="1"/>
  <c r="D27" i="3"/>
  <c r="D31" i="3" s="1"/>
  <c r="C27" i="3"/>
  <c r="C31" i="3" s="1"/>
  <c r="G16" i="3"/>
  <c r="C16" i="3" s="1"/>
  <c r="C20" i="3" s="1"/>
  <c r="F16" i="3"/>
  <c r="F20" i="3" s="1"/>
  <c r="E16" i="3"/>
  <c r="E20" i="3" s="1"/>
  <c r="D16" i="3"/>
  <c r="D20" i="3" s="1"/>
  <c r="D5" i="3"/>
  <c r="G5" i="3"/>
  <c r="E5" i="3" s="1"/>
  <c r="E9" i="3" s="1"/>
  <c r="F5" i="3"/>
  <c r="F9" i="3" s="1"/>
  <c r="F47" i="2"/>
  <c r="E47" i="2" s="1"/>
  <c r="E51" i="2" s="1"/>
  <c r="F35" i="2"/>
  <c r="D35" i="2" s="1"/>
  <c r="D39" i="2" s="1"/>
  <c r="F23" i="2"/>
  <c r="E23" i="2" s="1"/>
  <c r="E27" i="2" s="1"/>
  <c r="C23" i="2"/>
  <c r="C27" i="2" s="1"/>
  <c r="F9" i="2"/>
  <c r="C9" i="2" s="1"/>
  <c r="C13" i="2" s="1"/>
  <c r="F38" i="1"/>
  <c r="E38" i="1"/>
  <c r="E42" i="1" s="1"/>
  <c r="D38" i="1"/>
  <c r="D42" i="1" s="1"/>
  <c r="C38" i="1"/>
  <c r="C42" i="1" s="1"/>
  <c r="B38" i="1"/>
  <c r="B42" i="1" s="1"/>
  <c r="F28" i="1"/>
  <c r="B28" i="1" s="1"/>
  <c r="B32" i="1" s="1"/>
  <c r="E28" i="1"/>
  <c r="E32" i="1" s="1"/>
  <c r="D28" i="1"/>
  <c r="D32" i="1" s="1"/>
  <c r="E17" i="1"/>
  <c r="E21" i="1" s="1"/>
  <c r="D17" i="1"/>
  <c r="D21" i="1" s="1"/>
  <c r="C17" i="1"/>
  <c r="C21" i="1" s="1"/>
  <c r="B17" i="1"/>
  <c r="B21" i="1" s="1"/>
  <c r="E7" i="1"/>
  <c r="E11" i="1" s="1"/>
  <c r="C7" i="1"/>
  <c r="B7" i="1"/>
  <c r="B11" i="1" s="1"/>
  <c r="D7" i="1"/>
  <c r="D11" i="1" s="1"/>
  <c r="C28" i="1" l="1"/>
  <c r="C32" i="1" s="1"/>
  <c r="J20" i="2"/>
  <c r="K20" i="2" s="1"/>
  <c r="I26" i="2" s="1"/>
  <c r="C60" i="2" s="1"/>
  <c r="C61" i="2" s="1"/>
  <c r="E35" i="2"/>
  <c r="E39" i="2" s="1"/>
  <c r="D9" i="2"/>
  <c r="D23" i="2"/>
  <c r="E9" i="2"/>
  <c r="E13" i="2" s="1"/>
  <c r="C38" i="3"/>
  <c r="C42" i="3" s="1"/>
  <c r="C28" i="3"/>
  <c r="C32" i="3" s="1"/>
  <c r="C17" i="3"/>
  <c r="C21" i="3" s="1"/>
  <c r="C48" i="3" s="1"/>
  <c r="D9" i="3"/>
  <c r="C5" i="3"/>
  <c r="C47" i="2"/>
  <c r="D47" i="2"/>
  <c r="D51" i="2" s="1"/>
  <c r="C35" i="2"/>
  <c r="B8" i="1"/>
  <c r="B12" i="1" s="1"/>
  <c r="C47" i="1" s="1"/>
  <c r="B39" i="1"/>
  <c r="B43" i="1" s="1"/>
  <c r="C50" i="1" s="1"/>
  <c r="B29" i="1"/>
  <c r="B33" i="1" s="1"/>
  <c r="C49" i="1" s="1"/>
  <c r="C11" i="1"/>
  <c r="B18" i="1"/>
  <c r="B22" i="1" s="1"/>
  <c r="C48" i="1" s="1"/>
  <c r="C51" i="1" l="1"/>
  <c r="C36" i="2"/>
  <c r="C40" i="2" s="1"/>
  <c r="C58" i="2" s="1"/>
  <c r="D13" i="2"/>
  <c r="C10" i="2"/>
  <c r="C48" i="2"/>
  <c r="D27" i="2"/>
  <c r="C24" i="2"/>
  <c r="C28" i="2" s="1"/>
  <c r="C57" i="2" s="1"/>
  <c r="C14" i="2"/>
  <c r="C56" i="2" s="1"/>
  <c r="C39" i="3"/>
  <c r="C43" i="3" s="1"/>
  <c r="C50" i="3" s="1"/>
  <c r="C51" i="3" s="1"/>
  <c r="C9" i="3"/>
  <c r="C6" i="3"/>
  <c r="C10" i="3" s="1"/>
  <c r="C51" i="2"/>
  <c r="C52" i="2"/>
  <c r="C59" i="2" s="1"/>
  <c r="C39" i="2"/>
</calcChain>
</file>

<file path=xl/sharedStrings.xml><?xml version="1.0" encoding="utf-8"?>
<sst xmlns="http://schemas.openxmlformats.org/spreadsheetml/2006/main" count="227" uniqueCount="64">
  <si>
    <t>Plant hire per day</t>
  </si>
  <si>
    <t xml:space="preserve">Excavation cost </t>
  </si>
  <si>
    <t>Operative</t>
  </si>
  <si>
    <t xml:space="preserve">Plant Hire </t>
  </si>
  <si>
    <t>Fuel</t>
  </si>
  <si>
    <t>Banksman</t>
  </si>
  <si>
    <t xml:space="preserve">Labour and Materials </t>
  </si>
  <si>
    <t>Cost</t>
  </si>
  <si>
    <t>Banksman rate/hour</t>
  </si>
  <si>
    <t>Excavator pertaive  rate/hour</t>
  </si>
  <si>
    <t>Rate</t>
  </si>
  <si>
    <t>Total Costs per resource</t>
  </si>
  <si>
    <t>Total activity cost</t>
  </si>
  <si>
    <t>Duration in hour and days</t>
  </si>
  <si>
    <t>Fuel per day</t>
  </si>
  <si>
    <t>Total Cost</t>
  </si>
  <si>
    <t>Plot B</t>
  </si>
  <si>
    <t>Plot A</t>
  </si>
  <si>
    <t>Duration in days and hours</t>
  </si>
  <si>
    <t>Plots C and D</t>
  </si>
  <si>
    <t>Plots E and F</t>
  </si>
  <si>
    <t>Viynl flooring costs</t>
  </si>
  <si>
    <t>Carpenter  rate/hour</t>
  </si>
  <si>
    <t>Labouer rate/hour</t>
  </si>
  <si>
    <t>Aprentice rate/hour</t>
  </si>
  <si>
    <t>Plot C and D</t>
  </si>
  <si>
    <t xml:space="preserve">Material cost - Units </t>
  </si>
  <si>
    <t>Material cost - Worktops</t>
  </si>
  <si>
    <t xml:space="preserve">Plot E and F </t>
  </si>
  <si>
    <t>Flat Type</t>
  </si>
  <si>
    <t xml:space="preserve"> 2- Beds</t>
  </si>
  <si>
    <t>Number</t>
  </si>
  <si>
    <t>Kitchen areas m2</t>
  </si>
  <si>
    <t>Bathroom areas m2</t>
  </si>
  <si>
    <t>Number of flats</t>
  </si>
  <si>
    <t xml:space="preserve"> 1- Beds</t>
  </si>
  <si>
    <t>Total Area per room</t>
  </si>
  <si>
    <t>Total area per room</t>
  </si>
  <si>
    <t>Total</t>
  </si>
  <si>
    <t>Total m2 Vinyl</t>
  </si>
  <si>
    <t>Rate per m2 Vinyl</t>
  </si>
  <si>
    <t>Rate per m2 latex screed</t>
  </si>
  <si>
    <t>Cost Total</t>
  </si>
  <si>
    <t>Total Area m2</t>
  </si>
  <si>
    <t>Total area m2</t>
  </si>
  <si>
    <t>Total cost across all Appartments</t>
  </si>
  <si>
    <t>Total activity labour cost</t>
  </si>
  <si>
    <t xml:space="preserve">Labour </t>
  </si>
  <si>
    <t>Material across all plots</t>
  </si>
  <si>
    <t>Plot A Labour</t>
  </si>
  <si>
    <t>Plot B Labour</t>
  </si>
  <si>
    <t>Plot C and D Labour</t>
  </si>
  <si>
    <t>Materials cost</t>
  </si>
  <si>
    <t>Plot E and F Labour</t>
  </si>
  <si>
    <t>Total Time and material across all apartments</t>
  </si>
  <si>
    <t xml:space="preserve">Plot A </t>
  </si>
  <si>
    <t xml:space="preserve">Plot B </t>
  </si>
  <si>
    <t xml:space="preserve">Plot C and D </t>
  </si>
  <si>
    <t>Total  across all apartments</t>
  </si>
  <si>
    <t>Total Cost across all apartments</t>
  </si>
  <si>
    <t>Plot A - 6 Kitchens</t>
  </si>
  <si>
    <t>Plot B - 4 Kitchens</t>
  </si>
  <si>
    <t>Plot C and D - 9 kitchens</t>
  </si>
  <si>
    <t>Plot E and F -8 Kitchens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</si>
</sst>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3" xfId="0" applyFont="1" applyBorder="1"/>
    <xf numFmtId="0" fontId="0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/>
    <xf numFmtId="164" fontId="1" fillId="0" borderId="4" xfId="0" applyNumberFormat="1" applyFont="1" applyBorder="1"/>
    <xf numFmtId="164" fontId="0" fillId="0" borderId="2" xfId="0" applyNumberFormat="1" applyBorder="1"/>
    <xf numFmtId="0" fontId="0" fillId="0" borderId="8" xfId="0" applyBorder="1"/>
    <xf numFmtId="0" fontId="0" fillId="0" borderId="10" xfId="0" applyBorder="1"/>
    <xf numFmtId="164" fontId="1" fillId="0" borderId="13" xfId="0" applyNumberFormat="1" applyFont="1" applyBorder="1"/>
    <xf numFmtId="0" fontId="0" fillId="0" borderId="15" xfId="0" applyBorder="1"/>
    <xf numFmtId="164" fontId="1" fillId="0" borderId="0" xfId="0" applyNumberFormat="1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3" fillId="0" borderId="1" xfId="0" applyFont="1" applyBorder="1"/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Excavation Foundations Plot A £3,620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ACC-491D-B3F8-37F35630995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ACC-491D-B3F8-37F35630995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ACC-491D-B3F8-37F35630995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ACC-491D-B3F8-37F35630995F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'Excation footing costs'!$B$10:$E$10</c:f>
              <c:strCache>
                <c:ptCount val="4"/>
                <c:pt idx="0">
                  <c:v>Operative</c:v>
                </c:pt>
                <c:pt idx="1">
                  <c:v>Banksman</c:v>
                </c:pt>
                <c:pt idx="2">
                  <c:v>Plant Hire </c:v>
                </c:pt>
                <c:pt idx="3">
                  <c:v>Fuel</c:v>
                </c:pt>
              </c:strCache>
            </c:strRef>
          </c:cat>
          <c:val>
            <c:numRef>
              <c:f>'Excation footing costs'!$B$11:$E$11</c:f>
              <c:numCache>
                <c:formatCode>"£"#,##0.00</c:formatCode>
                <c:ptCount val="4"/>
                <c:pt idx="0">
                  <c:v>652</c:v>
                </c:pt>
                <c:pt idx="1">
                  <c:v>442.8</c:v>
                </c:pt>
                <c:pt idx="2">
                  <c:v>1000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CA-4199-BF42-C8B53D31C9E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Excavation Foundations Plot B £3,620</a:t>
            </a:r>
          </a:p>
        </c:rich>
      </c:tx>
      <c:layout>
        <c:manualLayout>
          <c:xMode val="edge"/>
          <c:yMode val="edge"/>
          <c:x val="0.30579155730533686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562-47B3-919F-AD7DEFE2CDD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A562-47B3-919F-AD7DEFE2CDD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A562-47B3-919F-AD7DEFE2CDD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562-47B3-919F-AD7DEFE2CDDC}"/>
              </c:ext>
            </c:extLst>
          </c:dPt>
          <c:dLbls>
            <c:dLbl>
              <c:idx val="0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562-47B3-919F-AD7DEFE2CDDC}"/>
                </c:ext>
              </c:extLst>
            </c:dLbl>
            <c:dLbl>
              <c:idx val="1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562-47B3-919F-AD7DEFE2CDDC}"/>
                </c:ext>
              </c:extLst>
            </c:dLbl>
            <c:dLbl>
              <c:idx val="2"/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562-47B3-919F-AD7DEFE2CDDC}"/>
                </c:ext>
              </c:extLst>
            </c:dLbl>
            <c:dLbl>
              <c:idx val="3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562-47B3-919F-AD7DEFE2CDDC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'Excation footing costs'!$B$20:$E$20</c:f>
              <c:strCache>
                <c:ptCount val="4"/>
                <c:pt idx="0">
                  <c:v>Operative</c:v>
                </c:pt>
                <c:pt idx="1">
                  <c:v>Banksman</c:v>
                </c:pt>
                <c:pt idx="2">
                  <c:v>Plant Hire </c:v>
                </c:pt>
                <c:pt idx="3">
                  <c:v>Fuel</c:v>
                </c:pt>
              </c:strCache>
            </c:strRef>
          </c:cat>
          <c:val>
            <c:numRef>
              <c:f>'Excation footing costs'!$B$21:$E$21</c:f>
              <c:numCache>
                <c:formatCode>"£"#,##0.00</c:formatCode>
                <c:ptCount val="4"/>
                <c:pt idx="0">
                  <c:v>652</c:v>
                </c:pt>
                <c:pt idx="1">
                  <c:v>442.8</c:v>
                </c:pt>
                <c:pt idx="2">
                  <c:v>1000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62-47B3-919F-AD7DEFE2CDD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/>
              <a:t>Excatation Foundations Plot C &amp;D £7,784.40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ED6-4894-A297-3954DB4F84B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ED6-4894-A297-3954DB4F84B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8ED6-4894-A297-3954DB4F84B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8ED6-4894-A297-3954DB4F84BB}"/>
              </c:ext>
            </c:extLst>
          </c:dPt>
          <c:dLbls>
            <c:dLbl>
              <c:idx val="0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ED6-4894-A297-3954DB4F84BB}"/>
                </c:ext>
              </c:extLst>
            </c:dLbl>
            <c:dLbl>
              <c:idx val="1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ED6-4894-A297-3954DB4F84BB}"/>
                </c:ext>
              </c:extLst>
            </c:dLbl>
            <c:dLbl>
              <c:idx val="2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ED6-4894-A297-3954DB4F84BB}"/>
                </c:ext>
              </c:extLst>
            </c:dLbl>
            <c:dLbl>
              <c:idx val="3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ED6-4894-A297-3954DB4F84BB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'Excation footing costs'!$B$31:$E$31</c:f>
              <c:strCache>
                <c:ptCount val="4"/>
                <c:pt idx="0">
                  <c:v>Operative</c:v>
                </c:pt>
                <c:pt idx="1">
                  <c:v>Banksman</c:v>
                </c:pt>
                <c:pt idx="2">
                  <c:v>Plant Hire </c:v>
                </c:pt>
                <c:pt idx="3">
                  <c:v>Fuel</c:v>
                </c:pt>
              </c:strCache>
            </c:strRef>
          </c:cat>
          <c:val>
            <c:numRef>
              <c:f>'Excation footing costs'!$B$32:$E$32</c:f>
              <c:numCache>
                <c:formatCode>"£"#,##0.00</c:formatCode>
                <c:ptCount val="4"/>
                <c:pt idx="0">
                  <c:v>1956</c:v>
                </c:pt>
                <c:pt idx="1">
                  <c:v>1328.4</c:v>
                </c:pt>
                <c:pt idx="2">
                  <c:v>3000</c:v>
                </c:pt>
                <c:pt idx="3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D6-4894-A297-3954DB4F84B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/>
              <a:t>Excation</a:t>
            </a:r>
            <a:r>
              <a:rPr lang="en-GB" sz="1400" baseline="0"/>
              <a:t> Foundations Plot E &amp;F £3,113.76</a:t>
            </a:r>
            <a:endParaRPr lang="en-GB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'Excation footing costs'!$B$41:$E$41</c:f>
              <c:strCache>
                <c:ptCount val="4"/>
                <c:pt idx="0">
                  <c:v>Operative</c:v>
                </c:pt>
                <c:pt idx="1">
                  <c:v>Banksman</c:v>
                </c:pt>
                <c:pt idx="2">
                  <c:v>Plant Hire </c:v>
                </c:pt>
                <c:pt idx="3">
                  <c:v>Fuel</c:v>
                </c:pt>
              </c:strCache>
            </c:strRef>
          </c:cat>
          <c:val>
            <c:numRef>
              <c:f>'Excation footing costs'!$B$42:$E$42</c:f>
              <c:numCache>
                <c:formatCode>"£"#,##0.00</c:formatCode>
                <c:ptCount val="4"/>
                <c:pt idx="0">
                  <c:v>782.40000000000009</c:v>
                </c:pt>
                <c:pt idx="1">
                  <c:v>531.36</c:v>
                </c:pt>
                <c:pt idx="2">
                  <c:v>1200</c:v>
                </c:pt>
                <c:pt idx="3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FC-4C94-AFC5-C3CD38EFDBD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/>
              <a:t>Total Foundation</a:t>
            </a:r>
            <a:r>
              <a:rPr lang="en-GB" sz="1600" baseline="0"/>
              <a:t> </a:t>
            </a:r>
            <a:r>
              <a:rPr lang="en-GB" sz="1600"/>
              <a:t>Excavation</a:t>
            </a:r>
            <a:r>
              <a:rPr lang="en-GB" sz="1600" baseline="0"/>
              <a:t> Cost £16,087.76 </a:t>
            </a:r>
            <a:endParaRPr lang="en-GB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88B-4028-858E-8A5F5721635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C88B-4028-858E-8A5F5721635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Ploat A, £2,594.80</a:t>
                    </a:r>
                  </a:p>
                </c:rich>
              </c:tx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88B-4028-858E-8A5F5721635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'Excation footing costs'!$B$47:$B$50</c:f>
              <c:strCache>
                <c:ptCount val="4"/>
                <c:pt idx="0">
                  <c:v>Plot A </c:v>
                </c:pt>
                <c:pt idx="1">
                  <c:v>Plot B </c:v>
                </c:pt>
                <c:pt idx="2">
                  <c:v>Plot C and D </c:v>
                </c:pt>
                <c:pt idx="3">
                  <c:v>Plot E and F </c:v>
                </c:pt>
              </c:strCache>
            </c:strRef>
          </c:cat>
          <c:val>
            <c:numRef>
              <c:f>'Excation footing costs'!$C$47:$C$50</c:f>
              <c:numCache>
                <c:formatCode>"£"#,##0.00</c:formatCode>
                <c:ptCount val="4"/>
                <c:pt idx="0">
                  <c:v>2594.8000000000002</c:v>
                </c:pt>
                <c:pt idx="1">
                  <c:v>2594.8000000000002</c:v>
                </c:pt>
                <c:pt idx="2">
                  <c:v>7784.4</c:v>
                </c:pt>
                <c:pt idx="3">
                  <c:v>3113.76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8B-4028-858E-8A5F5721635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 of Material</a:t>
            </a:r>
            <a:r>
              <a:rPr lang="en-GB" baseline="0"/>
              <a:t> and Labour Resource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'Vinyl Flooring costs '!$B$56:$B$60</c:f>
              <c:strCache>
                <c:ptCount val="5"/>
                <c:pt idx="0">
                  <c:v>Plot A Labour</c:v>
                </c:pt>
                <c:pt idx="1">
                  <c:v>Plot B Labour</c:v>
                </c:pt>
                <c:pt idx="2">
                  <c:v>Plot C and D Labour</c:v>
                </c:pt>
                <c:pt idx="3">
                  <c:v>Plot E and F Labour</c:v>
                </c:pt>
                <c:pt idx="4">
                  <c:v>Material across all plots</c:v>
                </c:pt>
              </c:strCache>
            </c:strRef>
          </c:cat>
          <c:val>
            <c:numRef>
              <c:f>'Vinyl Flooring costs '!$C$56:$C$60</c:f>
              <c:numCache>
                <c:formatCode>"£"#,##0.00</c:formatCode>
                <c:ptCount val="5"/>
                <c:pt idx="0">
                  <c:v>840.48</c:v>
                </c:pt>
                <c:pt idx="1">
                  <c:v>840.48</c:v>
                </c:pt>
                <c:pt idx="2">
                  <c:v>2241.2799999999997</c:v>
                </c:pt>
                <c:pt idx="3">
                  <c:v>840.48</c:v>
                </c:pt>
                <c:pt idx="4">
                  <c:v>22123.8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02-4B8A-AA51-B3A3A1FFC2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Kitchen Total Cost Per Appartment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'Kitchen costs'!$B$47:$B$50</c:f>
              <c:strCache>
                <c:ptCount val="4"/>
                <c:pt idx="0">
                  <c:v>Plot A - 6 Kitchens</c:v>
                </c:pt>
                <c:pt idx="1">
                  <c:v>Plot B - 4 Kitchens</c:v>
                </c:pt>
                <c:pt idx="2">
                  <c:v>Plot C and D - 9 kitchens</c:v>
                </c:pt>
                <c:pt idx="3">
                  <c:v>Plot E and F -8 Kitchens</c:v>
                </c:pt>
              </c:strCache>
            </c:strRef>
          </c:cat>
          <c:val>
            <c:numRef>
              <c:f>'Kitchen costs'!$C$47:$C$50</c:f>
              <c:numCache>
                <c:formatCode>"£"#,##0.00</c:formatCode>
                <c:ptCount val="4"/>
                <c:pt idx="0">
                  <c:v>16605.760000000002</c:v>
                </c:pt>
                <c:pt idx="1">
                  <c:v>12035.84</c:v>
                </c:pt>
                <c:pt idx="2">
                  <c:v>24105.759999999998</c:v>
                </c:pt>
                <c:pt idx="3">
                  <c:v>20802.88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63-422B-9F54-8F555674F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0116112"/>
        <c:axId val="910113488"/>
      </c:barChart>
      <c:catAx>
        <c:axId val="910116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113488"/>
        <c:crosses val="autoZero"/>
        <c:auto val="1"/>
        <c:lblAlgn val="ctr"/>
        <c:lblOffset val="100"/>
        <c:noMultiLvlLbl val="0"/>
      </c:catAx>
      <c:valAx>
        <c:axId val="91011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011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700087</xdr:colOff>
      <xdr:row>1</xdr:row>
      <xdr:rowOff>142875</xdr:rowOff>
    </xdr:from>
    <xdr:to>
      <xdr:col>14</xdr:col>
      <xdr:colOff>61912</xdr:colOff>
      <xdr:row>13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489FC90-FE17-3B2B-AD94-B1CCF7A50C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676275</xdr:colOff>
      <xdr:row>13</xdr:row>
      <xdr:rowOff>42862</xdr:rowOff>
    </xdr:from>
    <xdr:to>
      <xdr:col>13</xdr:col>
      <xdr:colOff>190500</xdr:colOff>
      <xdr:row>24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261B26-4FB6-9FAF-E143-14F27C7C31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728662</xdr:colOff>
      <xdr:row>24</xdr:row>
      <xdr:rowOff>90487</xdr:rowOff>
    </xdr:from>
    <xdr:to>
      <xdr:col>13</xdr:col>
      <xdr:colOff>242887</xdr:colOff>
      <xdr:row>34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F6164C3-0356-F2D3-8056-1EE4224668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719137</xdr:colOff>
      <xdr:row>34</xdr:row>
      <xdr:rowOff>80962</xdr:rowOff>
    </xdr:from>
    <xdr:to>
      <xdr:col>13</xdr:col>
      <xdr:colOff>233362</xdr:colOff>
      <xdr:row>44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E297E9C-4836-588E-FF8E-8BD723A529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719137</xdr:colOff>
      <xdr:row>45</xdr:row>
      <xdr:rowOff>185737</xdr:rowOff>
    </xdr:from>
    <xdr:to>
      <xdr:col>13</xdr:col>
      <xdr:colOff>233362</xdr:colOff>
      <xdr:row>60</xdr:row>
      <xdr:rowOff>42862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26E3AA5-E024-9DD2-59CE-EF5E6D75E7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347663</xdr:colOff>
      <xdr:row>34</xdr:row>
      <xdr:rowOff>145256</xdr:rowOff>
    </xdr:from>
    <xdr:to>
      <xdr:col>16</xdr:col>
      <xdr:colOff>150019</xdr:colOff>
      <xdr:row>48</xdr:row>
      <xdr:rowOff>100012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EA893C8-A50B-9B31-2BB0-B8578D5FD1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82323</xdr:colOff>
      <xdr:row>33</xdr:row>
      <xdr:rowOff>61912</xdr:rowOff>
    </xdr:from>
    <xdr:to>
      <xdr:col>21</xdr:col>
      <xdr:colOff>366712</xdr:colOff>
      <xdr:row>47</xdr:row>
      <xdr:rowOff>127227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7352BD-D2F4-9269-5209-594A45D9A8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857C5-4AE8-4423-B010-1336B8A34E71}">
  <sheetPr>
    <pageSetUpPr fitToPage="1"/>
  </sheetPr>
  <dimension ref="A1:F51"/>
  <sheetViews>
    <sheetView topLeftCell="A3" zoomScale="70" zoomScaleNormal="70" workbookViewId="0">
      <selection activeCell="A14" sqref="A14:B14"/>
    </sheetView>
  </sheetViews>
  <sheetFormatPr defaultRowHeight="15" x14ac:dyDescent="0.25"/>
  <cols>
    <col min="1" max="1" width="25" customWidth="1"/>
    <col min="2" max="2" width="26.5703125" customWidth="1"/>
    <col min="3" max="3" width="21.7109375" customWidth="1"/>
    <col min="4" max="4" width="23.28515625" customWidth="1"/>
    <col min="5" max="5" width="14.5703125" customWidth="1"/>
    <col min="6" max="6" width="25.5703125" customWidth="1"/>
    <col min="7" max="7" width="21" customWidth="1"/>
  </cols>
  <sheetData>
    <row r="1" spans="1:6" ht="15.75" thickBot="1" x14ac:dyDescent="0.3"/>
    <row r="2" spans="1:6" ht="15.75" thickBot="1" x14ac:dyDescent="0.3">
      <c r="A2" s="83" t="s">
        <v>1</v>
      </c>
    </row>
    <row r="4" spans="1:6" ht="15.75" thickBot="1" x14ac:dyDescent="0.3">
      <c r="A4" s="33" t="s">
        <v>17</v>
      </c>
    </row>
    <row r="5" spans="1:6" ht="15.75" thickBot="1" x14ac:dyDescent="0.3">
      <c r="B5" s="38" t="s">
        <v>9</v>
      </c>
      <c r="C5" s="39" t="s">
        <v>8</v>
      </c>
      <c r="D5" s="39" t="s">
        <v>0</v>
      </c>
      <c r="E5" s="39" t="s">
        <v>14</v>
      </c>
      <c r="F5" s="40" t="s">
        <v>13</v>
      </c>
    </row>
    <row r="6" spans="1:6" x14ac:dyDescent="0.25">
      <c r="A6" t="s">
        <v>10</v>
      </c>
      <c r="B6">
        <v>16.3</v>
      </c>
      <c r="C6">
        <v>11.07</v>
      </c>
      <c r="D6">
        <v>200</v>
      </c>
      <c r="E6">
        <v>100</v>
      </c>
      <c r="F6">
        <v>5</v>
      </c>
    </row>
    <row r="7" spans="1:6" x14ac:dyDescent="0.25">
      <c r="A7" t="s">
        <v>11</v>
      </c>
      <c r="B7">
        <f>B6*F7</f>
        <v>652</v>
      </c>
      <c r="C7">
        <f>C6*F7</f>
        <v>442.8</v>
      </c>
      <c r="D7">
        <f>D6*F6</f>
        <v>1000</v>
      </c>
      <c r="E7">
        <f>E6*F6</f>
        <v>500</v>
      </c>
      <c r="F7">
        <v>40</v>
      </c>
    </row>
    <row r="8" spans="1:6" x14ac:dyDescent="0.25">
      <c r="A8" t="s">
        <v>12</v>
      </c>
      <c r="B8" s="7">
        <f>B7+C7+D7+E7</f>
        <v>2594.8000000000002</v>
      </c>
      <c r="C8" s="7"/>
      <c r="D8" s="7"/>
      <c r="E8" s="7"/>
      <c r="F8" s="7"/>
    </row>
    <row r="10" spans="1:6" x14ac:dyDescent="0.25">
      <c r="A10" t="s">
        <v>6</v>
      </c>
      <c r="B10" t="s">
        <v>2</v>
      </c>
      <c r="C10" t="s">
        <v>5</v>
      </c>
      <c r="D10" t="s">
        <v>3</v>
      </c>
      <c r="E10" t="s">
        <v>4</v>
      </c>
    </row>
    <row r="11" spans="1:6" x14ac:dyDescent="0.25">
      <c r="A11" t="s">
        <v>7</v>
      </c>
      <c r="B11" s="1">
        <f>B7</f>
        <v>652</v>
      </c>
      <c r="C11" s="1">
        <f>C7</f>
        <v>442.8</v>
      </c>
      <c r="D11" s="1">
        <f>D7</f>
        <v>1000</v>
      </c>
      <c r="E11" s="1">
        <f>E7</f>
        <v>500</v>
      </c>
      <c r="F11" s="1"/>
    </row>
    <row r="12" spans="1:6" x14ac:dyDescent="0.25">
      <c r="A12" t="s">
        <v>15</v>
      </c>
      <c r="B12" s="71">
        <f>B8</f>
        <v>2594.8000000000002</v>
      </c>
      <c r="C12" s="71"/>
      <c r="D12" s="71"/>
      <c r="E12" s="71"/>
    </row>
    <row r="14" spans="1:6" ht="15.75" thickBot="1" x14ac:dyDescent="0.3">
      <c r="A14" s="33" t="s">
        <v>16</v>
      </c>
    </row>
    <row r="15" spans="1:6" ht="15.75" thickBot="1" x14ac:dyDescent="0.3">
      <c r="B15" s="38" t="s">
        <v>9</v>
      </c>
      <c r="C15" s="39" t="s">
        <v>8</v>
      </c>
      <c r="D15" s="39" t="s">
        <v>0</v>
      </c>
      <c r="E15" s="39" t="s">
        <v>14</v>
      </c>
      <c r="F15" s="40" t="s">
        <v>18</v>
      </c>
    </row>
    <row r="16" spans="1:6" x14ac:dyDescent="0.25">
      <c r="A16" t="s">
        <v>10</v>
      </c>
      <c r="B16">
        <v>16.3</v>
      </c>
      <c r="C16">
        <v>11.07</v>
      </c>
      <c r="D16">
        <v>200</v>
      </c>
      <c r="E16">
        <v>100</v>
      </c>
      <c r="F16">
        <v>5</v>
      </c>
    </row>
    <row r="17" spans="1:6" x14ac:dyDescent="0.25">
      <c r="A17" t="s">
        <v>11</v>
      </c>
      <c r="B17">
        <f>B16*F17</f>
        <v>652</v>
      </c>
      <c r="C17">
        <f>C16*F17</f>
        <v>442.8</v>
      </c>
      <c r="D17">
        <f>D16*F16</f>
        <v>1000</v>
      </c>
      <c r="E17">
        <f>E16*F16</f>
        <v>500</v>
      </c>
      <c r="F17">
        <v>40</v>
      </c>
    </row>
    <row r="18" spans="1:6" x14ac:dyDescent="0.25">
      <c r="A18" t="s">
        <v>12</v>
      </c>
      <c r="B18" s="7">
        <f>B17+C17+D17+E17</f>
        <v>2594.8000000000002</v>
      </c>
      <c r="C18" s="7"/>
      <c r="D18" s="7"/>
      <c r="E18" s="7"/>
      <c r="F18" s="7"/>
    </row>
    <row r="19" spans="1:6" ht="15.75" thickBot="1" x14ac:dyDescent="0.3"/>
    <row r="20" spans="1:6" ht="15.75" thickBot="1" x14ac:dyDescent="0.3">
      <c r="A20" t="s">
        <v>6</v>
      </c>
      <c r="B20" s="38" t="s">
        <v>2</v>
      </c>
      <c r="C20" s="39" t="s">
        <v>5</v>
      </c>
      <c r="D20" s="39" t="s">
        <v>3</v>
      </c>
      <c r="E20" s="40" t="s">
        <v>4</v>
      </c>
    </row>
    <row r="21" spans="1:6" x14ac:dyDescent="0.25">
      <c r="A21" t="s">
        <v>7</v>
      </c>
      <c r="B21" s="1">
        <f>B17</f>
        <v>652</v>
      </c>
      <c r="C21" s="1">
        <f>C17</f>
        <v>442.8</v>
      </c>
      <c r="D21" s="1">
        <f>D17</f>
        <v>1000</v>
      </c>
      <c r="E21" s="1">
        <f>E17</f>
        <v>500</v>
      </c>
      <c r="F21" s="1"/>
    </row>
    <row r="22" spans="1:6" x14ac:dyDescent="0.25">
      <c r="A22" t="s">
        <v>15</v>
      </c>
      <c r="B22" s="71">
        <f>B18</f>
        <v>2594.8000000000002</v>
      </c>
      <c r="C22" s="71"/>
      <c r="D22" s="71"/>
      <c r="E22" s="71"/>
    </row>
    <row r="25" spans="1:6" ht="15.75" thickBot="1" x14ac:dyDescent="0.3">
      <c r="A25" s="33" t="s">
        <v>19</v>
      </c>
    </row>
    <row r="26" spans="1:6" ht="15.75" thickBot="1" x14ac:dyDescent="0.3">
      <c r="B26" s="38" t="s">
        <v>9</v>
      </c>
      <c r="C26" s="39" t="s">
        <v>8</v>
      </c>
      <c r="D26" s="39" t="s">
        <v>0</v>
      </c>
      <c r="E26" s="39" t="s">
        <v>14</v>
      </c>
      <c r="F26" s="40" t="s">
        <v>18</v>
      </c>
    </row>
    <row r="27" spans="1:6" x14ac:dyDescent="0.25">
      <c r="A27" t="s">
        <v>10</v>
      </c>
      <c r="B27">
        <v>16.3</v>
      </c>
      <c r="C27">
        <v>11.07</v>
      </c>
      <c r="D27">
        <v>200</v>
      </c>
      <c r="E27">
        <v>100</v>
      </c>
      <c r="F27">
        <v>15</v>
      </c>
    </row>
    <row r="28" spans="1:6" x14ac:dyDescent="0.25">
      <c r="A28" t="s">
        <v>11</v>
      </c>
      <c r="B28">
        <f>B27*F28</f>
        <v>1956</v>
      </c>
      <c r="C28" s="82">
        <f>C27*F28</f>
        <v>1328.4</v>
      </c>
      <c r="D28">
        <f>D27*F27</f>
        <v>3000</v>
      </c>
      <c r="E28">
        <f>E27*F27</f>
        <v>1500</v>
      </c>
      <c r="F28">
        <f>F27*8</f>
        <v>120</v>
      </c>
    </row>
    <row r="29" spans="1:6" x14ac:dyDescent="0.25">
      <c r="A29" t="s">
        <v>12</v>
      </c>
      <c r="B29" s="7">
        <f>B28+C28+D28+E28</f>
        <v>7784.4</v>
      </c>
      <c r="C29" s="7"/>
      <c r="D29" s="7"/>
      <c r="E29" s="7"/>
      <c r="F29" s="7"/>
    </row>
    <row r="30" spans="1:6" ht="15.75" thickBot="1" x14ac:dyDescent="0.3"/>
    <row r="31" spans="1:6" ht="15.75" thickBot="1" x14ac:dyDescent="0.3">
      <c r="A31" t="s">
        <v>6</v>
      </c>
      <c r="B31" s="38" t="s">
        <v>2</v>
      </c>
      <c r="C31" s="39" t="s">
        <v>5</v>
      </c>
      <c r="D31" s="39" t="s">
        <v>3</v>
      </c>
      <c r="E31" s="40" t="s">
        <v>4</v>
      </c>
    </row>
    <row r="32" spans="1:6" x14ac:dyDescent="0.25">
      <c r="A32" t="s">
        <v>7</v>
      </c>
      <c r="B32" s="1">
        <f>B28</f>
        <v>1956</v>
      </c>
      <c r="C32" s="1">
        <f>C28</f>
        <v>1328.4</v>
      </c>
      <c r="D32" s="1">
        <f>D28</f>
        <v>3000</v>
      </c>
      <c r="E32" s="1">
        <f>E28</f>
        <v>1500</v>
      </c>
      <c r="F32" s="1"/>
    </row>
    <row r="33" spans="1:6" x14ac:dyDescent="0.25">
      <c r="A33" t="s">
        <v>15</v>
      </c>
      <c r="B33" s="71">
        <f>B29</f>
        <v>7784.4</v>
      </c>
      <c r="C33" s="71"/>
      <c r="D33" s="71"/>
      <c r="E33" s="71"/>
    </row>
    <row r="35" spans="1:6" ht="15.75" thickBot="1" x14ac:dyDescent="0.3">
      <c r="A35" s="33" t="s">
        <v>20</v>
      </c>
    </row>
    <row r="36" spans="1:6" ht="15.75" thickBot="1" x14ac:dyDescent="0.3">
      <c r="B36" s="38" t="s">
        <v>9</v>
      </c>
      <c r="C36" s="39" t="s">
        <v>8</v>
      </c>
      <c r="D36" s="39" t="s">
        <v>0</v>
      </c>
      <c r="E36" s="39" t="s">
        <v>14</v>
      </c>
      <c r="F36" s="40" t="s">
        <v>18</v>
      </c>
    </row>
    <row r="37" spans="1:6" x14ac:dyDescent="0.25">
      <c r="A37" t="s">
        <v>10</v>
      </c>
      <c r="B37">
        <v>16.3</v>
      </c>
      <c r="C37">
        <v>11.07</v>
      </c>
      <c r="D37">
        <v>200</v>
      </c>
      <c r="E37">
        <v>100</v>
      </c>
      <c r="F37">
        <v>6</v>
      </c>
    </row>
    <row r="38" spans="1:6" x14ac:dyDescent="0.25">
      <c r="A38" t="s">
        <v>11</v>
      </c>
      <c r="B38">
        <f>B37*F38</f>
        <v>782.40000000000009</v>
      </c>
      <c r="C38">
        <f>C37*F38</f>
        <v>531.36</v>
      </c>
      <c r="D38">
        <f>D37*F37</f>
        <v>1200</v>
      </c>
      <c r="E38">
        <f>E37*F37</f>
        <v>600</v>
      </c>
      <c r="F38">
        <f>F37*8</f>
        <v>48</v>
      </c>
    </row>
    <row r="39" spans="1:6" x14ac:dyDescent="0.25">
      <c r="A39" t="s">
        <v>12</v>
      </c>
      <c r="B39" s="7">
        <f>B38+C38+D38+E38</f>
        <v>3113.76</v>
      </c>
      <c r="C39" s="7"/>
      <c r="D39" s="7"/>
      <c r="E39" s="7"/>
      <c r="F39" s="7"/>
    </row>
    <row r="40" spans="1:6" ht="15.75" thickBot="1" x14ac:dyDescent="0.3"/>
    <row r="41" spans="1:6" ht="15.75" thickBot="1" x14ac:dyDescent="0.3">
      <c r="A41" t="s">
        <v>6</v>
      </c>
      <c r="B41" s="38" t="s">
        <v>2</v>
      </c>
      <c r="C41" s="39" t="s">
        <v>5</v>
      </c>
      <c r="D41" s="39" t="s">
        <v>3</v>
      </c>
      <c r="E41" s="40" t="s">
        <v>4</v>
      </c>
    </row>
    <row r="42" spans="1:6" x14ac:dyDescent="0.25">
      <c r="A42" t="s">
        <v>7</v>
      </c>
      <c r="B42" s="1">
        <f>B38</f>
        <v>782.40000000000009</v>
      </c>
      <c r="C42" s="1">
        <f>C38</f>
        <v>531.36</v>
      </c>
      <c r="D42" s="1">
        <f>D38</f>
        <v>1200</v>
      </c>
      <c r="E42" s="1">
        <f>E38</f>
        <v>600</v>
      </c>
      <c r="F42" s="1"/>
    </row>
    <row r="43" spans="1:6" x14ac:dyDescent="0.25">
      <c r="A43" t="s">
        <v>15</v>
      </c>
      <c r="B43" s="71">
        <f>B39</f>
        <v>3113.76</v>
      </c>
      <c r="C43" s="71"/>
      <c r="D43" s="71"/>
      <c r="E43" s="71"/>
    </row>
    <row r="45" spans="1:6" ht="15.75" thickBot="1" x14ac:dyDescent="0.3"/>
    <row r="46" spans="1:6" ht="15.75" thickBot="1" x14ac:dyDescent="0.3">
      <c r="B46" s="72" t="s">
        <v>58</v>
      </c>
      <c r="C46" s="73"/>
    </row>
    <row r="47" spans="1:6" x14ac:dyDescent="0.25">
      <c r="B47" s="77" t="s">
        <v>55</v>
      </c>
      <c r="C47" s="76">
        <f>B12</f>
        <v>2594.8000000000002</v>
      </c>
    </row>
    <row r="48" spans="1:6" x14ac:dyDescent="0.25">
      <c r="B48" s="78" t="s">
        <v>56</v>
      </c>
      <c r="C48" s="74">
        <f>B22</f>
        <v>2594.8000000000002</v>
      </c>
    </row>
    <row r="49" spans="2:3" x14ac:dyDescent="0.25">
      <c r="B49" s="78" t="s">
        <v>57</v>
      </c>
      <c r="C49" s="74">
        <f>B33</f>
        <v>7784.4</v>
      </c>
    </row>
    <row r="50" spans="2:3" ht="15.75" thickBot="1" x14ac:dyDescent="0.3">
      <c r="B50" s="78" t="s">
        <v>28</v>
      </c>
      <c r="C50" s="74">
        <f>B43</f>
        <v>3113.76</v>
      </c>
    </row>
    <row r="51" spans="2:3" ht="15.75" thickBot="1" x14ac:dyDescent="0.3">
      <c r="B51" s="50" t="s">
        <v>38</v>
      </c>
      <c r="C51" s="81">
        <f>SUM(C47:C50)</f>
        <v>16087.76</v>
      </c>
    </row>
  </sheetData>
  <mergeCells count="9">
    <mergeCell ref="B46:C46"/>
    <mergeCell ref="B39:F39"/>
    <mergeCell ref="B43:E43"/>
    <mergeCell ref="B8:F8"/>
    <mergeCell ref="B12:E12"/>
    <mergeCell ref="B18:F18"/>
    <mergeCell ref="B22:E22"/>
    <mergeCell ref="B29:F29"/>
    <mergeCell ref="B33:E33"/>
  </mergeCells>
  <pageMargins left="0.7" right="0.7" top="0.75" bottom="0.75" header="0.3" footer="0.3"/>
  <pageSetup paperSize="8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690DF-7855-4698-BC89-F143E8FA36DF}">
  <dimension ref="B2:L61"/>
  <sheetViews>
    <sheetView topLeftCell="A3" zoomScale="60" zoomScaleNormal="60" workbookViewId="0">
      <selection activeCell="R41" sqref="R41"/>
    </sheetView>
  </sheetViews>
  <sheetFormatPr defaultRowHeight="15" x14ac:dyDescent="0.25"/>
  <cols>
    <col min="2" max="2" width="24.7109375" customWidth="1"/>
    <col min="3" max="3" width="29.140625" customWidth="1"/>
    <col min="4" max="4" width="21" customWidth="1"/>
    <col min="5" max="5" width="19" customWidth="1"/>
    <col min="6" max="6" width="23.28515625" customWidth="1"/>
    <col min="9" max="9" width="23.140625" customWidth="1"/>
    <col min="10" max="10" width="15.28515625" customWidth="1"/>
    <col min="11" max="11" width="16.42578125" customWidth="1"/>
    <col min="12" max="12" width="18.5703125" customWidth="1"/>
  </cols>
  <sheetData>
    <row r="2" spans="2:12" ht="15.75" thickBot="1" x14ac:dyDescent="0.3"/>
    <row r="3" spans="2:12" ht="15.75" thickBot="1" x14ac:dyDescent="0.3">
      <c r="B3" s="10" t="s">
        <v>21</v>
      </c>
      <c r="C3" s="3"/>
      <c r="D3" s="3"/>
      <c r="E3" s="3"/>
      <c r="F3" s="3"/>
    </row>
    <row r="4" spans="2:12" ht="15.75" thickBot="1" x14ac:dyDescent="0.3">
      <c r="B4" s="3"/>
      <c r="C4" s="3"/>
      <c r="D4" s="3"/>
      <c r="E4" s="3"/>
      <c r="F4" s="3"/>
    </row>
    <row r="5" spans="2:12" ht="15.75" thickBot="1" x14ac:dyDescent="0.3">
      <c r="B5" s="11" t="s">
        <v>49</v>
      </c>
      <c r="C5" s="3"/>
      <c r="D5" s="3"/>
      <c r="E5" s="3"/>
      <c r="F5" s="3"/>
      <c r="I5" s="32" t="s">
        <v>52</v>
      </c>
    </row>
    <row r="6" spans="2:12" ht="15.75" thickBot="1" x14ac:dyDescent="0.3">
      <c r="B6" s="3"/>
      <c r="C6" s="3"/>
      <c r="D6" s="3"/>
      <c r="E6" s="3"/>
      <c r="F6" s="3"/>
    </row>
    <row r="7" spans="2:12" ht="15.75" thickBot="1" x14ac:dyDescent="0.3">
      <c r="B7" s="3"/>
      <c r="C7" s="12" t="s">
        <v>22</v>
      </c>
      <c r="D7" s="13" t="s">
        <v>23</v>
      </c>
      <c r="E7" s="13" t="s">
        <v>24</v>
      </c>
      <c r="F7" s="14" t="s">
        <v>13</v>
      </c>
    </row>
    <row r="8" spans="2:12" ht="15.75" thickBot="1" x14ac:dyDescent="0.3">
      <c r="B8" s="15" t="s">
        <v>10</v>
      </c>
      <c r="C8" s="17">
        <v>17.04</v>
      </c>
      <c r="D8" s="18">
        <v>9.93</v>
      </c>
      <c r="E8" s="18">
        <v>8.0500000000000007</v>
      </c>
      <c r="F8" s="19">
        <v>3</v>
      </c>
      <c r="I8" s="34" t="s">
        <v>29</v>
      </c>
      <c r="J8" s="35" t="s">
        <v>34</v>
      </c>
      <c r="K8" s="36" t="s">
        <v>32</v>
      </c>
      <c r="L8" s="37" t="s">
        <v>33</v>
      </c>
    </row>
    <row r="9" spans="2:12" ht="15.75" thickBot="1" x14ac:dyDescent="0.3">
      <c r="B9" s="31" t="s">
        <v>11</v>
      </c>
      <c r="C9" s="20">
        <f>C8*F9</f>
        <v>408.96</v>
      </c>
      <c r="D9" s="21">
        <f>D8*F9</f>
        <v>238.32</v>
      </c>
      <c r="E9" s="21">
        <f>E8*F9</f>
        <v>193.20000000000002</v>
      </c>
      <c r="F9" s="22">
        <f>F8*8</f>
        <v>24</v>
      </c>
      <c r="I9" s="50" t="s">
        <v>35</v>
      </c>
      <c r="J9" s="51">
        <v>7</v>
      </c>
      <c r="K9" s="52">
        <v>28</v>
      </c>
      <c r="L9" s="53">
        <v>6</v>
      </c>
    </row>
    <row r="10" spans="2:12" ht="15.75" thickBot="1" x14ac:dyDescent="0.3">
      <c r="B10" s="16" t="s">
        <v>46</v>
      </c>
      <c r="C10" s="41">
        <f>C9+D9+E9</f>
        <v>840.48</v>
      </c>
      <c r="D10" s="42"/>
      <c r="E10" s="42"/>
      <c r="F10" s="43"/>
      <c r="I10" s="23" t="s">
        <v>36</v>
      </c>
      <c r="J10" s="24"/>
      <c r="K10" s="54">
        <f>J9*K9</f>
        <v>196</v>
      </c>
      <c r="L10" s="55">
        <f>L9*J9</f>
        <v>42</v>
      </c>
    </row>
    <row r="11" spans="2:12" ht="15.75" thickBot="1" x14ac:dyDescent="0.3">
      <c r="B11" s="3"/>
      <c r="C11" s="3"/>
      <c r="D11" s="3"/>
      <c r="E11" s="3"/>
      <c r="F11" s="3"/>
      <c r="I11" s="50" t="s">
        <v>39</v>
      </c>
      <c r="J11" s="47">
        <f>K10+L10</f>
        <v>238</v>
      </c>
      <c r="K11" s="48"/>
      <c r="L11" s="49"/>
    </row>
    <row r="12" spans="2:12" ht="15.75" thickBot="1" x14ac:dyDescent="0.3">
      <c r="B12" s="15" t="s">
        <v>47</v>
      </c>
      <c r="C12" s="12" t="s">
        <v>22</v>
      </c>
      <c r="D12" s="13" t="s">
        <v>23</v>
      </c>
      <c r="E12" s="14" t="s">
        <v>24</v>
      </c>
      <c r="F12" s="3"/>
      <c r="I12" s="2"/>
      <c r="J12" s="2"/>
      <c r="K12" s="2"/>
      <c r="L12" s="2"/>
    </row>
    <row r="13" spans="2:12" ht="15.75" thickBot="1" x14ac:dyDescent="0.3">
      <c r="B13" s="31" t="s">
        <v>7</v>
      </c>
      <c r="C13" s="25">
        <f>C9</f>
        <v>408.96</v>
      </c>
      <c r="D13" s="26">
        <f>D9</f>
        <v>238.32</v>
      </c>
      <c r="E13" s="27">
        <f>E9</f>
        <v>193.20000000000002</v>
      </c>
      <c r="F13" s="4"/>
      <c r="I13" s="50" t="s">
        <v>29</v>
      </c>
      <c r="J13" s="51" t="s">
        <v>31</v>
      </c>
      <c r="K13" s="52" t="s">
        <v>32</v>
      </c>
      <c r="L13" s="53" t="s">
        <v>33</v>
      </c>
    </row>
    <row r="14" spans="2:12" ht="15.75" thickBot="1" x14ac:dyDescent="0.3">
      <c r="B14" s="16" t="s">
        <v>15</v>
      </c>
      <c r="C14" s="44">
        <f>C10</f>
        <v>840.48</v>
      </c>
      <c r="D14" s="45"/>
      <c r="E14" s="46"/>
      <c r="F14" s="3"/>
      <c r="I14" s="50" t="s">
        <v>30</v>
      </c>
      <c r="J14" s="51">
        <v>20</v>
      </c>
      <c r="K14" s="52">
        <v>28</v>
      </c>
      <c r="L14" s="53">
        <v>6</v>
      </c>
    </row>
    <row r="15" spans="2:12" ht="15.75" thickBot="1" x14ac:dyDescent="0.3">
      <c r="B15" s="3"/>
      <c r="C15" s="3"/>
      <c r="D15" s="3"/>
      <c r="E15" s="3"/>
      <c r="F15" s="3"/>
      <c r="I15" s="56" t="s">
        <v>37</v>
      </c>
      <c r="J15" s="58"/>
      <c r="K15" s="62">
        <f>J14*K14</f>
        <v>560</v>
      </c>
      <c r="L15" s="63">
        <f>J14*L14</f>
        <v>120</v>
      </c>
    </row>
    <row r="16" spans="2:12" ht="15.75" thickBot="1" x14ac:dyDescent="0.3">
      <c r="I16" s="57" t="s">
        <v>39</v>
      </c>
      <c r="J16" s="59">
        <f>K15+L15</f>
        <v>680</v>
      </c>
      <c r="K16" s="60"/>
      <c r="L16" s="61"/>
    </row>
    <row r="18" spans="2:11" ht="15.75" thickBot="1" x14ac:dyDescent="0.3">
      <c r="B18" s="3"/>
      <c r="C18" s="3"/>
      <c r="D18" s="3"/>
      <c r="E18" s="3"/>
      <c r="F18" s="3"/>
    </row>
    <row r="19" spans="2:11" ht="15.75" thickBot="1" x14ac:dyDescent="0.3">
      <c r="B19" s="3"/>
      <c r="C19" s="3"/>
      <c r="D19" s="3"/>
      <c r="E19" s="3"/>
      <c r="F19" s="3"/>
      <c r="I19" s="38" t="s">
        <v>40</v>
      </c>
      <c r="J19" s="39" t="s">
        <v>44</v>
      </c>
      <c r="K19" s="40" t="s">
        <v>42</v>
      </c>
    </row>
    <row r="20" spans="2:11" ht="15.75" thickBot="1" x14ac:dyDescent="0.3">
      <c r="B20" s="11" t="s">
        <v>50</v>
      </c>
      <c r="C20" s="3"/>
      <c r="D20" s="3"/>
      <c r="E20" s="3"/>
      <c r="F20" s="3"/>
      <c r="I20" s="64">
        <v>18</v>
      </c>
      <c r="J20" s="38">
        <f>J16+J11</f>
        <v>918</v>
      </c>
      <c r="K20" s="65">
        <f>I20*J20</f>
        <v>16524</v>
      </c>
    </row>
    <row r="21" spans="2:11" ht="15.75" thickBot="1" x14ac:dyDescent="0.3">
      <c r="B21" s="3"/>
      <c r="C21" s="12" t="s">
        <v>22</v>
      </c>
      <c r="D21" s="13" t="s">
        <v>23</v>
      </c>
      <c r="E21" s="13" t="s">
        <v>24</v>
      </c>
      <c r="F21" s="14" t="s">
        <v>13</v>
      </c>
    </row>
    <row r="22" spans="2:11" ht="15.75" thickBot="1" x14ac:dyDescent="0.3">
      <c r="B22" s="15" t="s">
        <v>10</v>
      </c>
      <c r="C22" s="17">
        <v>17.04</v>
      </c>
      <c r="D22" s="18">
        <v>9.93</v>
      </c>
      <c r="E22" s="18">
        <v>8.0500000000000007</v>
      </c>
      <c r="F22" s="19">
        <v>3</v>
      </c>
      <c r="I22" s="38" t="s">
        <v>41</v>
      </c>
      <c r="J22" s="39" t="s">
        <v>43</v>
      </c>
      <c r="K22" s="40" t="s">
        <v>42</v>
      </c>
    </row>
    <row r="23" spans="2:11" ht="15.75" thickBot="1" x14ac:dyDescent="0.3">
      <c r="B23" s="31" t="s">
        <v>11</v>
      </c>
      <c r="C23" s="28">
        <f>C22*F23</f>
        <v>408.96</v>
      </c>
      <c r="D23" s="29">
        <f>D22*F23</f>
        <v>238.32</v>
      </c>
      <c r="E23" s="29">
        <f>E22*F23</f>
        <v>193.20000000000002</v>
      </c>
      <c r="F23" s="30">
        <f>F22*8</f>
        <v>24</v>
      </c>
      <c r="I23" s="66">
        <v>6.1</v>
      </c>
      <c r="J23" s="39">
        <f>J11+J16</f>
        <v>918</v>
      </c>
      <c r="K23" s="65">
        <f>I23*J23</f>
        <v>5599.7999999999993</v>
      </c>
    </row>
    <row r="24" spans="2:11" ht="15.75" thickBot="1" x14ac:dyDescent="0.3">
      <c r="B24" s="16" t="s">
        <v>12</v>
      </c>
      <c r="C24" s="41">
        <f>C23+D23+E23</f>
        <v>840.48</v>
      </c>
      <c r="D24" s="42"/>
      <c r="E24" s="42"/>
      <c r="F24" s="43"/>
    </row>
    <row r="25" spans="2:11" ht="15.75" thickBot="1" x14ac:dyDescent="0.3">
      <c r="B25" s="3"/>
      <c r="C25" s="3"/>
      <c r="D25" s="3"/>
      <c r="E25" s="3"/>
      <c r="F25" s="3"/>
      <c r="I25" s="67" t="s">
        <v>45</v>
      </c>
      <c r="J25" s="68"/>
    </row>
    <row r="26" spans="2:11" ht="15.75" thickBot="1" x14ac:dyDescent="0.3">
      <c r="B26" s="12" t="s">
        <v>6</v>
      </c>
      <c r="C26" s="13" t="s">
        <v>22</v>
      </c>
      <c r="D26" s="13" t="s">
        <v>23</v>
      </c>
      <c r="E26" s="14" t="s">
        <v>24</v>
      </c>
      <c r="F26" s="3"/>
      <c r="I26" s="69">
        <f>K23+K20</f>
        <v>22123.8</v>
      </c>
      <c r="J26" s="70"/>
    </row>
    <row r="27" spans="2:11" ht="15.75" thickBot="1" x14ac:dyDescent="0.3">
      <c r="B27" s="12" t="s">
        <v>7</v>
      </c>
      <c r="C27" s="26">
        <f>C23</f>
        <v>408.96</v>
      </c>
      <c r="D27" s="26">
        <f>D23</f>
        <v>238.32</v>
      </c>
      <c r="E27" s="27">
        <f>E23</f>
        <v>193.20000000000002</v>
      </c>
      <c r="F27" s="4"/>
    </row>
    <row r="28" spans="2:11" ht="15.75" thickBot="1" x14ac:dyDescent="0.3">
      <c r="B28" s="31" t="s">
        <v>15</v>
      </c>
      <c r="C28" s="44">
        <f>C24</f>
        <v>840.48</v>
      </c>
      <c r="D28" s="45"/>
      <c r="E28" s="46"/>
      <c r="F28" s="3"/>
    </row>
    <row r="29" spans="2:11" x14ac:dyDescent="0.25">
      <c r="B29" s="3"/>
      <c r="C29" s="3"/>
      <c r="D29" s="3"/>
      <c r="E29" s="3"/>
      <c r="F29" s="3"/>
    </row>
    <row r="31" spans="2:11" x14ac:dyDescent="0.25">
      <c r="B31" s="3"/>
      <c r="C31" s="3"/>
      <c r="D31" s="3"/>
      <c r="E31" s="3"/>
      <c r="F31" s="3"/>
    </row>
    <row r="32" spans="2:11" ht="15.75" thickBot="1" x14ac:dyDescent="0.3">
      <c r="B32" s="11" t="s">
        <v>51</v>
      </c>
      <c r="C32" s="3"/>
      <c r="D32" s="3"/>
      <c r="E32" s="3"/>
      <c r="F32" s="3"/>
    </row>
    <row r="33" spans="2:6" ht="15.75" thickBot="1" x14ac:dyDescent="0.3">
      <c r="B33" s="3"/>
      <c r="C33" s="12" t="s">
        <v>22</v>
      </c>
      <c r="D33" s="13" t="s">
        <v>23</v>
      </c>
      <c r="E33" s="13" t="s">
        <v>24</v>
      </c>
      <c r="F33" s="14" t="s">
        <v>13</v>
      </c>
    </row>
    <row r="34" spans="2:6" ht="15.75" thickBot="1" x14ac:dyDescent="0.3">
      <c r="B34" s="15" t="s">
        <v>10</v>
      </c>
      <c r="C34" s="17">
        <v>17.04</v>
      </c>
      <c r="D34" s="18">
        <v>9.93</v>
      </c>
      <c r="E34" s="18">
        <v>8.0500000000000007</v>
      </c>
      <c r="F34" s="19">
        <v>8</v>
      </c>
    </row>
    <row r="35" spans="2:6" ht="15.75" thickBot="1" x14ac:dyDescent="0.3">
      <c r="B35" s="31" t="s">
        <v>11</v>
      </c>
      <c r="C35" s="28">
        <f>C34*F35</f>
        <v>1090.56</v>
      </c>
      <c r="D35" s="29">
        <f>D34*F35</f>
        <v>635.52</v>
      </c>
      <c r="E35" s="29">
        <f>E34*F35</f>
        <v>515.20000000000005</v>
      </c>
      <c r="F35" s="30">
        <f>F34*8</f>
        <v>64</v>
      </c>
    </row>
    <row r="36" spans="2:6" ht="15.75" thickBot="1" x14ac:dyDescent="0.3">
      <c r="B36" s="31" t="s">
        <v>12</v>
      </c>
      <c r="C36" s="41">
        <f>C35+D35+E35</f>
        <v>2241.2799999999997</v>
      </c>
      <c r="D36" s="42"/>
      <c r="E36" s="42"/>
      <c r="F36" s="43"/>
    </row>
    <row r="37" spans="2:6" ht="15.75" thickBot="1" x14ac:dyDescent="0.3">
      <c r="B37" s="3"/>
      <c r="C37" s="3"/>
      <c r="D37" s="3"/>
      <c r="E37" s="3"/>
      <c r="F37" s="3"/>
    </row>
    <row r="38" spans="2:6" ht="15.75" thickBot="1" x14ac:dyDescent="0.3">
      <c r="B38" s="12" t="s">
        <v>6</v>
      </c>
      <c r="C38" s="13" t="s">
        <v>22</v>
      </c>
      <c r="D38" s="13" t="s">
        <v>23</v>
      </c>
      <c r="E38" s="14" t="s">
        <v>24</v>
      </c>
      <c r="F38" s="3"/>
    </row>
    <row r="39" spans="2:6" ht="15.75" thickBot="1" x14ac:dyDescent="0.3">
      <c r="B39" s="12" t="s">
        <v>7</v>
      </c>
      <c r="C39" s="26">
        <f>C35</f>
        <v>1090.56</v>
      </c>
      <c r="D39" s="26">
        <f>D35</f>
        <v>635.52</v>
      </c>
      <c r="E39" s="27">
        <f>E35</f>
        <v>515.20000000000005</v>
      </c>
      <c r="F39" s="4"/>
    </row>
    <row r="40" spans="2:6" ht="15.75" thickBot="1" x14ac:dyDescent="0.3">
      <c r="B40" s="31" t="s">
        <v>15</v>
      </c>
      <c r="C40" s="44">
        <f>C36</f>
        <v>2241.2799999999997</v>
      </c>
      <c r="D40" s="45"/>
      <c r="E40" s="46"/>
      <c r="F40" s="3"/>
    </row>
    <row r="41" spans="2:6" x14ac:dyDescent="0.25">
      <c r="B41" s="3"/>
      <c r="C41" s="3"/>
      <c r="D41" s="3"/>
      <c r="E41" s="3"/>
      <c r="F41" s="3"/>
    </row>
    <row r="43" spans="2:6" x14ac:dyDescent="0.25">
      <c r="B43" s="3"/>
      <c r="C43" s="3"/>
      <c r="D43" s="3"/>
      <c r="E43" s="3"/>
      <c r="F43" s="3"/>
    </row>
    <row r="44" spans="2:6" ht="15.75" thickBot="1" x14ac:dyDescent="0.3">
      <c r="B44" s="11" t="s">
        <v>53</v>
      </c>
      <c r="C44" s="3"/>
      <c r="D44" s="3"/>
      <c r="E44" s="3"/>
      <c r="F44" s="3"/>
    </row>
    <row r="45" spans="2:6" ht="15.75" thickBot="1" x14ac:dyDescent="0.3">
      <c r="B45" s="3"/>
      <c r="C45" s="12" t="s">
        <v>22</v>
      </c>
      <c r="D45" s="13" t="s">
        <v>23</v>
      </c>
      <c r="E45" s="13" t="s">
        <v>24</v>
      </c>
      <c r="F45" s="14" t="s">
        <v>13</v>
      </c>
    </row>
    <row r="46" spans="2:6" ht="15.75" thickBot="1" x14ac:dyDescent="0.3">
      <c r="B46" s="15" t="s">
        <v>10</v>
      </c>
      <c r="C46" s="17">
        <v>17.04</v>
      </c>
      <c r="D46" s="18">
        <v>9.93</v>
      </c>
      <c r="E46" s="18">
        <v>8.0500000000000007</v>
      </c>
      <c r="F46" s="19">
        <v>3</v>
      </c>
    </row>
    <row r="47" spans="2:6" ht="15.75" thickBot="1" x14ac:dyDescent="0.3">
      <c r="B47" s="31" t="s">
        <v>11</v>
      </c>
      <c r="C47" s="28">
        <f>C46*F47</f>
        <v>408.96</v>
      </c>
      <c r="D47" s="29">
        <f>D46*F47</f>
        <v>238.32</v>
      </c>
      <c r="E47" s="29">
        <f>E46*F47</f>
        <v>193.20000000000002</v>
      </c>
      <c r="F47" s="30">
        <f>F46*8</f>
        <v>24</v>
      </c>
    </row>
    <row r="48" spans="2:6" ht="15.75" thickBot="1" x14ac:dyDescent="0.3">
      <c r="B48" s="16" t="s">
        <v>12</v>
      </c>
      <c r="C48" s="41">
        <f>C47+D47+E47</f>
        <v>840.48</v>
      </c>
      <c r="D48" s="42"/>
      <c r="E48" s="42"/>
      <c r="F48" s="43"/>
    </row>
    <row r="49" spans="2:6" ht="15.75" thickBot="1" x14ac:dyDescent="0.3">
      <c r="B49" s="3"/>
      <c r="C49" s="3"/>
      <c r="D49" s="3"/>
      <c r="E49" s="3"/>
      <c r="F49" s="3"/>
    </row>
    <row r="50" spans="2:6" ht="15.75" thickBot="1" x14ac:dyDescent="0.3">
      <c r="B50" s="12" t="s">
        <v>6</v>
      </c>
      <c r="C50" s="13" t="s">
        <v>22</v>
      </c>
      <c r="D50" s="13" t="s">
        <v>23</v>
      </c>
      <c r="E50" s="14" t="s">
        <v>24</v>
      </c>
      <c r="F50" s="3"/>
    </row>
    <row r="51" spans="2:6" ht="15.75" thickBot="1" x14ac:dyDescent="0.3">
      <c r="B51" s="12" t="s">
        <v>7</v>
      </c>
      <c r="C51" s="26">
        <f>C47</f>
        <v>408.96</v>
      </c>
      <c r="D51" s="26">
        <f>D47</f>
        <v>238.32</v>
      </c>
      <c r="E51" s="27">
        <f>E47</f>
        <v>193.20000000000002</v>
      </c>
      <c r="F51" s="4"/>
    </row>
    <row r="52" spans="2:6" ht="15.75" thickBot="1" x14ac:dyDescent="0.3">
      <c r="B52" s="31" t="s">
        <v>15</v>
      </c>
      <c r="C52" s="44">
        <f>C48</f>
        <v>840.48</v>
      </c>
      <c r="D52" s="45"/>
      <c r="E52" s="46"/>
      <c r="F52" s="3"/>
    </row>
    <row r="53" spans="2:6" x14ac:dyDescent="0.25">
      <c r="B53" s="3"/>
      <c r="C53" s="3"/>
      <c r="D53" s="3"/>
      <c r="E53" s="3"/>
      <c r="F53" s="3"/>
    </row>
    <row r="54" spans="2:6" ht="15.75" thickBot="1" x14ac:dyDescent="0.3"/>
    <row r="55" spans="2:6" ht="15.75" thickBot="1" x14ac:dyDescent="0.3">
      <c r="B55" s="72" t="s">
        <v>54</v>
      </c>
      <c r="C55" s="73"/>
    </row>
    <row r="56" spans="2:6" x14ac:dyDescent="0.25">
      <c r="B56" s="77" t="s">
        <v>49</v>
      </c>
      <c r="C56" s="76">
        <f>C14</f>
        <v>840.48</v>
      </c>
    </row>
    <row r="57" spans="2:6" x14ac:dyDescent="0.25">
      <c r="B57" s="78" t="s">
        <v>50</v>
      </c>
      <c r="C57" s="74">
        <f>C28</f>
        <v>840.48</v>
      </c>
    </row>
    <row r="58" spans="2:6" x14ac:dyDescent="0.25">
      <c r="B58" s="78" t="s">
        <v>51</v>
      </c>
      <c r="C58" s="74">
        <f>C40</f>
        <v>2241.2799999999997</v>
      </c>
    </row>
    <row r="59" spans="2:6" x14ac:dyDescent="0.25">
      <c r="B59" s="78" t="s">
        <v>53</v>
      </c>
      <c r="C59" s="74">
        <f>C52</f>
        <v>840.48</v>
      </c>
    </row>
    <row r="60" spans="2:6" ht="15.75" thickBot="1" x14ac:dyDescent="0.3">
      <c r="B60" s="79" t="s">
        <v>48</v>
      </c>
      <c r="C60" s="75">
        <f>I26</f>
        <v>22123.8</v>
      </c>
    </row>
    <row r="61" spans="2:6" ht="15.75" thickBot="1" x14ac:dyDescent="0.3">
      <c r="B61" s="50" t="s">
        <v>38</v>
      </c>
      <c r="C61" s="80">
        <f>SUM(C56:C60)</f>
        <v>26886.519999999997</v>
      </c>
    </row>
  </sheetData>
  <mergeCells count="13">
    <mergeCell ref="B55:C55"/>
    <mergeCell ref="I10:J10"/>
    <mergeCell ref="J11:L11"/>
    <mergeCell ref="I15:J15"/>
    <mergeCell ref="J16:L16"/>
    <mergeCell ref="C36:F36"/>
    <mergeCell ref="C40:E40"/>
    <mergeCell ref="C48:F48"/>
    <mergeCell ref="C52:E52"/>
    <mergeCell ref="C10:F10"/>
    <mergeCell ref="C14:E14"/>
    <mergeCell ref="C24:F24"/>
    <mergeCell ref="C28:E28"/>
  </mergeCells>
  <pageMargins left="0.7" right="0.7" top="0.75" bottom="0.75" header="0.3" footer="0.3"/>
  <pageSetup paperSize="261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EC22-06E7-42A1-BF03-BAF777827B66}">
  <dimension ref="B2:G51"/>
  <sheetViews>
    <sheetView showGridLines="0" tabSelected="1" zoomScale="70" zoomScaleNormal="70" workbookViewId="0">
      <selection activeCell="R25" sqref="R25"/>
    </sheetView>
  </sheetViews>
  <sheetFormatPr defaultRowHeight="15" x14ac:dyDescent="0.25"/>
  <cols>
    <col min="2" max="2" width="22.28515625" customWidth="1"/>
    <col min="3" max="3" width="26.7109375" customWidth="1"/>
    <col min="4" max="4" width="26.85546875" customWidth="1"/>
    <col min="5" max="5" width="22.28515625" customWidth="1"/>
    <col min="6" max="6" width="24.140625" customWidth="1"/>
    <col min="7" max="7" width="30.140625" customWidth="1"/>
  </cols>
  <sheetData>
    <row r="2" spans="2:7" x14ac:dyDescent="0.25">
      <c r="B2" s="9" t="s">
        <v>17</v>
      </c>
      <c r="C2" s="3"/>
      <c r="D2" s="3"/>
      <c r="E2" s="3"/>
      <c r="F2" s="3"/>
      <c r="G2" s="3"/>
    </row>
    <row r="3" spans="2:7" x14ac:dyDescent="0.25">
      <c r="B3" s="3"/>
      <c r="C3" s="3" t="s">
        <v>22</v>
      </c>
      <c r="D3" s="3" t="s">
        <v>27</v>
      </c>
      <c r="E3" s="3" t="s">
        <v>24</v>
      </c>
      <c r="F3" s="5" t="s">
        <v>26</v>
      </c>
      <c r="G3" s="3" t="s">
        <v>13</v>
      </c>
    </row>
    <row r="4" spans="2:7" x14ac:dyDescent="0.25">
      <c r="B4" s="3" t="s">
        <v>10</v>
      </c>
      <c r="C4" s="3">
        <v>17.04</v>
      </c>
      <c r="D4" s="6">
        <v>3000</v>
      </c>
      <c r="E4" s="3">
        <v>8.0500000000000007</v>
      </c>
      <c r="F4" s="6">
        <v>12000</v>
      </c>
      <c r="G4" s="3">
        <v>8</v>
      </c>
    </row>
    <row r="5" spans="2:7" x14ac:dyDescent="0.25">
      <c r="B5" s="3" t="s">
        <v>11</v>
      </c>
      <c r="C5" s="3">
        <f>C4*G5</f>
        <v>1090.56</v>
      </c>
      <c r="D5" s="6">
        <f>D4</f>
        <v>3000</v>
      </c>
      <c r="E5" s="3">
        <f>E4*G5</f>
        <v>515.20000000000005</v>
      </c>
      <c r="F5" s="6">
        <f>F4</f>
        <v>12000</v>
      </c>
      <c r="G5" s="3">
        <f>G4*8</f>
        <v>64</v>
      </c>
    </row>
    <row r="6" spans="2:7" x14ac:dyDescent="0.25">
      <c r="B6" s="3" t="s">
        <v>12</v>
      </c>
      <c r="C6" s="7">
        <f>C5+D5+E5+F5</f>
        <v>16605.760000000002</v>
      </c>
      <c r="D6" s="7"/>
      <c r="E6" s="7"/>
      <c r="F6" s="7"/>
      <c r="G6" s="7"/>
    </row>
    <row r="7" spans="2:7" x14ac:dyDescent="0.25">
      <c r="B7" s="3"/>
      <c r="C7" s="3"/>
      <c r="D7" s="3"/>
      <c r="E7" s="3"/>
      <c r="F7" s="3"/>
      <c r="G7" s="3"/>
    </row>
    <row r="8" spans="2:7" x14ac:dyDescent="0.25">
      <c r="B8" s="3" t="s">
        <v>6</v>
      </c>
      <c r="C8" s="3" t="s">
        <v>22</v>
      </c>
      <c r="D8" s="3" t="s">
        <v>27</v>
      </c>
      <c r="E8" s="3" t="s">
        <v>24</v>
      </c>
      <c r="F8" s="5" t="s">
        <v>26</v>
      </c>
      <c r="G8" s="3"/>
    </row>
    <row r="9" spans="2:7" x14ac:dyDescent="0.25">
      <c r="B9" s="3" t="s">
        <v>7</v>
      </c>
      <c r="C9" s="4">
        <f>C5</f>
        <v>1090.56</v>
      </c>
      <c r="D9" s="4">
        <f>D5</f>
        <v>3000</v>
      </c>
      <c r="E9" s="4">
        <f>E5</f>
        <v>515.20000000000005</v>
      </c>
      <c r="F9" s="4">
        <f>F5</f>
        <v>12000</v>
      </c>
      <c r="G9" s="4"/>
    </row>
    <row r="10" spans="2:7" x14ac:dyDescent="0.25">
      <c r="B10" s="3" t="s">
        <v>15</v>
      </c>
      <c r="C10" s="8">
        <f>C6</f>
        <v>16605.760000000002</v>
      </c>
      <c r="D10" s="8"/>
      <c r="E10" s="8"/>
      <c r="F10" s="8"/>
      <c r="G10" s="3"/>
    </row>
    <row r="11" spans="2:7" x14ac:dyDescent="0.25">
      <c r="B11" s="3"/>
      <c r="C11" s="3"/>
      <c r="D11" s="3"/>
      <c r="E11" s="3"/>
      <c r="F11" s="3"/>
      <c r="G11" s="3"/>
    </row>
    <row r="13" spans="2:7" x14ac:dyDescent="0.25">
      <c r="B13" s="9" t="s">
        <v>16</v>
      </c>
      <c r="C13" s="3"/>
      <c r="D13" s="3"/>
      <c r="E13" s="3"/>
      <c r="F13" s="3"/>
      <c r="G13" s="3"/>
    </row>
    <row r="14" spans="2:7" x14ac:dyDescent="0.25">
      <c r="B14" s="3"/>
      <c r="C14" s="3" t="s">
        <v>22</v>
      </c>
      <c r="D14" s="3" t="s">
        <v>27</v>
      </c>
      <c r="E14" s="3" t="s">
        <v>24</v>
      </c>
      <c r="F14" s="5" t="s">
        <v>26</v>
      </c>
      <c r="G14" s="3" t="s">
        <v>13</v>
      </c>
    </row>
    <row r="15" spans="2:7" x14ac:dyDescent="0.25">
      <c r="B15" s="3" t="s">
        <v>10</v>
      </c>
      <c r="C15" s="3">
        <v>17.04</v>
      </c>
      <c r="D15" s="6">
        <v>2400</v>
      </c>
      <c r="E15" s="3">
        <v>17.04</v>
      </c>
      <c r="F15" s="6">
        <v>8000</v>
      </c>
      <c r="G15" s="3">
        <v>6</v>
      </c>
    </row>
    <row r="16" spans="2:7" x14ac:dyDescent="0.25">
      <c r="B16" s="3" t="s">
        <v>11</v>
      </c>
      <c r="C16" s="3">
        <f>C15*G16</f>
        <v>817.92</v>
      </c>
      <c r="D16" s="6">
        <f>D15</f>
        <v>2400</v>
      </c>
      <c r="E16" s="3">
        <f>E15*G16</f>
        <v>817.92</v>
      </c>
      <c r="F16" s="6">
        <f>F15</f>
        <v>8000</v>
      </c>
      <c r="G16" s="3">
        <f>G15*8</f>
        <v>48</v>
      </c>
    </row>
    <row r="17" spans="2:7" x14ac:dyDescent="0.25">
      <c r="B17" s="3" t="s">
        <v>12</v>
      </c>
      <c r="C17" s="7">
        <f>C16+D16+E16+F16</f>
        <v>12035.84</v>
      </c>
      <c r="D17" s="7"/>
      <c r="E17" s="7"/>
      <c r="F17" s="7"/>
      <c r="G17" s="7"/>
    </row>
    <row r="18" spans="2:7" x14ac:dyDescent="0.25">
      <c r="B18" s="3"/>
      <c r="C18" s="3"/>
      <c r="D18" s="3"/>
      <c r="E18" s="3"/>
      <c r="F18" s="3"/>
      <c r="G18" s="3"/>
    </row>
    <row r="19" spans="2:7" x14ac:dyDescent="0.25">
      <c r="B19" s="3" t="s">
        <v>6</v>
      </c>
      <c r="C19" s="3" t="s">
        <v>22</v>
      </c>
      <c r="D19" s="3" t="s">
        <v>27</v>
      </c>
      <c r="E19" s="3" t="s">
        <v>24</v>
      </c>
      <c r="F19" s="5" t="s">
        <v>26</v>
      </c>
      <c r="G19" s="3"/>
    </row>
    <row r="20" spans="2:7" x14ac:dyDescent="0.25">
      <c r="B20" s="3" t="s">
        <v>7</v>
      </c>
      <c r="C20" s="4">
        <f>C16</f>
        <v>817.92</v>
      </c>
      <c r="D20" s="4">
        <f>D16</f>
        <v>2400</v>
      </c>
      <c r="E20" s="4">
        <f>E16</f>
        <v>817.92</v>
      </c>
      <c r="F20" s="4">
        <f>F16</f>
        <v>8000</v>
      </c>
      <c r="G20" s="4"/>
    </row>
    <row r="21" spans="2:7" x14ac:dyDescent="0.25">
      <c r="B21" s="3" t="s">
        <v>15</v>
      </c>
      <c r="C21" s="8">
        <f>C17</f>
        <v>12035.84</v>
      </c>
      <c r="D21" s="8"/>
      <c r="E21" s="8"/>
      <c r="F21" s="8"/>
      <c r="G21" s="3"/>
    </row>
    <row r="22" spans="2:7" x14ac:dyDescent="0.25">
      <c r="B22" s="3"/>
      <c r="C22" s="3"/>
      <c r="D22" s="3"/>
      <c r="E22" s="3"/>
      <c r="F22" s="3"/>
      <c r="G22" s="3"/>
    </row>
    <row r="24" spans="2:7" x14ac:dyDescent="0.25">
      <c r="B24" s="9" t="s">
        <v>25</v>
      </c>
      <c r="C24" s="3"/>
      <c r="D24" s="3"/>
      <c r="E24" s="3"/>
      <c r="F24" s="3"/>
      <c r="G24" s="3"/>
    </row>
    <row r="25" spans="2:7" x14ac:dyDescent="0.25">
      <c r="B25" s="3"/>
      <c r="C25" s="3" t="s">
        <v>22</v>
      </c>
      <c r="D25" s="3" t="s">
        <v>27</v>
      </c>
      <c r="E25" s="3" t="s">
        <v>24</v>
      </c>
      <c r="F25" s="5" t="s">
        <v>26</v>
      </c>
      <c r="G25" s="3" t="s">
        <v>13</v>
      </c>
    </row>
    <row r="26" spans="2:7" x14ac:dyDescent="0.25">
      <c r="B26" s="3" t="s">
        <v>10</v>
      </c>
      <c r="C26" s="3">
        <v>17.04</v>
      </c>
      <c r="D26" s="6">
        <v>4500</v>
      </c>
      <c r="E26" s="3">
        <v>8.0500000000000007</v>
      </c>
      <c r="F26" s="6">
        <v>18000</v>
      </c>
      <c r="G26" s="3">
        <v>8</v>
      </c>
    </row>
    <row r="27" spans="2:7" x14ac:dyDescent="0.25">
      <c r="B27" s="3" t="s">
        <v>11</v>
      </c>
      <c r="C27" s="3">
        <f>C26*G27</f>
        <v>1090.56</v>
      </c>
      <c r="D27" s="6">
        <f>D26</f>
        <v>4500</v>
      </c>
      <c r="E27" s="3">
        <f>E26*G27</f>
        <v>515.20000000000005</v>
      </c>
      <c r="F27" s="6">
        <f>F26</f>
        <v>18000</v>
      </c>
      <c r="G27" s="3">
        <f>G26*8</f>
        <v>64</v>
      </c>
    </row>
    <row r="28" spans="2:7" x14ac:dyDescent="0.25">
      <c r="B28" s="3" t="s">
        <v>12</v>
      </c>
      <c r="C28" s="7">
        <f>C27+D27+E27+F27</f>
        <v>24105.759999999998</v>
      </c>
      <c r="D28" s="7"/>
      <c r="E28" s="7"/>
      <c r="F28" s="7"/>
      <c r="G28" s="7"/>
    </row>
    <row r="29" spans="2:7" x14ac:dyDescent="0.25">
      <c r="B29" s="3"/>
      <c r="C29" s="3"/>
      <c r="D29" s="3"/>
      <c r="E29" s="3"/>
      <c r="F29" s="3"/>
      <c r="G29" s="3"/>
    </row>
    <row r="30" spans="2:7" x14ac:dyDescent="0.25">
      <c r="B30" s="3" t="s">
        <v>6</v>
      </c>
      <c r="C30" s="3" t="s">
        <v>22</v>
      </c>
      <c r="D30" s="3" t="s">
        <v>27</v>
      </c>
      <c r="E30" s="3" t="s">
        <v>24</v>
      </c>
      <c r="F30" s="5" t="s">
        <v>26</v>
      </c>
      <c r="G30" s="3"/>
    </row>
    <row r="31" spans="2:7" x14ac:dyDescent="0.25">
      <c r="B31" s="3" t="s">
        <v>7</v>
      </c>
      <c r="C31" s="4">
        <f>C27</f>
        <v>1090.56</v>
      </c>
      <c r="D31" s="4">
        <f>D27</f>
        <v>4500</v>
      </c>
      <c r="E31" s="4">
        <f>E27</f>
        <v>515.20000000000005</v>
      </c>
      <c r="F31" s="4">
        <f>F27</f>
        <v>18000</v>
      </c>
      <c r="G31" s="4"/>
    </row>
    <row r="32" spans="2:7" x14ac:dyDescent="0.25">
      <c r="B32" s="3" t="s">
        <v>15</v>
      </c>
      <c r="C32" s="8">
        <f>C28</f>
        <v>24105.759999999998</v>
      </c>
      <c r="D32" s="8"/>
      <c r="E32" s="8"/>
      <c r="F32" s="8"/>
      <c r="G32" s="3"/>
    </row>
    <row r="33" spans="2:7" x14ac:dyDescent="0.25">
      <c r="B33" s="3"/>
      <c r="C33" s="3"/>
      <c r="D33" s="3"/>
      <c r="E33" s="3"/>
      <c r="F33" s="3"/>
      <c r="G33" s="3"/>
    </row>
    <row r="35" spans="2:7" x14ac:dyDescent="0.25">
      <c r="B35" s="9" t="s">
        <v>28</v>
      </c>
      <c r="C35" s="3"/>
      <c r="D35" s="3"/>
      <c r="E35" s="3"/>
      <c r="F35" s="3"/>
      <c r="G35" s="3"/>
    </row>
    <row r="36" spans="2:7" x14ac:dyDescent="0.25">
      <c r="B36" s="3"/>
      <c r="C36" s="3" t="s">
        <v>22</v>
      </c>
      <c r="D36" s="3" t="s">
        <v>27</v>
      </c>
      <c r="E36" s="3" t="s">
        <v>24</v>
      </c>
      <c r="F36" s="5" t="s">
        <v>26</v>
      </c>
      <c r="G36" s="3" t="s">
        <v>13</v>
      </c>
    </row>
    <row r="37" spans="2:7" x14ac:dyDescent="0.25">
      <c r="B37" s="3" t="s">
        <v>10</v>
      </c>
      <c r="C37" s="3">
        <v>17.04</v>
      </c>
      <c r="D37" s="6">
        <v>4000</v>
      </c>
      <c r="E37" s="3">
        <v>8.0500000000000007</v>
      </c>
      <c r="F37" s="6">
        <v>16000</v>
      </c>
      <c r="G37" s="3">
        <v>4</v>
      </c>
    </row>
    <row r="38" spans="2:7" x14ac:dyDescent="0.25">
      <c r="B38" s="3" t="s">
        <v>11</v>
      </c>
      <c r="C38" s="3">
        <f>C37*G38</f>
        <v>545.28</v>
      </c>
      <c r="D38" s="6">
        <f>D37</f>
        <v>4000</v>
      </c>
      <c r="E38" s="3">
        <f>E37*G38</f>
        <v>257.60000000000002</v>
      </c>
      <c r="F38" s="6">
        <f>F37</f>
        <v>16000</v>
      </c>
      <c r="G38" s="3">
        <f>G37*8</f>
        <v>32</v>
      </c>
    </row>
    <row r="39" spans="2:7" x14ac:dyDescent="0.25">
      <c r="B39" s="3" t="s">
        <v>12</v>
      </c>
      <c r="C39" s="7">
        <f>C38+D38+E38+F38</f>
        <v>20802.88</v>
      </c>
      <c r="D39" s="7"/>
      <c r="E39" s="7"/>
      <c r="F39" s="7"/>
      <c r="G39" s="7"/>
    </row>
    <row r="40" spans="2:7" x14ac:dyDescent="0.25">
      <c r="B40" s="3"/>
      <c r="C40" s="3"/>
      <c r="D40" s="3"/>
      <c r="E40" s="3"/>
      <c r="F40" s="3"/>
      <c r="G40" s="3"/>
    </row>
    <row r="41" spans="2:7" x14ac:dyDescent="0.25">
      <c r="B41" s="3" t="s">
        <v>6</v>
      </c>
      <c r="C41" s="3" t="s">
        <v>22</v>
      </c>
      <c r="D41" s="3" t="s">
        <v>27</v>
      </c>
      <c r="E41" s="3" t="s">
        <v>24</v>
      </c>
      <c r="F41" s="5" t="s">
        <v>26</v>
      </c>
      <c r="G41" s="3"/>
    </row>
    <row r="42" spans="2:7" x14ac:dyDescent="0.25">
      <c r="B42" s="3" t="s">
        <v>7</v>
      </c>
      <c r="C42" s="4">
        <f>C38</f>
        <v>545.28</v>
      </c>
      <c r="D42" s="4">
        <f>D38</f>
        <v>4000</v>
      </c>
      <c r="E42" s="4">
        <f>E38</f>
        <v>257.60000000000002</v>
      </c>
      <c r="F42" s="4">
        <f>F38</f>
        <v>16000</v>
      </c>
      <c r="G42" s="4"/>
    </row>
    <row r="43" spans="2:7" x14ac:dyDescent="0.25">
      <c r="B43" s="3" t="s">
        <v>15</v>
      </c>
      <c r="C43" s="8">
        <f>C39</f>
        <v>20802.88</v>
      </c>
      <c r="D43" s="8"/>
      <c r="E43" s="8"/>
      <c r="F43" s="8"/>
      <c r="G43" s="3"/>
    </row>
    <row r="44" spans="2:7" x14ac:dyDescent="0.25">
      <c r="B44" s="3"/>
      <c r="C44" s="3"/>
      <c r="D44" s="3"/>
      <c r="E44" s="3"/>
      <c r="F44" s="3"/>
      <c r="G44" s="3"/>
    </row>
    <row r="45" spans="2:7" ht="15.75" thickBot="1" x14ac:dyDescent="0.3"/>
    <row r="46" spans="2:7" ht="15.75" thickBot="1" x14ac:dyDescent="0.3">
      <c r="B46" s="72" t="s">
        <v>59</v>
      </c>
      <c r="C46" s="73"/>
    </row>
    <row r="47" spans="2:7" x14ac:dyDescent="0.25">
      <c r="B47" s="77" t="s">
        <v>60</v>
      </c>
      <c r="C47" s="84">
        <f>C10</f>
        <v>16605.760000000002</v>
      </c>
    </row>
    <row r="48" spans="2:7" x14ac:dyDescent="0.25">
      <c r="B48" s="78" t="s">
        <v>61</v>
      </c>
      <c r="C48" s="85">
        <f>C21</f>
        <v>12035.84</v>
      </c>
    </row>
    <row r="49" spans="2:3" x14ac:dyDescent="0.25">
      <c r="B49" s="78" t="s">
        <v>62</v>
      </c>
      <c r="C49" s="85">
        <f>C32</f>
        <v>24105.759999999998</v>
      </c>
    </row>
    <row r="50" spans="2:3" ht="15.75" thickBot="1" x14ac:dyDescent="0.3">
      <c r="B50" s="78" t="s">
        <v>63</v>
      </c>
      <c r="C50" s="86">
        <f>C43</f>
        <v>20802.88</v>
      </c>
    </row>
    <row r="51" spans="2:3" ht="15.75" thickBot="1" x14ac:dyDescent="0.3">
      <c r="B51" s="50" t="s">
        <v>38</v>
      </c>
      <c r="C51" s="80">
        <f>SUM(C47:C50)</f>
        <v>73550.240000000005</v>
      </c>
    </row>
  </sheetData>
  <mergeCells count="9">
    <mergeCell ref="B46:C46"/>
    <mergeCell ref="C28:G28"/>
    <mergeCell ref="C32:F32"/>
    <mergeCell ref="C39:G39"/>
    <mergeCell ref="C43:F43"/>
    <mergeCell ref="C6:G6"/>
    <mergeCell ref="C10:F10"/>
    <mergeCell ref="C17:G17"/>
    <mergeCell ref="C21:F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Excation footing costs</vt:lpstr>
      <vt:lpstr>Vinyl Flooring costs </vt:lpstr>
      <vt:lpstr>Kitchen costs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Elliott Lewis</dc:creator>
  <cp:lastModifiedBy>Elliott Lewis</cp:lastModifiedBy>
  <cp:lastPrinted>2023-04-04T19:42:54Z</cp:lastPrinted>
  <dcterms:created xsi:type="dcterms:W3CDTF">2023-04-04T08:25:23Z</dcterms:created>
  <dcterms:modified xsi:type="dcterms:W3CDTF">2023-04-04T20:15:56Z</dcterms:modified>
</cp:coreProperties>
</file>