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vinowen\Desktop\Year 3\Hybrid\"/>
    </mc:Choice>
  </mc:AlternateContent>
  <bookViews>
    <workbookView xWindow="0" yWindow="0" windowWidth="23040" windowHeight="9084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" i="1" l="1"/>
  <c r="L38" i="1" s="1"/>
  <c r="M38" i="1" s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3" i="1"/>
  <c r="K3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34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E7" i="1"/>
  <c r="I7" i="1" s="1"/>
  <c r="E8" i="1"/>
  <c r="E9" i="1"/>
  <c r="I9" i="1" s="1"/>
  <c r="E10" i="1"/>
  <c r="I10" i="1" s="1"/>
  <c r="E11" i="1"/>
  <c r="I11" i="1" s="1"/>
  <c r="E12" i="1"/>
  <c r="I12" i="1" s="1"/>
  <c r="E13" i="1"/>
  <c r="H13" i="1" s="1"/>
  <c r="E14" i="1"/>
  <c r="I14" i="1" s="1"/>
  <c r="E15" i="1"/>
  <c r="I15" i="1" s="1"/>
  <c r="E16" i="1"/>
  <c r="I16" i="1" s="1"/>
  <c r="E17" i="1"/>
  <c r="H17" i="1" s="1"/>
  <c r="E18" i="1"/>
  <c r="I18" i="1" s="1"/>
  <c r="E19" i="1"/>
  <c r="I19" i="1" s="1"/>
  <c r="E20" i="1"/>
  <c r="E21" i="1"/>
  <c r="H21" i="1" s="1"/>
  <c r="E22" i="1"/>
  <c r="I22" i="1" s="1"/>
  <c r="E23" i="1"/>
  <c r="I23" i="1" s="1"/>
  <c r="E24" i="1"/>
  <c r="I24" i="1" s="1"/>
  <c r="E25" i="1"/>
  <c r="I25" i="1" s="1"/>
  <c r="E26" i="1"/>
  <c r="I26" i="1" s="1"/>
  <c r="E27" i="1"/>
  <c r="I27" i="1" s="1"/>
  <c r="E28" i="1"/>
  <c r="E29" i="1"/>
  <c r="H29" i="1" s="1"/>
  <c r="E30" i="1"/>
  <c r="I30" i="1" s="1"/>
  <c r="E31" i="1"/>
  <c r="I31" i="1" s="1"/>
  <c r="E32" i="1"/>
  <c r="I32" i="1" s="1"/>
  <c r="E33" i="1"/>
  <c r="H33" i="1" s="1"/>
  <c r="E34" i="1"/>
  <c r="I34" i="1" s="1"/>
  <c r="E35" i="1"/>
  <c r="I35" i="1" s="1"/>
  <c r="E36" i="1"/>
  <c r="E37" i="1"/>
  <c r="H37" i="1" s="1"/>
  <c r="E38" i="1"/>
  <c r="I38" i="1" s="1"/>
  <c r="E39" i="1"/>
  <c r="I39" i="1" s="1"/>
  <c r="E40" i="1"/>
  <c r="I40" i="1" s="1"/>
  <c r="E41" i="1"/>
  <c r="I41" i="1" s="1"/>
  <c r="E42" i="1"/>
  <c r="I42" i="1" s="1"/>
  <c r="E43" i="1"/>
  <c r="I43" i="1" s="1"/>
  <c r="E44" i="1"/>
  <c r="I44" i="1" s="1"/>
  <c r="E45" i="1"/>
  <c r="H45" i="1" s="1"/>
  <c r="E46" i="1"/>
  <c r="I46" i="1" s="1"/>
  <c r="E47" i="1"/>
  <c r="I47" i="1" s="1"/>
  <c r="E48" i="1"/>
  <c r="E49" i="1"/>
  <c r="H49" i="1" s="1"/>
  <c r="E50" i="1"/>
  <c r="I50" i="1" s="1"/>
  <c r="E51" i="1"/>
  <c r="I51" i="1" s="1"/>
  <c r="E52" i="1"/>
  <c r="I52" i="1" s="1"/>
  <c r="E53" i="1"/>
  <c r="H53" i="1" s="1"/>
  <c r="E54" i="1"/>
  <c r="I54" i="1" s="1"/>
  <c r="E55" i="1"/>
  <c r="I55" i="1" s="1"/>
  <c r="E56" i="1"/>
  <c r="E57" i="1"/>
  <c r="I57" i="1" s="1"/>
  <c r="E58" i="1"/>
  <c r="I58" i="1" s="1"/>
  <c r="E59" i="1"/>
  <c r="I59" i="1" s="1"/>
  <c r="E60" i="1"/>
  <c r="I60" i="1" s="1"/>
  <c r="E61" i="1"/>
  <c r="H61" i="1" s="1"/>
  <c r="E62" i="1"/>
  <c r="I62" i="1" s="1"/>
  <c r="E63" i="1"/>
  <c r="I63" i="1" s="1"/>
  <c r="E64" i="1"/>
  <c r="I64" i="1" s="1"/>
  <c r="E65" i="1"/>
  <c r="H65" i="1" s="1"/>
  <c r="E66" i="1"/>
  <c r="I66" i="1" s="1"/>
  <c r="E67" i="1"/>
  <c r="I67" i="1" s="1"/>
  <c r="E68" i="1"/>
  <c r="E69" i="1"/>
  <c r="H69" i="1" s="1"/>
  <c r="E70" i="1"/>
  <c r="I70" i="1" s="1"/>
  <c r="E71" i="1"/>
  <c r="I71" i="1" s="1"/>
  <c r="E72" i="1"/>
  <c r="I72" i="1" s="1"/>
  <c r="E73" i="1"/>
  <c r="I73" i="1" s="1"/>
  <c r="E74" i="1"/>
  <c r="I74" i="1" s="1"/>
  <c r="E75" i="1"/>
  <c r="I75" i="1" s="1"/>
  <c r="E76" i="1"/>
  <c r="E77" i="1"/>
  <c r="H77" i="1" s="1"/>
  <c r="E78" i="1"/>
  <c r="I78" i="1" s="1"/>
  <c r="E79" i="1"/>
  <c r="I79" i="1" s="1"/>
  <c r="E80" i="1"/>
  <c r="I80" i="1" s="1"/>
  <c r="E81" i="1"/>
  <c r="H81" i="1" s="1"/>
  <c r="E82" i="1"/>
  <c r="I82" i="1" s="1"/>
  <c r="E83" i="1"/>
  <c r="I83" i="1" s="1"/>
  <c r="E84" i="1"/>
  <c r="E85" i="1"/>
  <c r="H85" i="1" s="1"/>
  <c r="E86" i="1"/>
  <c r="I86" i="1" s="1"/>
  <c r="E87" i="1"/>
  <c r="I87" i="1" s="1"/>
  <c r="E88" i="1"/>
  <c r="I88" i="1" s="1"/>
  <c r="E89" i="1"/>
  <c r="I89" i="1" s="1"/>
  <c r="E90" i="1"/>
  <c r="I90" i="1" s="1"/>
  <c r="E91" i="1"/>
  <c r="I91" i="1" s="1"/>
  <c r="E92" i="1"/>
  <c r="E93" i="1"/>
  <c r="H93" i="1" s="1"/>
  <c r="E94" i="1"/>
  <c r="E95" i="1"/>
  <c r="I95" i="1" s="1"/>
  <c r="E96" i="1"/>
  <c r="I96" i="1" s="1"/>
  <c r="E97" i="1"/>
  <c r="I97" i="1" s="1"/>
  <c r="E98" i="1"/>
  <c r="I98" i="1" s="1"/>
  <c r="E99" i="1"/>
  <c r="I99" i="1" s="1"/>
  <c r="E100" i="1"/>
  <c r="E101" i="1"/>
  <c r="H101" i="1" s="1"/>
  <c r="E102" i="1"/>
  <c r="H102" i="1" s="1"/>
  <c r="E103" i="1"/>
  <c r="I103" i="1" s="1"/>
  <c r="E104" i="1"/>
  <c r="I104" i="1" s="1"/>
  <c r="E105" i="1"/>
  <c r="I105" i="1" s="1"/>
  <c r="E106" i="1"/>
  <c r="I106" i="1" s="1"/>
  <c r="E107" i="1"/>
  <c r="I107" i="1" s="1"/>
  <c r="E108" i="1"/>
  <c r="E109" i="1"/>
  <c r="H109" i="1" s="1"/>
  <c r="E110" i="1"/>
  <c r="E111" i="1"/>
  <c r="I111" i="1" s="1"/>
  <c r="E112" i="1"/>
  <c r="I112" i="1" s="1"/>
  <c r="E113" i="1"/>
  <c r="I113" i="1" s="1"/>
  <c r="E114" i="1"/>
  <c r="I114" i="1" s="1"/>
  <c r="E115" i="1"/>
  <c r="I115" i="1" s="1"/>
  <c r="E116" i="1"/>
  <c r="E117" i="1"/>
  <c r="H117" i="1" s="1"/>
  <c r="E118" i="1"/>
  <c r="H118" i="1" s="1"/>
  <c r="E119" i="1"/>
  <c r="I119" i="1" s="1"/>
  <c r="E120" i="1"/>
  <c r="I120" i="1" s="1"/>
  <c r="E121" i="1"/>
  <c r="I121" i="1" s="1"/>
  <c r="E122" i="1"/>
  <c r="I122" i="1" s="1"/>
  <c r="E123" i="1"/>
  <c r="I123" i="1" s="1"/>
  <c r="E4" i="1"/>
  <c r="I4" i="1" s="1"/>
  <c r="J4" i="1" s="1"/>
  <c r="K4" i="1" s="1"/>
  <c r="E5" i="1"/>
  <c r="I5" i="1" s="1"/>
  <c r="J5" i="1" s="1"/>
  <c r="J6" i="1" s="1"/>
  <c r="E6" i="1"/>
  <c r="I6" i="1" s="1"/>
  <c r="E3" i="1"/>
  <c r="H3" i="1" s="1"/>
  <c r="O6" i="1" l="1"/>
  <c r="O10" i="1"/>
  <c r="O14" i="1"/>
  <c r="O18" i="1"/>
  <c r="O22" i="1"/>
  <c r="O26" i="1"/>
  <c r="O30" i="1"/>
  <c r="O34" i="1"/>
  <c r="O38" i="1"/>
  <c r="N38" i="1"/>
  <c r="O7" i="1"/>
  <c r="O11" i="1"/>
  <c r="O15" i="1"/>
  <c r="O19" i="1"/>
  <c r="O23" i="1"/>
  <c r="O27" i="1"/>
  <c r="O31" i="1"/>
  <c r="O35" i="1"/>
  <c r="O4" i="1"/>
  <c r="O5" i="1"/>
  <c r="O17" i="1"/>
  <c r="O25" i="1"/>
  <c r="O33" i="1"/>
  <c r="O37" i="1"/>
  <c r="O8" i="1"/>
  <c r="O12" i="1"/>
  <c r="O16" i="1"/>
  <c r="O20" i="1"/>
  <c r="O24" i="1"/>
  <c r="O28" i="1"/>
  <c r="O32" i="1"/>
  <c r="O36" i="1"/>
  <c r="O9" i="1"/>
  <c r="O13" i="1"/>
  <c r="O21" i="1"/>
  <c r="O29" i="1"/>
  <c r="J7" i="1"/>
  <c r="K7" i="1" s="1"/>
  <c r="K6" i="1"/>
  <c r="C110" i="1"/>
  <c r="C94" i="1"/>
  <c r="K5" i="1"/>
  <c r="C122" i="1"/>
  <c r="C106" i="1"/>
  <c r="C90" i="1"/>
  <c r="C74" i="1"/>
  <c r="C58" i="1"/>
  <c r="C42" i="1"/>
  <c r="C26" i="1"/>
  <c r="C10" i="1"/>
  <c r="I118" i="1"/>
  <c r="I110" i="1"/>
  <c r="I102" i="1"/>
  <c r="I94" i="1"/>
  <c r="I85" i="1"/>
  <c r="I69" i="1"/>
  <c r="I53" i="1"/>
  <c r="I37" i="1"/>
  <c r="I21" i="1"/>
  <c r="H123" i="1"/>
  <c r="H119" i="1"/>
  <c r="H115" i="1"/>
  <c r="H111" i="1"/>
  <c r="H107" i="1"/>
  <c r="H103" i="1"/>
  <c r="H99" i="1"/>
  <c r="H95" i="1"/>
  <c r="H91" i="1"/>
  <c r="H87" i="1"/>
  <c r="H83" i="1"/>
  <c r="H79" i="1"/>
  <c r="H75" i="1"/>
  <c r="H71" i="1"/>
  <c r="H67" i="1"/>
  <c r="H63" i="1"/>
  <c r="H59" i="1"/>
  <c r="H55" i="1"/>
  <c r="H51" i="1"/>
  <c r="H47" i="1"/>
  <c r="H43" i="1"/>
  <c r="H39" i="1"/>
  <c r="H35" i="1"/>
  <c r="H31" i="1"/>
  <c r="H27" i="1"/>
  <c r="H23" i="1"/>
  <c r="H19" i="1"/>
  <c r="H15" i="1"/>
  <c r="H11" i="1"/>
  <c r="H7" i="1"/>
  <c r="C118" i="1"/>
  <c r="C102" i="1"/>
  <c r="C86" i="1"/>
  <c r="C70" i="1"/>
  <c r="C54" i="1"/>
  <c r="C38" i="1"/>
  <c r="C22" i="1"/>
  <c r="C6" i="1"/>
  <c r="I117" i="1"/>
  <c r="I109" i="1"/>
  <c r="I101" i="1"/>
  <c r="I93" i="1"/>
  <c r="I81" i="1"/>
  <c r="I65" i="1"/>
  <c r="I49" i="1"/>
  <c r="I33" i="1"/>
  <c r="I17" i="1"/>
  <c r="H122" i="1"/>
  <c r="H114" i="1"/>
  <c r="H110" i="1"/>
  <c r="H106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H6" i="1"/>
  <c r="C117" i="1"/>
  <c r="C109" i="1"/>
  <c r="C101" i="1"/>
  <c r="C93" i="1"/>
  <c r="C85" i="1"/>
  <c r="C77" i="1"/>
  <c r="C69" i="1"/>
  <c r="C57" i="1"/>
  <c r="C49" i="1"/>
  <c r="C37" i="1"/>
  <c r="C29" i="1"/>
  <c r="C21" i="1"/>
  <c r="C9" i="1"/>
  <c r="C114" i="1"/>
  <c r="C98" i="1"/>
  <c r="C82" i="1"/>
  <c r="C66" i="1"/>
  <c r="C50" i="1"/>
  <c r="C34" i="1"/>
  <c r="C18" i="1"/>
  <c r="I77" i="1"/>
  <c r="I61" i="1"/>
  <c r="I45" i="1"/>
  <c r="I29" i="1"/>
  <c r="I13" i="1"/>
  <c r="H121" i="1"/>
  <c r="H113" i="1"/>
  <c r="H105" i="1"/>
  <c r="H97" i="1"/>
  <c r="H89" i="1"/>
  <c r="H73" i="1"/>
  <c r="H57" i="1"/>
  <c r="H41" i="1"/>
  <c r="H25" i="1"/>
  <c r="H9" i="1"/>
  <c r="H5" i="1"/>
  <c r="C78" i="1"/>
  <c r="C62" i="1"/>
  <c r="C46" i="1"/>
  <c r="C30" i="1"/>
  <c r="C1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C121" i="1"/>
  <c r="C113" i="1"/>
  <c r="C105" i="1"/>
  <c r="C97" i="1"/>
  <c r="C89" i="1"/>
  <c r="C81" i="1"/>
  <c r="C73" i="1"/>
  <c r="C65" i="1"/>
  <c r="C61" i="1"/>
  <c r="C53" i="1"/>
  <c r="C45" i="1"/>
  <c r="C41" i="1"/>
  <c r="C33" i="1"/>
  <c r="C25" i="1"/>
  <c r="C17" i="1"/>
  <c r="C13" i="1"/>
  <c r="C5" i="1"/>
  <c r="C4" i="1"/>
  <c r="C120" i="1"/>
  <c r="C116" i="1"/>
  <c r="C112" i="1"/>
  <c r="C108" i="1"/>
  <c r="C104" i="1"/>
  <c r="C100" i="1"/>
  <c r="C96" i="1"/>
  <c r="C92" i="1"/>
  <c r="C88" i="1"/>
  <c r="C84" i="1"/>
  <c r="C80" i="1"/>
  <c r="C76" i="1"/>
  <c r="C72" i="1"/>
  <c r="C68" i="1"/>
  <c r="C64" i="1"/>
  <c r="C60" i="1"/>
  <c r="C56" i="1"/>
  <c r="C52" i="1"/>
  <c r="C48" i="1"/>
  <c r="C44" i="1"/>
  <c r="C40" i="1"/>
  <c r="C36" i="1"/>
  <c r="C32" i="1"/>
  <c r="C28" i="1"/>
  <c r="C24" i="1"/>
  <c r="C20" i="1"/>
  <c r="C16" i="1"/>
  <c r="C12" i="1"/>
  <c r="C8" i="1"/>
  <c r="I116" i="1"/>
  <c r="I108" i="1"/>
  <c r="I100" i="1"/>
  <c r="I92" i="1"/>
  <c r="I84" i="1"/>
  <c r="I76" i="1"/>
  <c r="I68" i="1"/>
  <c r="I56" i="1"/>
  <c r="I48" i="1"/>
  <c r="I36" i="1"/>
  <c r="I28" i="1"/>
  <c r="I20" i="1"/>
  <c r="I8" i="1"/>
  <c r="J8" i="1" s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7" i="1"/>
  <c r="P36" i="1" l="1"/>
  <c r="P5" i="1"/>
  <c r="P9" i="1"/>
  <c r="P13" i="1"/>
  <c r="P17" i="1"/>
  <c r="P21" i="1"/>
  <c r="P25" i="1"/>
  <c r="P29" i="1"/>
  <c r="P33" i="1"/>
  <c r="P37" i="1"/>
  <c r="P6" i="1"/>
  <c r="P10" i="1"/>
  <c r="P14" i="1"/>
  <c r="P18" i="1"/>
  <c r="P22" i="1"/>
  <c r="P26" i="1"/>
  <c r="P30" i="1"/>
  <c r="P34" i="1"/>
  <c r="P38" i="1"/>
  <c r="P7" i="1"/>
  <c r="P11" i="1"/>
  <c r="P15" i="1"/>
  <c r="P19" i="1"/>
  <c r="P23" i="1"/>
  <c r="P27" i="1"/>
  <c r="P31" i="1"/>
  <c r="P35" i="1"/>
  <c r="P4" i="1"/>
  <c r="P8" i="1"/>
  <c r="P12" i="1"/>
  <c r="P16" i="1"/>
  <c r="P20" i="1"/>
  <c r="P24" i="1"/>
  <c r="P28" i="1"/>
  <c r="P32" i="1"/>
  <c r="J9" i="1"/>
  <c r="K8" i="1"/>
  <c r="J10" i="1" l="1"/>
  <c r="K9" i="1"/>
  <c r="J11" i="1" l="1"/>
  <c r="K10" i="1"/>
  <c r="J12" i="1" l="1"/>
  <c r="K11" i="1"/>
  <c r="J13" i="1" l="1"/>
  <c r="K12" i="1"/>
  <c r="J14" i="1" l="1"/>
  <c r="K13" i="1"/>
  <c r="J15" i="1" l="1"/>
  <c r="K14" i="1"/>
  <c r="J16" i="1" l="1"/>
  <c r="K15" i="1"/>
  <c r="J17" i="1" l="1"/>
  <c r="K16" i="1"/>
  <c r="J18" i="1" l="1"/>
  <c r="K17" i="1"/>
  <c r="J19" i="1" l="1"/>
  <c r="K18" i="1"/>
  <c r="J20" i="1" l="1"/>
  <c r="K19" i="1"/>
  <c r="J21" i="1" l="1"/>
  <c r="K20" i="1"/>
  <c r="J22" i="1" l="1"/>
  <c r="K21" i="1"/>
  <c r="J23" i="1" l="1"/>
  <c r="K22" i="1"/>
  <c r="J24" i="1" l="1"/>
  <c r="K23" i="1"/>
  <c r="J25" i="1" l="1"/>
  <c r="K24" i="1"/>
  <c r="J26" i="1" l="1"/>
  <c r="K25" i="1"/>
  <c r="J27" i="1" l="1"/>
  <c r="K26" i="1"/>
  <c r="J28" i="1" l="1"/>
  <c r="K27" i="1"/>
  <c r="J29" i="1" l="1"/>
  <c r="K28" i="1"/>
  <c r="J30" i="1" l="1"/>
  <c r="K29" i="1"/>
  <c r="J31" i="1" l="1"/>
  <c r="K30" i="1"/>
  <c r="J32" i="1" l="1"/>
  <c r="K31" i="1"/>
  <c r="J33" i="1" l="1"/>
  <c r="K32" i="1"/>
  <c r="J34" i="1" l="1"/>
  <c r="K33" i="1"/>
  <c r="J35" i="1" l="1"/>
  <c r="K34" i="1"/>
  <c r="J36" i="1" l="1"/>
  <c r="K35" i="1"/>
  <c r="J37" i="1" l="1"/>
  <c r="K36" i="1"/>
  <c r="J38" i="1" l="1"/>
  <c r="K37" i="1"/>
  <c r="J39" i="1" l="1"/>
  <c r="J40" i="1" l="1"/>
  <c r="K39" i="1"/>
  <c r="J41" i="1" l="1"/>
  <c r="K40" i="1"/>
  <c r="J42" i="1" l="1"/>
  <c r="K41" i="1"/>
  <c r="J43" i="1" l="1"/>
  <c r="K42" i="1"/>
  <c r="J44" i="1" l="1"/>
  <c r="K43" i="1"/>
  <c r="J45" i="1" l="1"/>
  <c r="K44" i="1"/>
  <c r="J46" i="1" l="1"/>
  <c r="K45" i="1"/>
  <c r="J47" i="1" l="1"/>
  <c r="K46" i="1"/>
  <c r="J48" i="1" l="1"/>
  <c r="K47" i="1"/>
  <c r="J49" i="1" l="1"/>
  <c r="K48" i="1"/>
  <c r="J50" i="1" l="1"/>
  <c r="K49" i="1"/>
  <c r="J51" i="1" l="1"/>
  <c r="K50" i="1"/>
  <c r="J52" i="1" l="1"/>
  <c r="K51" i="1"/>
  <c r="J53" i="1" l="1"/>
  <c r="K52" i="1"/>
  <c r="J54" i="1" l="1"/>
  <c r="K53" i="1"/>
  <c r="J55" i="1" l="1"/>
  <c r="K54" i="1"/>
  <c r="J56" i="1" l="1"/>
  <c r="K55" i="1"/>
  <c r="J57" i="1" l="1"/>
  <c r="K56" i="1"/>
  <c r="J58" i="1" l="1"/>
  <c r="K57" i="1"/>
  <c r="J59" i="1" l="1"/>
  <c r="K58" i="1"/>
  <c r="J60" i="1" l="1"/>
  <c r="K59" i="1"/>
  <c r="J61" i="1" l="1"/>
  <c r="K60" i="1"/>
  <c r="J62" i="1" l="1"/>
  <c r="K61" i="1"/>
  <c r="J63" i="1" l="1"/>
  <c r="K62" i="1"/>
  <c r="J64" i="1" l="1"/>
  <c r="K63" i="1"/>
  <c r="J65" i="1" l="1"/>
  <c r="K64" i="1"/>
  <c r="J66" i="1" l="1"/>
  <c r="K65" i="1"/>
  <c r="J67" i="1" l="1"/>
  <c r="K66" i="1"/>
  <c r="J68" i="1" l="1"/>
  <c r="K67" i="1"/>
  <c r="J69" i="1" l="1"/>
  <c r="K68" i="1"/>
  <c r="J70" i="1" l="1"/>
  <c r="K69" i="1"/>
  <c r="J71" i="1" l="1"/>
  <c r="K70" i="1"/>
  <c r="J72" i="1" l="1"/>
  <c r="K71" i="1"/>
  <c r="J73" i="1" l="1"/>
  <c r="K72" i="1"/>
  <c r="J74" i="1" l="1"/>
  <c r="K73" i="1"/>
  <c r="J75" i="1" l="1"/>
  <c r="K74" i="1"/>
  <c r="J76" i="1" l="1"/>
  <c r="K75" i="1"/>
  <c r="J77" i="1" l="1"/>
  <c r="K76" i="1"/>
  <c r="J78" i="1" l="1"/>
  <c r="K77" i="1"/>
  <c r="J79" i="1" l="1"/>
  <c r="K78" i="1"/>
  <c r="J80" i="1" l="1"/>
  <c r="K79" i="1"/>
  <c r="J81" i="1" l="1"/>
  <c r="K80" i="1"/>
  <c r="J82" i="1" l="1"/>
  <c r="K81" i="1"/>
  <c r="J83" i="1" l="1"/>
  <c r="K82" i="1"/>
  <c r="J84" i="1" l="1"/>
  <c r="K83" i="1"/>
  <c r="J85" i="1" l="1"/>
  <c r="K84" i="1"/>
  <c r="J86" i="1" l="1"/>
  <c r="K85" i="1"/>
  <c r="J87" i="1" l="1"/>
  <c r="K86" i="1"/>
  <c r="J88" i="1" l="1"/>
  <c r="K87" i="1"/>
  <c r="J89" i="1" l="1"/>
  <c r="K88" i="1"/>
  <c r="J90" i="1" l="1"/>
  <c r="K89" i="1"/>
  <c r="J91" i="1" l="1"/>
  <c r="K90" i="1"/>
  <c r="J92" i="1" l="1"/>
  <c r="K91" i="1"/>
  <c r="J93" i="1" l="1"/>
  <c r="K92" i="1"/>
  <c r="J94" i="1" l="1"/>
  <c r="K93" i="1"/>
  <c r="J95" i="1" l="1"/>
  <c r="K94" i="1"/>
  <c r="J96" i="1" l="1"/>
  <c r="K95" i="1"/>
  <c r="J97" i="1" l="1"/>
  <c r="K96" i="1"/>
  <c r="J98" i="1" l="1"/>
  <c r="K97" i="1"/>
  <c r="J99" i="1" l="1"/>
  <c r="K98" i="1"/>
  <c r="J100" i="1" l="1"/>
  <c r="K99" i="1"/>
  <c r="J101" i="1" l="1"/>
  <c r="K100" i="1"/>
  <c r="J102" i="1" l="1"/>
  <c r="K101" i="1"/>
  <c r="J103" i="1" l="1"/>
  <c r="K102" i="1"/>
  <c r="J104" i="1" l="1"/>
  <c r="K103" i="1"/>
  <c r="J105" i="1" l="1"/>
  <c r="K104" i="1"/>
  <c r="J106" i="1" l="1"/>
  <c r="K105" i="1"/>
  <c r="J107" i="1" l="1"/>
  <c r="K106" i="1"/>
  <c r="J108" i="1" l="1"/>
  <c r="K107" i="1"/>
  <c r="J109" i="1" l="1"/>
  <c r="K108" i="1"/>
  <c r="J110" i="1" l="1"/>
  <c r="K109" i="1"/>
  <c r="J111" i="1" l="1"/>
  <c r="K110" i="1"/>
  <c r="J112" i="1" l="1"/>
  <c r="K111" i="1"/>
  <c r="J113" i="1" l="1"/>
  <c r="K112" i="1"/>
  <c r="J114" i="1" l="1"/>
  <c r="K113" i="1"/>
  <c r="J115" i="1" l="1"/>
  <c r="K114" i="1"/>
  <c r="J116" i="1" l="1"/>
  <c r="K115" i="1"/>
  <c r="J117" i="1" l="1"/>
  <c r="K116" i="1"/>
  <c r="J118" i="1" l="1"/>
  <c r="K117" i="1"/>
  <c r="J119" i="1" l="1"/>
  <c r="K118" i="1"/>
  <c r="J120" i="1" l="1"/>
  <c r="K119" i="1"/>
  <c r="J121" i="1" l="1"/>
  <c r="K120" i="1"/>
  <c r="J122" i="1" l="1"/>
  <c r="K121" i="1"/>
  <c r="J123" i="1" l="1"/>
  <c r="K123" i="1" s="1"/>
  <c r="K122" i="1"/>
</calcChain>
</file>

<file path=xl/sharedStrings.xml><?xml version="1.0" encoding="utf-8"?>
<sst xmlns="http://schemas.openxmlformats.org/spreadsheetml/2006/main" count="31" uniqueCount="31">
  <si>
    <t>Time (s)</t>
  </si>
  <si>
    <t xml:space="preserve">MPH </t>
  </si>
  <si>
    <t xml:space="preserve">Distance </t>
  </si>
  <si>
    <t>Total Resistance (N)</t>
  </si>
  <si>
    <t>Height (m)</t>
  </si>
  <si>
    <t>M/s</t>
  </si>
  <si>
    <r>
      <t>Acceleration (M/s</t>
    </r>
    <r>
      <rPr>
        <sz val="11"/>
        <color theme="1"/>
        <rFont val="Times New Roman"/>
        <family val="1"/>
      </rPr>
      <t>²</t>
    </r>
    <r>
      <rPr>
        <sz val="11"/>
        <color theme="1"/>
        <rFont val="Calibri"/>
        <family val="2"/>
      </rPr>
      <t xml:space="preserve">) </t>
    </r>
  </si>
  <si>
    <t>Length</t>
  </si>
  <si>
    <r>
      <t>Air density (Kg/m</t>
    </r>
    <r>
      <rPr>
        <sz val="11"/>
        <color theme="1"/>
        <rFont val="Times New Roman"/>
        <family val="1"/>
      </rPr>
      <t>³</t>
    </r>
    <r>
      <rPr>
        <sz val="11"/>
        <color theme="1"/>
        <rFont val="Calibri"/>
        <family val="2"/>
        <scheme val="minor"/>
      </rPr>
      <t>)</t>
    </r>
  </si>
  <si>
    <r>
      <t>Frontal Area (m</t>
    </r>
    <r>
      <rPr>
        <sz val="11"/>
        <color theme="1"/>
        <rFont val="Times New Roman"/>
        <family val="1"/>
      </rPr>
      <t>²</t>
    </r>
    <r>
      <rPr>
        <sz val="7.7"/>
        <color theme="1"/>
        <rFont val="Calibri"/>
        <family val="2"/>
      </rPr>
      <t>)</t>
    </r>
  </si>
  <si>
    <t>CD</t>
  </si>
  <si>
    <t xml:space="preserve">              Vehicle </t>
  </si>
  <si>
    <t>Vehicle Mass (Kg)</t>
  </si>
  <si>
    <t>Vehicle Mass including 2 people (Kg)</t>
  </si>
  <si>
    <t>Average Weight of Male in UK (Kg)</t>
  </si>
  <si>
    <t>Power (w)</t>
  </si>
  <si>
    <t>Power (Kw)</t>
  </si>
  <si>
    <t>Average Power (w)</t>
  </si>
  <si>
    <t>Average Power (Kw)</t>
  </si>
  <si>
    <t>Gradient Resistance (N)</t>
  </si>
  <si>
    <t>Gradient (%)</t>
  </si>
  <si>
    <t>Areodynamic Resistance (N)</t>
  </si>
  <si>
    <t>Rolling Resistance (N)</t>
  </si>
  <si>
    <t>Angle of rise slope 1 (%)</t>
  </si>
  <si>
    <t>Angle of fall slope 1 (%)</t>
  </si>
  <si>
    <t>Wheel Radius (m)</t>
  </si>
  <si>
    <t xml:space="preserve">Concrete rolling resistance co-efficient </t>
  </si>
  <si>
    <t xml:space="preserve">Mud rolling resistance co-efficient </t>
  </si>
  <si>
    <t>Velocity</t>
  </si>
  <si>
    <r>
      <t>Angle of rise slope 1 (</t>
    </r>
    <r>
      <rPr>
        <sz val="11"/>
        <color theme="1"/>
        <rFont val="Times New Roman"/>
        <family val="1"/>
      </rPr>
      <t>⸰</t>
    </r>
    <r>
      <rPr>
        <sz val="11"/>
        <color theme="1"/>
        <rFont val="Calibri"/>
        <family val="2"/>
        <scheme val="minor"/>
      </rPr>
      <t>)</t>
    </r>
  </si>
  <si>
    <r>
      <t>Angle of fall slope 1 (</t>
    </r>
    <r>
      <rPr>
        <sz val="11"/>
        <color theme="1"/>
        <rFont val="Times New Roman"/>
        <family val="1"/>
      </rPr>
      <t>⸰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</si>
</sst>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7.7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Fill="1" applyBorder="1"/>
    <xf numFmtId="0" fontId="0" fillId="0" borderId="1" xfId="0" applyFill="1" applyBorder="1"/>
    <xf numFmtId="0" fontId="0" fillId="0" borderId="0" xfId="0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Sheet1!$N$3:$N$123</c:f>
              <c:numCache>
                <c:formatCode>General</c:formatCode>
                <c:ptCount val="121"/>
                <c:pt idx="0">
                  <c:v>0</c:v>
                </c:pt>
                <c:pt idx="1">
                  <c:v>2.5411231256945963</c:v>
                </c:pt>
                <c:pt idx="2">
                  <c:v>5.1163734716506433</c:v>
                </c:pt>
                <c:pt idx="3">
                  <c:v>7.7598782581295973</c:v>
                </c:pt>
                <c:pt idx="4">
                  <c:v>13.726796235122647</c:v>
                </c:pt>
                <c:pt idx="5">
                  <c:v>18.145354284311246</c:v>
                </c:pt>
                <c:pt idx="6">
                  <c:v>9.341247463905761</c:v>
                </c:pt>
                <c:pt idx="7">
                  <c:v>6.1414479960938833</c:v>
                </c:pt>
                <c:pt idx="8">
                  <c:v>2.4435604963998081</c:v>
                </c:pt>
                <c:pt idx="9">
                  <c:v>2.4435604963998081</c:v>
                </c:pt>
                <c:pt idx="10">
                  <c:v>-4.752268859252637</c:v>
                </c:pt>
                <c:pt idx="11">
                  <c:v>-7.3200099645848331</c:v>
                </c:pt>
                <c:pt idx="12">
                  <c:v>-4.0471081905280277</c:v>
                </c:pt>
                <c:pt idx="13">
                  <c:v>-1.3605847636292017</c:v>
                </c:pt>
                <c:pt idx="14">
                  <c:v>-3.5045665183781978</c:v>
                </c:pt>
                <c:pt idx="15">
                  <c:v>-1.2361941762465583</c:v>
                </c:pt>
                <c:pt idx="16">
                  <c:v>8.6976692355387009</c:v>
                </c:pt>
                <c:pt idx="17">
                  <c:v>-3.5045665183781978</c:v>
                </c:pt>
                <c:pt idx="18">
                  <c:v>0.93289848125470132</c:v>
                </c:pt>
                <c:pt idx="19">
                  <c:v>0.93289848125470132</c:v>
                </c:pt>
                <c:pt idx="20">
                  <c:v>6.1831057357467287</c:v>
                </c:pt>
                <c:pt idx="21">
                  <c:v>14.134087662067095</c:v>
                </c:pt>
                <c:pt idx="22">
                  <c:v>12.891219463612071</c:v>
                </c:pt>
                <c:pt idx="23">
                  <c:v>6.1414479960938833</c:v>
                </c:pt>
                <c:pt idx="24">
                  <c:v>2.4435604963998081</c:v>
                </c:pt>
                <c:pt idx="25">
                  <c:v>2.4435604963998081</c:v>
                </c:pt>
                <c:pt idx="26">
                  <c:v>2.4435604963998081</c:v>
                </c:pt>
                <c:pt idx="27">
                  <c:v>2.4435604963998081</c:v>
                </c:pt>
                <c:pt idx="28">
                  <c:v>2.4435604963998081</c:v>
                </c:pt>
                <c:pt idx="29">
                  <c:v>2.4435604963998081</c:v>
                </c:pt>
                <c:pt idx="30">
                  <c:v>2.4435604963998081</c:v>
                </c:pt>
                <c:pt idx="31">
                  <c:v>19.646876957709253</c:v>
                </c:pt>
                <c:pt idx="32">
                  <c:v>19.646876957709253</c:v>
                </c:pt>
                <c:pt idx="33">
                  <c:v>19.646876957709253</c:v>
                </c:pt>
                <c:pt idx="34">
                  <c:v>19.646876957709253</c:v>
                </c:pt>
                <c:pt idx="35">
                  <c:v>3.9147703504854348</c:v>
                </c:pt>
                <c:pt idx="36">
                  <c:v>12.525743563682488</c:v>
                </c:pt>
                <c:pt idx="37">
                  <c:v>8.4855255733487187</c:v>
                </c:pt>
                <c:pt idx="38">
                  <c:v>10.472738175734301</c:v>
                </c:pt>
                <c:pt idx="39">
                  <c:v>6.9343206007798397</c:v>
                </c:pt>
                <c:pt idx="40">
                  <c:v>5.9433924992262286</c:v>
                </c:pt>
                <c:pt idx="41">
                  <c:v>9.7875960424044788</c:v>
                </c:pt>
                <c:pt idx="42">
                  <c:v>9.7860471155109625</c:v>
                </c:pt>
                <c:pt idx="43">
                  <c:v>9.7845463609849492</c:v>
                </c:pt>
                <c:pt idx="44">
                  <c:v>9.783091565961497</c:v>
                </c:pt>
                <c:pt idx="45">
                  <c:v>7.2276945742481482</c:v>
                </c:pt>
                <c:pt idx="46">
                  <c:v>4.5040049865985949</c:v>
                </c:pt>
                <c:pt idx="47">
                  <c:v>7.4615187628262545</c:v>
                </c:pt>
                <c:pt idx="48">
                  <c:v>7.4607404118806357</c:v>
                </c:pt>
                <c:pt idx="49">
                  <c:v>7.4599793384254864</c:v>
                </c:pt>
                <c:pt idx="50">
                  <c:v>7.4592349734984413</c:v>
                </c:pt>
                <c:pt idx="51">
                  <c:v>7.4585067728477696</c:v>
                </c:pt>
                <c:pt idx="52">
                  <c:v>7.4577942156052774</c:v>
                </c:pt>
                <c:pt idx="53">
                  <c:v>7.4570968030438145</c:v>
                </c:pt>
                <c:pt idx="54">
                  <c:v>7.456414057413193</c:v>
                </c:pt>
                <c:pt idx="55">
                  <c:v>12.467498159851816</c:v>
                </c:pt>
                <c:pt idx="56">
                  <c:v>14.610114041572782</c:v>
                </c:pt>
                <c:pt idx="57">
                  <c:v>16.782591241022523</c:v>
                </c:pt>
                <c:pt idx="58">
                  <c:v>18.989195660733724</c:v>
                </c:pt>
                <c:pt idx="59">
                  <c:v>21.234193203239034</c:v>
                </c:pt>
                <c:pt idx="60">
                  <c:v>15.317573203728513</c:v>
                </c:pt>
                <c:pt idx="61">
                  <c:v>15.317573203728513</c:v>
                </c:pt>
                <c:pt idx="62">
                  <c:v>15.317573203728513</c:v>
                </c:pt>
                <c:pt idx="63">
                  <c:v>23.521849771071189</c:v>
                </c:pt>
                <c:pt idx="64">
                  <c:v>21.280951784307714</c:v>
                </c:pt>
                <c:pt idx="65">
                  <c:v>13.759426771878816</c:v>
                </c:pt>
                <c:pt idx="66">
                  <c:v>13.053745990851892</c:v>
                </c:pt>
                <c:pt idx="67">
                  <c:v>12.359263203973242</c:v>
                </c:pt>
                <c:pt idx="68">
                  <c:v>15.317573203728513</c:v>
                </c:pt>
                <c:pt idx="69">
                  <c:v>15.317573203728513</c:v>
                </c:pt>
                <c:pt idx="70">
                  <c:v>15.317573203728513</c:v>
                </c:pt>
                <c:pt idx="71">
                  <c:v>11.675445173426322</c:v>
                </c:pt>
                <c:pt idx="72">
                  <c:v>7.8231069302692484</c:v>
                </c:pt>
                <c:pt idx="73">
                  <c:v>9.6826472416098888</c:v>
                </c:pt>
                <c:pt idx="74">
                  <c:v>3.9208325556998842</c:v>
                </c:pt>
                <c:pt idx="75">
                  <c:v>12.47021457943746</c:v>
                </c:pt>
                <c:pt idx="76">
                  <c:v>16.704572811340064</c:v>
                </c:pt>
                <c:pt idx="77">
                  <c:v>27.054709714949315</c:v>
                </c:pt>
                <c:pt idx="78">
                  <c:v>27.976365341315919</c:v>
                </c:pt>
                <c:pt idx="79">
                  <c:v>26.926577596832345</c:v>
                </c:pt>
                <c:pt idx="80">
                  <c:v>19.5328080286858</c:v>
                </c:pt>
                <c:pt idx="81">
                  <c:v>19.534745340659704</c:v>
                </c:pt>
                <c:pt idx="82">
                  <c:v>19.536617946154855</c:v>
                </c:pt>
                <c:pt idx="83">
                  <c:v>19.538429033729663</c:v>
                </c:pt>
                <c:pt idx="84">
                  <c:v>19.540181585830172</c:v>
                </c:pt>
                <c:pt idx="85">
                  <c:v>19.646876957709253</c:v>
                </c:pt>
                <c:pt idx="86">
                  <c:v>19.646876957709253</c:v>
                </c:pt>
                <c:pt idx="87">
                  <c:v>19.646876957709253</c:v>
                </c:pt>
                <c:pt idx="88">
                  <c:v>15.206515267643875</c:v>
                </c:pt>
                <c:pt idx="89">
                  <c:v>14.476838784870601</c:v>
                </c:pt>
                <c:pt idx="90">
                  <c:v>13.759426771878816</c:v>
                </c:pt>
                <c:pt idx="91">
                  <c:v>-4.3616999648295733</c:v>
                </c:pt>
                <c:pt idx="92">
                  <c:v>-4.0471081905280277</c:v>
                </c:pt>
                <c:pt idx="93">
                  <c:v>-3.6941232934323689</c:v>
                </c:pt>
                <c:pt idx="94">
                  <c:v>-1.2858340185617483</c:v>
                </c:pt>
                <c:pt idx="95">
                  <c:v>0.93289848125470132</c:v>
                </c:pt>
                <c:pt idx="96">
                  <c:v>0.93289848125470132</c:v>
                </c:pt>
                <c:pt idx="97">
                  <c:v>0.93289848125470132</c:v>
                </c:pt>
                <c:pt idx="98">
                  <c:v>6.1831057357467287</c:v>
                </c:pt>
                <c:pt idx="99">
                  <c:v>3.9403288088111812</c:v>
                </c:pt>
                <c:pt idx="100">
                  <c:v>7.4715400341914791</c:v>
                </c:pt>
                <c:pt idx="101">
                  <c:v>-6.3897117632131453</c:v>
                </c:pt>
                <c:pt idx="102">
                  <c:v>1.1539787361627749</c:v>
                </c:pt>
                <c:pt idx="103">
                  <c:v>3.9403288088111812</c:v>
                </c:pt>
                <c:pt idx="104">
                  <c:v>4.2217136623661382</c:v>
                </c:pt>
                <c:pt idx="105">
                  <c:v>7.921636662581041</c:v>
                </c:pt>
                <c:pt idx="106">
                  <c:v>8.8559571396215748</c:v>
                </c:pt>
                <c:pt idx="107">
                  <c:v>9.8393354957879744</c:v>
                </c:pt>
                <c:pt idx="108">
                  <c:v>-7.8877737135350801</c:v>
                </c:pt>
                <c:pt idx="109">
                  <c:v>-1.3970398366480428</c:v>
                </c:pt>
                <c:pt idx="110">
                  <c:v>-1.4033899650743131</c:v>
                </c:pt>
                <c:pt idx="111">
                  <c:v>1.5549200346809586</c:v>
                </c:pt>
                <c:pt idx="112">
                  <c:v>-4.0471081905280277</c:v>
                </c:pt>
                <c:pt idx="113">
                  <c:v>-3.6941232934323689</c:v>
                </c:pt>
                <c:pt idx="114">
                  <c:v>-3.3070111760752448</c:v>
                </c:pt>
                <c:pt idx="115">
                  <c:v>-2.8900377409893547</c:v>
                </c:pt>
                <c:pt idx="116">
                  <c:v>-2.4474688907073783</c:v>
                </c:pt>
                <c:pt idx="117">
                  <c:v>-1.9835705277619891</c:v>
                </c:pt>
                <c:pt idx="118">
                  <c:v>-1.502608554685877</c:v>
                </c:pt>
                <c:pt idx="119">
                  <c:v>-1.0088488740117212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19-4444-888C-E60FAE20CFC1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035656"/>
        <c:axId val="385036640"/>
      </c:lineChart>
      <c:catAx>
        <c:axId val="385035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36640"/>
        <c:crosses val="autoZero"/>
        <c:auto val="1"/>
        <c:lblAlgn val="ctr"/>
        <c:lblOffset val="100"/>
        <c:noMultiLvlLbl val="0"/>
      </c:catAx>
      <c:valAx>
        <c:axId val="38503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35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Sheet1!$A$3:$A$124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Sheet1!$G$3:$G$124</c:f>
              <c:numCache>
                <c:formatCode>General</c:formatCode>
                <c:ptCount val="122"/>
                <c:pt idx="0">
                  <c:v>94.391584560000013</c:v>
                </c:pt>
                <c:pt idx="1">
                  <c:v>94.391584560000013</c:v>
                </c:pt>
                <c:pt idx="2">
                  <c:v>94.391584560000013</c:v>
                </c:pt>
                <c:pt idx="3">
                  <c:v>94.391584560000013</c:v>
                </c:pt>
                <c:pt idx="4">
                  <c:v>94.391584560000013</c:v>
                </c:pt>
                <c:pt idx="5">
                  <c:v>94.391584560000013</c:v>
                </c:pt>
                <c:pt idx="6">
                  <c:v>94.391584560000013</c:v>
                </c:pt>
                <c:pt idx="7">
                  <c:v>94.391584560000013</c:v>
                </c:pt>
                <c:pt idx="8">
                  <c:v>94.391584560000013</c:v>
                </c:pt>
                <c:pt idx="9">
                  <c:v>94.391584560000013</c:v>
                </c:pt>
                <c:pt idx="10">
                  <c:v>94.391584560000013</c:v>
                </c:pt>
                <c:pt idx="11">
                  <c:v>94.391584560000013</c:v>
                </c:pt>
                <c:pt idx="12">
                  <c:v>94.391584560000013</c:v>
                </c:pt>
                <c:pt idx="13">
                  <c:v>94.391584560000013</c:v>
                </c:pt>
                <c:pt idx="14">
                  <c:v>94.391584560000013</c:v>
                </c:pt>
                <c:pt idx="15">
                  <c:v>94.391584560000013</c:v>
                </c:pt>
                <c:pt idx="16">
                  <c:v>94.391584560000013</c:v>
                </c:pt>
                <c:pt idx="17">
                  <c:v>94.391584560000013</c:v>
                </c:pt>
                <c:pt idx="18">
                  <c:v>94.391584560000013</c:v>
                </c:pt>
                <c:pt idx="19">
                  <c:v>94.391584560000013</c:v>
                </c:pt>
                <c:pt idx="20">
                  <c:v>94.391584560000013</c:v>
                </c:pt>
                <c:pt idx="21">
                  <c:v>94.391584560000013</c:v>
                </c:pt>
                <c:pt idx="22">
                  <c:v>94.391584560000013</c:v>
                </c:pt>
                <c:pt idx="23">
                  <c:v>94.391584560000013</c:v>
                </c:pt>
                <c:pt idx="24">
                  <c:v>94.391584560000013</c:v>
                </c:pt>
                <c:pt idx="25">
                  <c:v>94.391584560000013</c:v>
                </c:pt>
                <c:pt idx="26">
                  <c:v>94.391584560000013</c:v>
                </c:pt>
                <c:pt idx="27">
                  <c:v>94.391584560000013</c:v>
                </c:pt>
                <c:pt idx="28">
                  <c:v>94.391584560000013</c:v>
                </c:pt>
                <c:pt idx="29">
                  <c:v>94.391584560000013</c:v>
                </c:pt>
                <c:pt idx="30">
                  <c:v>94.391584560000013</c:v>
                </c:pt>
                <c:pt idx="31">
                  <c:v>1633.7005020000004</c:v>
                </c:pt>
                <c:pt idx="32">
                  <c:v>1633.7005020000004</c:v>
                </c:pt>
                <c:pt idx="33">
                  <c:v>1633.7005020000004</c:v>
                </c:pt>
                <c:pt idx="34">
                  <c:v>1633.7005020000004</c:v>
                </c:pt>
                <c:pt idx="35">
                  <c:v>1633.7005020000004</c:v>
                </c:pt>
                <c:pt idx="36">
                  <c:v>1633.7005020000004</c:v>
                </c:pt>
                <c:pt idx="37">
                  <c:v>1633.7005020000004</c:v>
                </c:pt>
                <c:pt idx="38">
                  <c:v>1633.7005020000004</c:v>
                </c:pt>
                <c:pt idx="39">
                  <c:v>1633.7005020000004</c:v>
                </c:pt>
                <c:pt idx="40">
                  <c:v>1633.7005020000004</c:v>
                </c:pt>
                <c:pt idx="41">
                  <c:v>1633.7005020000004</c:v>
                </c:pt>
                <c:pt idx="42">
                  <c:v>1633.7005020000004</c:v>
                </c:pt>
                <c:pt idx="43">
                  <c:v>1633.7005020000004</c:v>
                </c:pt>
                <c:pt idx="44">
                  <c:v>1633.7005020000004</c:v>
                </c:pt>
                <c:pt idx="45">
                  <c:v>1633.7005020000004</c:v>
                </c:pt>
                <c:pt idx="46">
                  <c:v>1633.7005020000004</c:v>
                </c:pt>
                <c:pt idx="47">
                  <c:v>1633.7005020000004</c:v>
                </c:pt>
                <c:pt idx="48">
                  <c:v>1633.7005020000004</c:v>
                </c:pt>
                <c:pt idx="49">
                  <c:v>1633.7005020000004</c:v>
                </c:pt>
                <c:pt idx="50">
                  <c:v>1633.7005020000004</c:v>
                </c:pt>
                <c:pt idx="51">
                  <c:v>1633.7005020000004</c:v>
                </c:pt>
                <c:pt idx="52">
                  <c:v>1633.7005020000004</c:v>
                </c:pt>
                <c:pt idx="53">
                  <c:v>1633.7005020000004</c:v>
                </c:pt>
                <c:pt idx="54">
                  <c:v>1633.7005020000004</c:v>
                </c:pt>
                <c:pt idx="55">
                  <c:v>1633.7005020000004</c:v>
                </c:pt>
                <c:pt idx="56">
                  <c:v>1633.7005020000004</c:v>
                </c:pt>
                <c:pt idx="57">
                  <c:v>1633.7005020000004</c:v>
                </c:pt>
                <c:pt idx="58">
                  <c:v>1633.7005020000004</c:v>
                </c:pt>
                <c:pt idx="59">
                  <c:v>1633.7005020000004</c:v>
                </c:pt>
                <c:pt idx="60">
                  <c:v>1633.7005020000004</c:v>
                </c:pt>
                <c:pt idx="61">
                  <c:v>1633.7005020000004</c:v>
                </c:pt>
                <c:pt idx="62">
                  <c:v>1633.7005020000004</c:v>
                </c:pt>
                <c:pt idx="63">
                  <c:v>1633.7005020000004</c:v>
                </c:pt>
                <c:pt idx="64">
                  <c:v>1633.7005020000004</c:v>
                </c:pt>
                <c:pt idx="65">
                  <c:v>1633.7005020000004</c:v>
                </c:pt>
                <c:pt idx="66">
                  <c:v>1633.7005020000004</c:v>
                </c:pt>
                <c:pt idx="67">
                  <c:v>1633.7005020000004</c:v>
                </c:pt>
                <c:pt idx="68">
                  <c:v>1633.7005020000004</c:v>
                </c:pt>
                <c:pt idx="69">
                  <c:v>1633.7005020000004</c:v>
                </c:pt>
                <c:pt idx="70">
                  <c:v>1633.7005020000004</c:v>
                </c:pt>
                <c:pt idx="71">
                  <c:v>1633.7005020000004</c:v>
                </c:pt>
                <c:pt idx="72">
                  <c:v>1633.7005020000004</c:v>
                </c:pt>
                <c:pt idx="73">
                  <c:v>1633.7005020000004</c:v>
                </c:pt>
                <c:pt idx="74">
                  <c:v>1633.7005020000004</c:v>
                </c:pt>
                <c:pt idx="75">
                  <c:v>1633.7005020000004</c:v>
                </c:pt>
                <c:pt idx="76">
                  <c:v>1633.7005020000004</c:v>
                </c:pt>
                <c:pt idx="77">
                  <c:v>1633.7005020000004</c:v>
                </c:pt>
                <c:pt idx="78">
                  <c:v>1633.7005020000004</c:v>
                </c:pt>
                <c:pt idx="79">
                  <c:v>1633.7005020000004</c:v>
                </c:pt>
                <c:pt idx="80">
                  <c:v>1633.7005020000004</c:v>
                </c:pt>
                <c:pt idx="81">
                  <c:v>1633.7005020000004</c:v>
                </c:pt>
                <c:pt idx="82">
                  <c:v>1633.7005020000004</c:v>
                </c:pt>
                <c:pt idx="83">
                  <c:v>1633.7005020000004</c:v>
                </c:pt>
                <c:pt idx="84">
                  <c:v>1633.7005020000004</c:v>
                </c:pt>
                <c:pt idx="85">
                  <c:v>1633.7005020000004</c:v>
                </c:pt>
                <c:pt idx="86">
                  <c:v>1633.7005020000004</c:v>
                </c:pt>
                <c:pt idx="87">
                  <c:v>1633.7005020000004</c:v>
                </c:pt>
                <c:pt idx="88">
                  <c:v>1633.7005020000004</c:v>
                </c:pt>
                <c:pt idx="89">
                  <c:v>1633.7005020000004</c:v>
                </c:pt>
                <c:pt idx="90">
                  <c:v>1633.7005020000004</c:v>
                </c:pt>
                <c:pt idx="91">
                  <c:v>94.391584560000013</c:v>
                </c:pt>
                <c:pt idx="92">
                  <c:v>94.391584560000013</c:v>
                </c:pt>
                <c:pt idx="93">
                  <c:v>94.391584560000013</c:v>
                </c:pt>
                <c:pt idx="94">
                  <c:v>94.391584560000013</c:v>
                </c:pt>
                <c:pt idx="95">
                  <c:v>94.391584560000013</c:v>
                </c:pt>
                <c:pt idx="96">
                  <c:v>94.391584560000013</c:v>
                </c:pt>
                <c:pt idx="97">
                  <c:v>94.391584560000013</c:v>
                </c:pt>
                <c:pt idx="98">
                  <c:v>94.391584560000013</c:v>
                </c:pt>
                <c:pt idx="99">
                  <c:v>94.391584560000013</c:v>
                </c:pt>
                <c:pt idx="100">
                  <c:v>94.391584560000013</c:v>
                </c:pt>
                <c:pt idx="101">
                  <c:v>94.391584560000013</c:v>
                </c:pt>
                <c:pt idx="102">
                  <c:v>94.391584560000013</c:v>
                </c:pt>
                <c:pt idx="103">
                  <c:v>94.391584560000013</c:v>
                </c:pt>
                <c:pt idx="104">
                  <c:v>94.391584560000013</c:v>
                </c:pt>
                <c:pt idx="105">
                  <c:v>94.391584560000013</c:v>
                </c:pt>
                <c:pt idx="106">
                  <c:v>94.391584560000013</c:v>
                </c:pt>
                <c:pt idx="107">
                  <c:v>94.391584560000013</c:v>
                </c:pt>
                <c:pt idx="108">
                  <c:v>94.391584560000013</c:v>
                </c:pt>
                <c:pt idx="109">
                  <c:v>94.391584560000013</c:v>
                </c:pt>
                <c:pt idx="110">
                  <c:v>94.391584560000013</c:v>
                </c:pt>
                <c:pt idx="111">
                  <c:v>94.391584560000013</c:v>
                </c:pt>
                <c:pt idx="112">
                  <c:v>94.391584560000013</c:v>
                </c:pt>
                <c:pt idx="113">
                  <c:v>94.391584560000013</c:v>
                </c:pt>
                <c:pt idx="114">
                  <c:v>94.391584560000013</c:v>
                </c:pt>
                <c:pt idx="115">
                  <c:v>94.391584560000013</c:v>
                </c:pt>
                <c:pt idx="116">
                  <c:v>94.391584560000013</c:v>
                </c:pt>
                <c:pt idx="117">
                  <c:v>94.391584560000013</c:v>
                </c:pt>
                <c:pt idx="118">
                  <c:v>94.391584560000013</c:v>
                </c:pt>
                <c:pt idx="119">
                  <c:v>94.391584560000013</c:v>
                </c:pt>
                <c:pt idx="120">
                  <c:v>94.391584560000013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E3-47C5-A6F1-51254D513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125840"/>
        <c:axId val="598126168"/>
      </c:lineChart>
      <c:catAx>
        <c:axId val="598125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26168"/>
        <c:crosses val="autoZero"/>
        <c:auto val="1"/>
        <c:lblAlgn val="ctr"/>
        <c:lblOffset val="100"/>
        <c:noMultiLvlLbl val="0"/>
      </c:catAx>
      <c:valAx>
        <c:axId val="598126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Resistances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2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Sheet1!$H$1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Sheet1!$H$2:$H$124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3.1808507312406529</c:v>
                </c:pt>
                <c:pt idx="3">
                  <c:v>12.723402924962611</c:v>
                </c:pt>
                <c:pt idx="4">
                  <c:v>28.62765658116588</c:v>
                </c:pt>
                <c:pt idx="5">
                  <c:v>57.454116333034293</c:v>
                </c:pt>
                <c:pt idx="6">
                  <c:v>96.220734620029759</c:v>
                </c:pt>
                <c:pt idx="7">
                  <c:v>114.51062632466352</c:v>
                </c:pt>
                <c:pt idx="8">
                  <c:v>124.25198168908801</c:v>
                </c:pt>
                <c:pt idx="9">
                  <c:v>124.25198168908801</c:v>
                </c:pt>
                <c:pt idx="10">
                  <c:v>124.25198168908801</c:v>
                </c:pt>
                <c:pt idx="11">
                  <c:v>105.16687730164406</c:v>
                </c:pt>
                <c:pt idx="12">
                  <c:v>79.521268281016305</c:v>
                </c:pt>
                <c:pt idx="13">
                  <c:v>64.412227307623226</c:v>
                </c:pt>
                <c:pt idx="14">
                  <c:v>57.454116333034293</c:v>
                </c:pt>
                <c:pt idx="15">
                  <c:v>44.730713408071679</c:v>
                </c:pt>
                <c:pt idx="16">
                  <c:v>38.965421457698</c:v>
                </c:pt>
                <c:pt idx="17">
                  <c:v>57.454116333034293</c:v>
                </c:pt>
                <c:pt idx="18">
                  <c:v>44.730713408071679</c:v>
                </c:pt>
                <c:pt idx="19">
                  <c:v>44.730713408071679</c:v>
                </c:pt>
                <c:pt idx="20">
                  <c:v>44.730713408071679</c:v>
                </c:pt>
                <c:pt idx="21">
                  <c:v>57.454116333034293</c:v>
                </c:pt>
                <c:pt idx="22">
                  <c:v>87.672198279820506</c:v>
                </c:pt>
                <c:pt idx="23">
                  <c:v>114.51062632466352</c:v>
                </c:pt>
                <c:pt idx="24">
                  <c:v>124.25198168908801</c:v>
                </c:pt>
                <c:pt idx="25">
                  <c:v>124.25198168908801</c:v>
                </c:pt>
                <c:pt idx="26">
                  <c:v>124.25198168908801</c:v>
                </c:pt>
                <c:pt idx="27">
                  <c:v>124.25198168908801</c:v>
                </c:pt>
                <c:pt idx="28">
                  <c:v>124.25198168908801</c:v>
                </c:pt>
                <c:pt idx="29">
                  <c:v>124.25198168908801</c:v>
                </c:pt>
                <c:pt idx="30">
                  <c:v>124.25198168908801</c:v>
                </c:pt>
                <c:pt idx="31">
                  <c:v>124.25198168908801</c:v>
                </c:pt>
                <c:pt idx="32">
                  <c:v>124.25198168908801</c:v>
                </c:pt>
                <c:pt idx="33">
                  <c:v>124.25198168908801</c:v>
                </c:pt>
                <c:pt idx="34">
                  <c:v>124.25198168908801</c:v>
                </c:pt>
                <c:pt idx="35">
                  <c:v>124.25198168908801</c:v>
                </c:pt>
                <c:pt idx="36">
                  <c:v>87.672198279820506</c:v>
                </c:pt>
                <c:pt idx="37">
                  <c:v>79.521268281016305</c:v>
                </c:pt>
                <c:pt idx="38">
                  <c:v>64.412227307623226</c:v>
                </c:pt>
                <c:pt idx="39">
                  <c:v>57.454116333034293</c:v>
                </c:pt>
                <c:pt idx="40">
                  <c:v>44.730713408071679</c:v>
                </c:pt>
                <c:pt idx="41">
                  <c:v>33.597735848729393</c:v>
                </c:pt>
                <c:pt idx="42">
                  <c:v>33.597735848729393</c:v>
                </c:pt>
                <c:pt idx="43">
                  <c:v>33.597735848729393</c:v>
                </c:pt>
                <c:pt idx="44">
                  <c:v>33.597735848729393</c:v>
                </c:pt>
                <c:pt idx="45">
                  <c:v>33.597735848729393</c:v>
                </c:pt>
                <c:pt idx="46">
                  <c:v>28.62765658116588</c:v>
                </c:pt>
                <c:pt idx="47">
                  <c:v>19.880317070254076</c:v>
                </c:pt>
                <c:pt idx="48">
                  <c:v>19.880317070254076</c:v>
                </c:pt>
                <c:pt idx="49">
                  <c:v>19.880317070254076</c:v>
                </c:pt>
                <c:pt idx="50">
                  <c:v>19.880317070254076</c:v>
                </c:pt>
                <c:pt idx="51">
                  <c:v>19.880317070254076</c:v>
                </c:pt>
                <c:pt idx="52">
                  <c:v>19.880317070254076</c:v>
                </c:pt>
                <c:pt idx="53">
                  <c:v>19.880317070254076</c:v>
                </c:pt>
                <c:pt idx="54">
                  <c:v>19.880317070254076</c:v>
                </c:pt>
                <c:pt idx="55">
                  <c:v>19.880317070254076</c:v>
                </c:pt>
                <c:pt idx="56">
                  <c:v>28.62765658116588</c:v>
                </c:pt>
                <c:pt idx="57">
                  <c:v>38.965421457698</c:v>
                </c:pt>
                <c:pt idx="58">
                  <c:v>50.893611699850446</c:v>
                </c:pt>
                <c:pt idx="59">
                  <c:v>64.412227307623226</c:v>
                </c:pt>
                <c:pt idx="60">
                  <c:v>79.521268281016305</c:v>
                </c:pt>
                <c:pt idx="61">
                  <c:v>79.521268281016305</c:v>
                </c:pt>
                <c:pt idx="62">
                  <c:v>79.521268281016305</c:v>
                </c:pt>
                <c:pt idx="63">
                  <c:v>79.521268281016305</c:v>
                </c:pt>
                <c:pt idx="64">
                  <c:v>96.220734620029759</c:v>
                </c:pt>
                <c:pt idx="65">
                  <c:v>105.16687730164406</c:v>
                </c:pt>
                <c:pt idx="66">
                  <c:v>96.220734620029759</c:v>
                </c:pt>
                <c:pt idx="67">
                  <c:v>87.672198279820506</c:v>
                </c:pt>
                <c:pt idx="68">
                  <c:v>79.521268281016305</c:v>
                </c:pt>
                <c:pt idx="69">
                  <c:v>79.521268281016305</c:v>
                </c:pt>
                <c:pt idx="70">
                  <c:v>79.521268281016305</c:v>
                </c:pt>
                <c:pt idx="71">
                  <c:v>79.521268281016305</c:v>
                </c:pt>
                <c:pt idx="72">
                  <c:v>71.76794462361724</c:v>
                </c:pt>
                <c:pt idx="73">
                  <c:v>57.454116333034293</c:v>
                </c:pt>
                <c:pt idx="74">
                  <c:v>50.893611699850446</c:v>
                </c:pt>
                <c:pt idx="75">
                  <c:v>33.597735848729393</c:v>
                </c:pt>
                <c:pt idx="76">
                  <c:v>38.965421457698</c:v>
                </c:pt>
                <c:pt idx="77">
                  <c:v>50.893611699850446</c:v>
                </c:pt>
                <c:pt idx="78">
                  <c:v>79.521268281016305</c:v>
                </c:pt>
                <c:pt idx="79">
                  <c:v>105.16687730164406</c:v>
                </c:pt>
                <c:pt idx="80">
                  <c:v>124.25198168908801</c:v>
                </c:pt>
                <c:pt idx="81">
                  <c:v>124.25198168908801</c:v>
                </c:pt>
                <c:pt idx="82">
                  <c:v>124.25198168908801</c:v>
                </c:pt>
                <c:pt idx="83">
                  <c:v>124.25198168908801</c:v>
                </c:pt>
                <c:pt idx="84">
                  <c:v>124.25198168908801</c:v>
                </c:pt>
                <c:pt idx="85">
                  <c:v>124.25198168908801</c:v>
                </c:pt>
                <c:pt idx="86">
                  <c:v>124.25198168908801</c:v>
                </c:pt>
                <c:pt idx="87">
                  <c:v>124.25198168908801</c:v>
                </c:pt>
                <c:pt idx="88">
                  <c:v>124.25198168908801</c:v>
                </c:pt>
                <c:pt idx="89">
                  <c:v>114.51062632466352</c:v>
                </c:pt>
                <c:pt idx="90">
                  <c:v>105.16687730164406</c:v>
                </c:pt>
                <c:pt idx="91">
                  <c:v>96.220734620029759</c:v>
                </c:pt>
                <c:pt idx="92">
                  <c:v>79.521268281016305</c:v>
                </c:pt>
                <c:pt idx="93">
                  <c:v>64.412227307623226</c:v>
                </c:pt>
                <c:pt idx="94">
                  <c:v>50.893611699850446</c:v>
                </c:pt>
                <c:pt idx="95">
                  <c:v>44.730713408071679</c:v>
                </c:pt>
                <c:pt idx="96">
                  <c:v>44.730713408071679</c:v>
                </c:pt>
                <c:pt idx="97">
                  <c:v>44.730713408071679</c:v>
                </c:pt>
                <c:pt idx="98">
                  <c:v>44.730713408071679</c:v>
                </c:pt>
                <c:pt idx="99">
                  <c:v>57.454116333034293</c:v>
                </c:pt>
                <c:pt idx="100">
                  <c:v>64.412227307623226</c:v>
                </c:pt>
                <c:pt idx="101">
                  <c:v>79.521268281016305</c:v>
                </c:pt>
                <c:pt idx="102">
                  <c:v>57.454116333034293</c:v>
                </c:pt>
                <c:pt idx="103">
                  <c:v>57.454116333034293</c:v>
                </c:pt>
                <c:pt idx="104">
                  <c:v>64.412227307623226</c:v>
                </c:pt>
                <c:pt idx="105">
                  <c:v>71.76794462361724</c:v>
                </c:pt>
                <c:pt idx="106">
                  <c:v>87.672198279820506</c:v>
                </c:pt>
                <c:pt idx="107">
                  <c:v>105.16687730164406</c:v>
                </c:pt>
                <c:pt idx="108">
                  <c:v>124.25198168908801</c:v>
                </c:pt>
                <c:pt idx="109">
                  <c:v>96.220734620029759</c:v>
                </c:pt>
                <c:pt idx="110">
                  <c:v>87.672198279820506</c:v>
                </c:pt>
                <c:pt idx="111">
                  <c:v>79.521268281016305</c:v>
                </c:pt>
                <c:pt idx="112">
                  <c:v>79.521268281016305</c:v>
                </c:pt>
                <c:pt idx="113">
                  <c:v>64.412227307623226</c:v>
                </c:pt>
                <c:pt idx="114">
                  <c:v>50.893611699850446</c:v>
                </c:pt>
                <c:pt idx="115">
                  <c:v>38.965421457698</c:v>
                </c:pt>
                <c:pt idx="116">
                  <c:v>28.62765658116588</c:v>
                </c:pt>
                <c:pt idx="117">
                  <c:v>19.880317070254076</c:v>
                </c:pt>
                <c:pt idx="118">
                  <c:v>12.723402924962611</c:v>
                </c:pt>
                <c:pt idx="119">
                  <c:v>7.15691414529147</c:v>
                </c:pt>
                <c:pt idx="120">
                  <c:v>3.1808507312406529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7-45CF-BC3F-1BD17816D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488912"/>
        <c:axId val="477487272"/>
      </c:lineChart>
      <c:catAx>
        <c:axId val="47748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487272"/>
        <c:crosses val="autoZero"/>
        <c:auto val="1"/>
        <c:lblAlgn val="ctr"/>
        <c:lblOffset val="100"/>
        <c:noMultiLvlLbl val="0"/>
      </c:catAx>
      <c:valAx>
        <c:axId val="477487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Areodynamic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488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Sheet1!$K$2:$K$124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19.141874900150288</c:v>
                </c:pt>
                <c:pt idx="37">
                  <c:v>18.620297927394148</c:v>
                </c:pt>
                <c:pt idx="38">
                  <c:v>18.174599306791627</c:v>
                </c:pt>
                <c:pt idx="39">
                  <c:v>17.772820128358003</c:v>
                </c:pt>
                <c:pt idx="40">
                  <c:v>17.432778926922584</c:v>
                </c:pt>
                <c:pt idx="41">
                  <c:v>17.148429960736895</c:v>
                </c:pt>
                <c:pt idx="42">
                  <c:v>16.873208245317663</c:v>
                </c:pt>
                <c:pt idx="43">
                  <c:v>16.606681262098792</c:v>
                </c:pt>
                <c:pt idx="44">
                  <c:v>16.348443395582905</c:v>
                </c:pt>
                <c:pt idx="45">
                  <c:v>16.098113873624627</c:v>
                </c:pt>
                <c:pt idx="46">
                  <c:v>15.873749917197802</c:v>
                </c:pt>
                <c:pt idx="47">
                  <c:v>15.691502501386118</c:v>
                </c:pt>
                <c:pt idx="48">
                  <c:v>15.5133923708369</c:v>
                </c:pt>
                <c:pt idx="49">
                  <c:v>15.339280223016061</c:v>
                </c:pt>
                <c:pt idx="50">
                  <c:v>15.169032939741744</c:v>
                </c:pt>
                <c:pt idx="51">
                  <c:v>15.00252324775775</c:v>
                </c:pt>
                <c:pt idx="52">
                  <c:v>14.839629401419447</c:v>
                </c:pt>
                <c:pt idx="53">
                  <c:v>14.680234885829551</c:v>
                </c:pt>
                <c:pt idx="54">
                  <c:v>14.524228138902563</c:v>
                </c:pt>
                <c:pt idx="55">
                  <c:v>14.371502290964576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-11.038076219871657</c:v>
                </c:pt>
                <c:pt idx="77">
                  <c:v>-10.907641050360617</c:v>
                </c:pt>
                <c:pt idx="78">
                  <c:v>-10.74886898266978</c:v>
                </c:pt>
                <c:pt idx="79">
                  <c:v>-10.571901204143362</c:v>
                </c:pt>
                <c:pt idx="80">
                  <c:v>-10.386037962157719</c:v>
                </c:pt>
                <c:pt idx="81">
                  <c:v>-10.206597085133568</c:v>
                </c:pt>
                <c:pt idx="82">
                  <c:v>-10.033251346595295</c:v>
                </c:pt>
                <c:pt idx="83">
                  <c:v>-9.8656953788832809</c:v>
                </c:pt>
                <c:pt idx="84">
                  <c:v>-9.7036438779160772</c:v>
                </c:pt>
                <c:pt idx="85">
                  <c:v>-9.5468299820221532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13-4780-B23C-5D4B88C33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0324680"/>
        <c:axId val="470323368"/>
      </c:lineChart>
      <c:catAx>
        <c:axId val="470324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323368"/>
        <c:crosses val="autoZero"/>
        <c:auto val="1"/>
        <c:lblAlgn val="ctr"/>
        <c:lblOffset val="100"/>
        <c:noMultiLvlLbl val="0"/>
      </c:catAx>
      <c:valAx>
        <c:axId val="47032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Resistances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324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Sheet1!$L$2:$L$124</c:f>
              <c:numCache>
                <c:formatCode>General</c:formatCode>
                <c:ptCount val="123"/>
                <c:pt idx="0">
                  <c:v>0</c:v>
                </c:pt>
                <c:pt idx="1">
                  <c:v>94.391584560000013</c:v>
                </c:pt>
                <c:pt idx="2">
                  <c:v>1421.0826356112407</c:v>
                </c:pt>
                <c:pt idx="3">
                  <c:v>1430.6251878049625</c:v>
                </c:pt>
                <c:pt idx="4">
                  <c:v>1446.5294414611662</c:v>
                </c:pt>
                <c:pt idx="5">
                  <c:v>1806.2334512930342</c:v>
                </c:pt>
                <c:pt idx="6">
                  <c:v>1845.0000695800297</c:v>
                </c:pt>
                <c:pt idx="7">
                  <c:v>870.65731104466408</c:v>
                </c:pt>
                <c:pt idx="8">
                  <c:v>549.52111632908759</c:v>
                </c:pt>
                <c:pt idx="9">
                  <c:v>218.64356624908802</c:v>
                </c:pt>
                <c:pt idx="10">
                  <c:v>218.64356624908802</c:v>
                </c:pt>
                <c:pt idx="11">
                  <c:v>-462.19663829835645</c:v>
                </c:pt>
                <c:pt idx="12">
                  <c:v>-818.7197973989837</c:v>
                </c:pt>
                <c:pt idx="13">
                  <c:v>-502.95128829237592</c:v>
                </c:pt>
                <c:pt idx="14">
                  <c:v>-179.03184918696599</c:v>
                </c:pt>
                <c:pt idx="15">
                  <c:v>-522.63280219192882</c:v>
                </c:pt>
                <c:pt idx="16">
                  <c:v>-197.52054406230158</c:v>
                </c:pt>
                <c:pt idx="17">
                  <c:v>1144.4783511330345</c:v>
                </c:pt>
                <c:pt idx="18">
                  <c:v>-522.63280219192882</c:v>
                </c:pt>
                <c:pt idx="19">
                  <c:v>139.12229796807168</c:v>
                </c:pt>
                <c:pt idx="20">
                  <c:v>139.12229796807168</c:v>
                </c:pt>
                <c:pt idx="21">
                  <c:v>813.60080105303496</c:v>
                </c:pt>
                <c:pt idx="22">
                  <c:v>1505.573983159821</c:v>
                </c:pt>
                <c:pt idx="23">
                  <c:v>1201.5348611246636</c:v>
                </c:pt>
                <c:pt idx="24">
                  <c:v>549.52111632908759</c:v>
                </c:pt>
                <c:pt idx="25">
                  <c:v>218.64356624908802</c:v>
                </c:pt>
                <c:pt idx="26">
                  <c:v>218.64356624908802</c:v>
                </c:pt>
                <c:pt idx="27">
                  <c:v>218.64356624908802</c:v>
                </c:pt>
                <c:pt idx="28">
                  <c:v>218.64356624908802</c:v>
                </c:pt>
                <c:pt idx="29">
                  <c:v>218.64356624908802</c:v>
                </c:pt>
                <c:pt idx="30">
                  <c:v>218.64356624908802</c:v>
                </c:pt>
                <c:pt idx="31">
                  <c:v>218.64356624908802</c:v>
                </c:pt>
                <c:pt idx="32">
                  <c:v>1757.9524836890885</c:v>
                </c:pt>
                <c:pt idx="33">
                  <c:v>1757.9524836890885</c:v>
                </c:pt>
                <c:pt idx="34">
                  <c:v>1757.9524836890885</c:v>
                </c:pt>
                <c:pt idx="35">
                  <c:v>1757.9524836890885</c:v>
                </c:pt>
                <c:pt idx="36">
                  <c:v>417.00437485997145</c:v>
                </c:pt>
                <c:pt idx="37">
                  <c:v>1400.96451812841</c:v>
                </c:pt>
                <c:pt idx="38">
                  <c:v>1054.5322284544161</c:v>
                </c:pt>
                <c:pt idx="39">
                  <c:v>1378.0498883813925</c:v>
                </c:pt>
                <c:pt idx="40">
                  <c:v>1034.108894174994</c:v>
                </c:pt>
                <c:pt idx="41">
                  <c:v>1022.6915676494667</c:v>
                </c:pt>
                <c:pt idx="42">
                  <c:v>1684.1714460940475</c:v>
                </c:pt>
                <c:pt idx="43">
                  <c:v>1683.9049191108286</c:v>
                </c:pt>
                <c:pt idx="44">
                  <c:v>1683.6466812443127</c:v>
                </c:pt>
                <c:pt idx="45">
                  <c:v>1683.3963517223544</c:v>
                </c:pt>
                <c:pt idx="46">
                  <c:v>1347.3243584183645</c:v>
                </c:pt>
                <c:pt idx="47">
                  <c:v>1007.51722141164</c:v>
                </c:pt>
                <c:pt idx="48">
                  <c:v>1669.0942114410914</c:v>
                </c:pt>
                <c:pt idx="49">
                  <c:v>1668.9200992932704</c:v>
                </c:pt>
                <c:pt idx="50">
                  <c:v>1668.7498520099962</c:v>
                </c:pt>
                <c:pt idx="51">
                  <c:v>1668.5833423180122</c:v>
                </c:pt>
                <c:pt idx="52">
                  <c:v>1668.4204484716738</c:v>
                </c:pt>
                <c:pt idx="53">
                  <c:v>1668.261053956084</c:v>
                </c:pt>
                <c:pt idx="54">
                  <c:v>1668.105047209157</c:v>
                </c:pt>
                <c:pt idx="55">
                  <c:v>1667.952321361219</c:v>
                </c:pt>
                <c:pt idx="56">
                  <c:v>2324.0832587411669</c:v>
                </c:pt>
                <c:pt idx="57">
                  <c:v>2334.4210236176982</c:v>
                </c:pt>
                <c:pt idx="58">
                  <c:v>2346.3492138598504</c:v>
                </c:pt>
                <c:pt idx="59">
                  <c:v>2359.8678294676242</c:v>
                </c:pt>
                <c:pt idx="60">
                  <c:v>2374.9768704410158</c:v>
                </c:pt>
                <c:pt idx="61">
                  <c:v>1713.2217702810167</c:v>
                </c:pt>
                <c:pt idx="62">
                  <c:v>1713.2217702810167</c:v>
                </c:pt>
                <c:pt idx="63">
                  <c:v>1713.2217702810167</c:v>
                </c:pt>
                <c:pt idx="64">
                  <c:v>2391.6763367800309</c:v>
                </c:pt>
                <c:pt idx="65">
                  <c:v>2069.7449293816439</c:v>
                </c:pt>
                <c:pt idx="66">
                  <c:v>1399.0436865400306</c:v>
                </c:pt>
                <c:pt idx="67">
                  <c:v>1390.4951501998214</c:v>
                </c:pt>
                <c:pt idx="68">
                  <c:v>1382.3442202010158</c:v>
                </c:pt>
                <c:pt idx="69">
                  <c:v>1713.2217702810167</c:v>
                </c:pt>
                <c:pt idx="70">
                  <c:v>1713.2217702810167</c:v>
                </c:pt>
                <c:pt idx="71">
                  <c:v>1713.2217702810167</c:v>
                </c:pt>
                <c:pt idx="72">
                  <c:v>1374.5908965436181</c:v>
                </c:pt>
                <c:pt idx="73">
                  <c:v>1029.3995181730347</c:v>
                </c:pt>
                <c:pt idx="74">
                  <c:v>1353.7165636198506</c:v>
                </c:pt>
                <c:pt idx="75">
                  <c:v>674.66558760872965</c:v>
                </c:pt>
                <c:pt idx="76">
                  <c:v>1992.5053973178269</c:v>
                </c:pt>
                <c:pt idx="77">
                  <c:v>2335.4415728094896</c:v>
                </c:pt>
                <c:pt idx="78">
                  <c:v>3025.9831016183466</c:v>
                </c:pt>
                <c:pt idx="79">
                  <c:v>2720.9281283375012</c:v>
                </c:pt>
                <c:pt idx="80">
                  <c:v>2409.3215458869313</c:v>
                </c:pt>
                <c:pt idx="81">
                  <c:v>1747.7458866039549</c:v>
                </c:pt>
                <c:pt idx="82">
                  <c:v>1747.9192323424932</c:v>
                </c:pt>
                <c:pt idx="83">
                  <c:v>1748.0867883102053</c:v>
                </c:pt>
                <c:pt idx="84">
                  <c:v>1748.2488398111725</c:v>
                </c:pt>
                <c:pt idx="85">
                  <c:v>1748.4056537070662</c:v>
                </c:pt>
                <c:pt idx="86">
                  <c:v>1757.9524836890885</c:v>
                </c:pt>
                <c:pt idx="87">
                  <c:v>1757.9524836890885</c:v>
                </c:pt>
                <c:pt idx="88">
                  <c:v>1757.9524836890885</c:v>
                </c:pt>
                <c:pt idx="89">
                  <c:v>1417.3335782446643</c:v>
                </c:pt>
                <c:pt idx="90">
                  <c:v>1407.9898292216435</c:v>
                </c:pt>
                <c:pt idx="91">
                  <c:v>1399.0436865400306</c:v>
                </c:pt>
                <c:pt idx="92">
                  <c:v>-487.84224731898416</c:v>
                </c:pt>
                <c:pt idx="93">
                  <c:v>-502.95128829237592</c:v>
                </c:pt>
                <c:pt idx="94">
                  <c:v>-516.46990390015003</c:v>
                </c:pt>
                <c:pt idx="95">
                  <c:v>-191.7552521119286</c:v>
                </c:pt>
                <c:pt idx="96">
                  <c:v>139.12229796807168</c:v>
                </c:pt>
                <c:pt idx="97">
                  <c:v>139.12229796807168</c:v>
                </c:pt>
                <c:pt idx="98">
                  <c:v>139.12229796807168</c:v>
                </c:pt>
                <c:pt idx="99">
                  <c:v>813.60080105303496</c:v>
                </c:pt>
                <c:pt idx="100">
                  <c:v>489.68136194762349</c:v>
                </c:pt>
                <c:pt idx="101">
                  <c:v>835.66795300101558</c:v>
                </c:pt>
                <c:pt idx="102">
                  <c:v>-840.78694934696523</c:v>
                </c:pt>
                <c:pt idx="103">
                  <c:v>151.84570089303429</c:v>
                </c:pt>
                <c:pt idx="104">
                  <c:v>489.68136194762349</c:v>
                </c:pt>
                <c:pt idx="105">
                  <c:v>497.03707926361687</c:v>
                </c:pt>
                <c:pt idx="106">
                  <c:v>843.81888299982108</c:v>
                </c:pt>
                <c:pt idx="107">
                  <c:v>861.31356202164329</c:v>
                </c:pt>
                <c:pt idx="108">
                  <c:v>880.39866640908861</c:v>
                </c:pt>
                <c:pt idx="109">
                  <c:v>-802.0203310599702</c:v>
                </c:pt>
                <c:pt idx="110">
                  <c:v>-148.81376724017906</c:v>
                </c:pt>
                <c:pt idx="111">
                  <c:v>-156.96469723898457</c:v>
                </c:pt>
                <c:pt idx="112">
                  <c:v>173.91285284101633</c:v>
                </c:pt>
                <c:pt idx="113">
                  <c:v>-502.95128829237592</c:v>
                </c:pt>
                <c:pt idx="114">
                  <c:v>-516.46990390015003</c:v>
                </c:pt>
                <c:pt idx="115">
                  <c:v>-528.39809414230183</c:v>
                </c:pt>
                <c:pt idx="116">
                  <c:v>-538.73585901883393</c:v>
                </c:pt>
                <c:pt idx="117">
                  <c:v>-547.48319852974646</c:v>
                </c:pt>
                <c:pt idx="118">
                  <c:v>-554.64011267503724</c:v>
                </c:pt>
                <c:pt idx="119">
                  <c:v>-560.20660145470833</c:v>
                </c:pt>
                <c:pt idx="120">
                  <c:v>-564.18266486875962</c:v>
                </c:pt>
                <c:pt idx="121">
                  <c:v>-1229.11861576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7F-45A5-97D2-F32FB1A6E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832056"/>
        <c:axId val="508836648"/>
      </c:lineChart>
      <c:catAx>
        <c:axId val="508832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836648"/>
        <c:crosses val="autoZero"/>
        <c:auto val="1"/>
        <c:lblAlgn val="ctr"/>
        <c:lblOffset val="100"/>
        <c:noMultiLvlLbl val="0"/>
      </c:catAx>
      <c:valAx>
        <c:axId val="50883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 Resistances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832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Sheet1!$E$2:$E$124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1.78816</c:v>
                </c:pt>
                <c:pt idx="3">
                  <c:v>3.5763199999999999</c:v>
                </c:pt>
                <c:pt idx="4">
                  <c:v>5.3644800000000004</c:v>
                </c:pt>
                <c:pt idx="5">
                  <c:v>7.5996800000000002</c:v>
                </c:pt>
                <c:pt idx="6">
                  <c:v>9.8348800000000001</c:v>
                </c:pt>
                <c:pt idx="7">
                  <c:v>10.728960000000001</c:v>
                </c:pt>
                <c:pt idx="8">
                  <c:v>11.176</c:v>
                </c:pt>
                <c:pt idx="9">
                  <c:v>11.176</c:v>
                </c:pt>
                <c:pt idx="10">
                  <c:v>11.176</c:v>
                </c:pt>
                <c:pt idx="11">
                  <c:v>10.28192</c:v>
                </c:pt>
                <c:pt idx="12">
                  <c:v>8.9407999999999994</c:v>
                </c:pt>
                <c:pt idx="13">
                  <c:v>8.0467200000000005</c:v>
                </c:pt>
                <c:pt idx="14">
                  <c:v>7.5996800000000002</c:v>
                </c:pt>
                <c:pt idx="15">
                  <c:v>6.7055999999999996</c:v>
                </c:pt>
                <c:pt idx="16">
                  <c:v>6.2585600000000001</c:v>
                </c:pt>
                <c:pt idx="17">
                  <c:v>7.5996800000000002</c:v>
                </c:pt>
                <c:pt idx="18">
                  <c:v>6.7055999999999996</c:v>
                </c:pt>
                <c:pt idx="19">
                  <c:v>6.7055999999999996</c:v>
                </c:pt>
                <c:pt idx="20">
                  <c:v>6.7055999999999996</c:v>
                </c:pt>
                <c:pt idx="21">
                  <c:v>7.5996800000000002</c:v>
                </c:pt>
                <c:pt idx="22">
                  <c:v>9.3878400000000006</c:v>
                </c:pt>
                <c:pt idx="23">
                  <c:v>10.728960000000001</c:v>
                </c:pt>
                <c:pt idx="24">
                  <c:v>11.176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11.176</c:v>
                </c:pt>
                <c:pt idx="30">
                  <c:v>11.176</c:v>
                </c:pt>
                <c:pt idx="31">
                  <c:v>11.176</c:v>
                </c:pt>
                <c:pt idx="32">
                  <c:v>11.176</c:v>
                </c:pt>
                <c:pt idx="33">
                  <c:v>11.176</c:v>
                </c:pt>
                <c:pt idx="34">
                  <c:v>11.176</c:v>
                </c:pt>
                <c:pt idx="35">
                  <c:v>11.176</c:v>
                </c:pt>
                <c:pt idx="36">
                  <c:v>9.3878400000000006</c:v>
                </c:pt>
                <c:pt idx="37">
                  <c:v>8.9407999999999994</c:v>
                </c:pt>
                <c:pt idx="38">
                  <c:v>8.0467200000000005</c:v>
                </c:pt>
                <c:pt idx="39">
                  <c:v>7.5996800000000002</c:v>
                </c:pt>
                <c:pt idx="40">
                  <c:v>6.7055999999999996</c:v>
                </c:pt>
                <c:pt idx="41">
                  <c:v>5.8115199999999998</c:v>
                </c:pt>
                <c:pt idx="42">
                  <c:v>5.8115199999999998</c:v>
                </c:pt>
                <c:pt idx="43">
                  <c:v>5.8115199999999998</c:v>
                </c:pt>
                <c:pt idx="44">
                  <c:v>5.8115199999999998</c:v>
                </c:pt>
                <c:pt idx="45">
                  <c:v>5.8115199999999998</c:v>
                </c:pt>
                <c:pt idx="46">
                  <c:v>5.3644800000000004</c:v>
                </c:pt>
                <c:pt idx="47">
                  <c:v>4.4703999999999997</c:v>
                </c:pt>
                <c:pt idx="48">
                  <c:v>4.4703999999999997</c:v>
                </c:pt>
                <c:pt idx="49">
                  <c:v>4.4703999999999997</c:v>
                </c:pt>
                <c:pt idx="50">
                  <c:v>4.4703999999999997</c:v>
                </c:pt>
                <c:pt idx="51">
                  <c:v>4.4703999999999997</c:v>
                </c:pt>
                <c:pt idx="52">
                  <c:v>4.4703999999999997</c:v>
                </c:pt>
                <c:pt idx="53">
                  <c:v>4.4703999999999997</c:v>
                </c:pt>
                <c:pt idx="54">
                  <c:v>4.4703999999999997</c:v>
                </c:pt>
                <c:pt idx="55">
                  <c:v>4.4703999999999997</c:v>
                </c:pt>
                <c:pt idx="56">
                  <c:v>5.3644800000000004</c:v>
                </c:pt>
                <c:pt idx="57">
                  <c:v>6.2585600000000001</c:v>
                </c:pt>
                <c:pt idx="58">
                  <c:v>7.1526399999999999</c:v>
                </c:pt>
                <c:pt idx="59">
                  <c:v>8.0467200000000005</c:v>
                </c:pt>
                <c:pt idx="60">
                  <c:v>8.9407999999999994</c:v>
                </c:pt>
                <c:pt idx="61">
                  <c:v>8.9407999999999994</c:v>
                </c:pt>
                <c:pt idx="62">
                  <c:v>8.9407999999999994</c:v>
                </c:pt>
                <c:pt idx="63">
                  <c:v>8.9407999999999994</c:v>
                </c:pt>
                <c:pt idx="64">
                  <c:v>9.8348800000000001</c:v>
                </c:pt>
                <c:pt idx="65">
                  <c:v>10.28192</c:v>
                </c:pt>
                <c:pt idx="66">
                  <c:v>9.8348800000000001</c:v>
                </c:pt>
                <c:pt idx="67">
                  <c:v>9.3878400000000006</c:v>
                </c:pt>
                <c:pt idx="68">
                  <c:v>8.9407999999999994</c:v>
                </c:pt>
                <c:pt idx="69">
                  <c:v>8.9407999999999994</c:v>
                </c:pt>
                <c:pt idx="70">
                  <c:v>8.9407999999999994</c:v>
                </c:pt>
                <c:pt idx="71">
                  <c:v>8.9407999999999994</c:v>
                </c:pt>
                <c:pt idx="72">
                  <c:v>8.49376</c:v>
                </c:pt>
                <c:pt idx="73">
                  <c:v>7.5996800000000002</c:v>
                </c:pt>
                <c:pt idx="74">
                  <c:v>7.1526399999999999</c:v>
                </c:pt>
                <c:pt idx="75">
                  <c:v>5.8115199999999998</c:v>
                </c:pt>
                <c:pt idx="76">
                  <c:v>6.2585600000000001</c:v>
                </c:pt>
                <c:pt idx="77">
                  <c:v>7.1526399999999999</c:v>
                </c:pt>
                <c:pt idx="78">
                  <c:v>8.9407999999999994</c:v>
                </c:pt>
                <c:pt idx="79">
                  <c:v>10.28192</c:v>
                </c:pt>
                <c:pt idx="80">
                  <c:v>11.176</c:v>
                </c:pt>
                <c:pt idx="81">
                  <c:v>11.176</c:v>
                </c:pt>
                <c:pt idx="82">
                  <c:v>11.176</c:v>
                </c:pt>
                <c:pt idx="83">
                  <c:v>11.176</c:v>
                </c:pt>
                <c:pt idx="84">
                  <c:v>11.176</c:v>
                </c:pt>
                <c:pt idx="85">
                  <c:v>11.176</c:v>
                </c:pt>
                <c:pt idx="86">
                  <c:v>11.176</c:v>
                </c:pt>
                <c:pt idx="87">
                  <c:v>11.176</c:v>
                </c:pt>
                <c:pt idx="88">
                  <c:v>11.176</c:v>
                </c:pt>
                <c:pt idx="89">
                  <c:v>10.728960000000001</c:v>
                </c:pt>
                <c:pt idx="90">
                  <c:v>10.28192</c:v>
                </c:pt>
                <c:pt idx="91">
                  <c:v>9.8348800000000001</c:v>
                </c:pt>
                <c:pt idx="92">
                  <c:v>8.9407999999999994</c:v>
                </c:pt>
                <c:pt idx="93">
                  <c:v>8.0467200000000005</c:v>
                </c:pt>
                <c:pt idx="94">
                  <c:v>7.1526399999999999</c:v>
                </c:pt>
                <c:pt idx="95">
                  <c:v>6.7055999999999996</c:v>
                </c:pt>
                <c:pt idx="96">
                  <c:v>6.7055999999999996</c:v>
                </c:pt>
                <c:pt idx="97">
                  <c:v>6.7055999999999996</c:v>
                </c:pt>
                <c:pt idx="98">
                  <c:v>6.7055999999999996</c:v>
                </c:pt>
                <c:pt idx="99">
                  <c:v>7.5996800000000002</c:v>
                </c:pt>
                <c:pt idx="100">
                  <c:v>8.0467200000000005</c:v>
                </c:pt>
                <c:pt idx="101">
                  <c:v>8.9407999999999994</c:v>
                </c:pt>
                <c:pt idx="102">
                  <c:v>7.5996800000000002</c:v>
                </c:pt>
                <c:pt idx="103">
                  <c:v>7.5996800000000002</c:v>
                </c:pt>
                <c:pt idx="104">
                  <c:v>8.0467200000000005</c:v>
                </c:pt>
                <c:pt idx="105">
                  <c:v>8.49376</c:v>
                </c:pt>
                <c:pt idx="106">
                  <c:v>9.3878400000000006</c:v>
                </c:pt>
                <c:pt idx="107">
                  <c:v>10.28192</c:v>
                </c:pt>
                <c:pt idx="108">
                  <c:v>11.176</c:v>
                </c:pt>
                <c:pt idx="109">
                  <c:v>9.8348800000000001</c:v>
                </c:pt>
                <c:pt idx="110">
                  <c:v>9.3878400000000006</c:v>
                </c:pt>
                <c:pt idx="111">
                  <c:v>8.9407999999999994</c:v>
                </c:pt>
                <c:pt idx="112">
                  <c:v>8.9407999999999994</c:v>
                </c:pt>
                <c:pt idx="113">
                  <c:v>8.0467200000000005</c:v>
                </c:pt>
                <c:pt idx="114">
                  <c:v>7.1526399999999999</c:v>
                </c:pt>
                <c:pt idx="115">
                  <c:v>6.2585600000000001</c:v>
                </c:pt>
                <c:pt idx="116">
                  <c:v>5.3644800000000004</c:v>
                </c:pt>
                <c:pt idx="117">
                  <c:v>4.4703999999999997</c:v>
                </c:pt>
                <c:pt idx="118">
                  <c:v>3.5763199999999999</c:v>
                </c:pt>
                <c:pt idx="119">
                  <c:v>2.6822400000000002</c:v>
                </c:pt>
                <c:pt idx="120">
                  <c:v>1.78816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C8-4E20-97BB-9604A43343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168848"/>
        <c:axId val="497159336"/>
      </c:lineChart>
      <c:catAx>
        <c:axId val="497168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59336"/>
        <c:crosses val="autoZero"/>
        <c:auto val="1"/>
        <c:lblAlgn val="ctr"/>
        <c:lblOffset val="100"/>
        <c:noMultiLvlLbl val="0"/>
      </c:catAx>
      <c:valAx>
        <c:axId val="49715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6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318655</xdr:colOff>
      <xdr:row>18</xdr:row>
      <xdr:rowOff>152400</xdr:rowOff>
    </xdr:from>
    <xdr:to>
      <xdr:col>20</xdr:col>
      <xdr:colOff>96982</xdr:colOff>
      <xdr:row>34</xdr:row>
      <xdr:rowOff>13855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C74A835-A20C-4FB2-8C5A-8377091DF5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332509</xdr:colOff>
      <xdr:row>35</xdr:row>
      <xdr:rowOff>41563</xdr:rowOff>
    </xdr:from>
    <xdr:to>
      <xdr:col>20</xdr:col>
      <xdr:colOff>110836</xdr:colOff>
      <xdr:row>50</xdr:row>
      <xdr:rowOff>83126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ECEDB12-920E-40E1-9352-300E8DB26A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419100</xdr:colOff>
      <xdr:row>52</xdr:row>
      <xdr:rowOff>38100</xdr:rowOff>
    </xdr:from>
    <xdr:to>
      <xdr:col>20</xdr:col>
      <xdr:colOff>190500</xdr:colOff>
      <xdr:row>66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7519E08-BF04-40A3-BAF4-C8E00BB6A0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401782</xdr:colOff>
      <xdr:row>19</xdr:row>
      <xdr:rowOff>0</xdr:rowOff>
    </xdr:from>
    <xdr:to>
      <xdr:col>24</xdr:col>
      <xdr:colOff>831273</xdr:colOff>
      <xdr:row>34</xdr:row>
      <xdr:rowOff>41564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C035E2F-9492-4833-B971-A5074FCA49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554182</xdr:colOff>
      <xdr:row>36</xdr:row>
      <xdr:rowOff>55419</xdr:rowOff>
    </xdr:from>
    <xdr:to>
      <xdr:col>24</xdr:col>
      <xdr:colOff>983673</xdr:colOff>
      <xdr:row>51</xdr:row>
      <xdr:rowOff>96982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494F788-B38C-4A79-8D66-1E6B498BA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523875</xdr:colOff>
      <xdr:row>54</xdr:row>
      <xdr:rowOff>28575</xdr:rowOff>
    </xdr:from>
    <xdr:to>
      <xdr:col>24</xdr:col>
      <xdr:colOff>952500</xdr:colOff>
      <xdr:row>69</xdr:row>
      <xdr:rowOff>57150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B0054A1-1E0B-41D0-A4EB-0FDEDEBE5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4"/>
  <sheetViews>
    <sheetView tabSelected="1" topLeftCell="G1" zoomScale="55" zoomScaleNormal="55" workbookViewId="0">
      <selection activeCell="U19" sqref="U19"/>
    </sheetView>
  </sheetViews>
  <sheetFormatPr defaultRowHeight="14.4" x14ac:dyDescent="0.3"/>
  <cols>
    <col min="2" max="2" width="16.5546875" bestFit="1" customWidth="1"/>
    <col min="3" max="3" width="18" bestFit="1" customWidth="1"/>
    <col min="4" max="4" width="14.5546875" bestFit="1" customWidth="1"/>
    <col min="5" max="5" width="16.88671875" bestFit="1" customWidth="1"/>
    <col min="6" max="6" width="11.88671875" bestFit="1" customWidth="1"/>
    <col min="7" max="7" width="21.77734375" bestFit="1" customWidth="1"/>
    <col min="8" max="8" width="26" bestFit="1" customWidth="1"/>
    <col min="9" max="9" width="15.6640625" customWidth="1"/>
    <col min="10" max="10" width="15.109375" customWidth="1"/>
    <col min="11" max="11" width="21.88671875" bestFit="1" customWidth="1"/>
    <col min="12" max="12" width="25.33203125" bestFit="1" customWidth="1"/>
    <col min="13" max="13" width="20.44140625" bestFit="1" customWidth="1"/>
    <col min="14" max="14" width="13.33203125" bestFit="1" customWidth="1"/>
    <col min="15" max="15" width="30" bestFit="1" customWidth="1"/>
    <col min="16" max="17" width="18.21875" bestFit="1" customWidth="1"/>
    <col min="18" max="18" width="33.88671875" bestFit="1" customWidth="1"/>
    <col min="19" max="19" width="8.88671875" bestFit="1" customWidth="1"/>
    <col min="21" max="21" width="12.33203125" bestFit="1" customWidth="1"/>
    <col min="22" max="22" width="15.6640625" bestFit="1" customWidth="1"/>
    <col min="23" max="23" width="14.5546875" bestFit="1" customWidth="1"/>
    <col min="24" max="24" width="17.77734375" bestFit="1" customWidth="1"/>
    <col min="25" max="25" width="21" bestFit="1" customWidth="1"/>
  </cols>
  <sheetData>
    <row r="1" spans="1:19" x14ac:dyDescent="0.3">
      <c r="D1" s="1" t="s">
        <v>11</v>
      </c>
      <c r="E1" s="2" t="s">
        <v>28</v>
      </c>
    </row>
    <row r="2" spans="1:19" x14ac:dyDescent="0.3">
      <c r="A2" s="3" t="s">
        <v>0</v>
      </c>
      <c r="B2" s="3" t="s">
        <v>4</v>
      </c>
      <c r="C2" s="3" t="s">
        <v>6</v>
      </c>
      <c r="D2" s="1" t="s">
        <v>1</v>
      </c>
      <c r="E2" s="2" t="s">
        <v>5</v>
      </c>
      <c r="F2" s="5" t="s">
        <v>20</v>
      </c>
      <c r="G2" s="5" t="s">
        <v>22</v>
      </c>
      <c r="H2" s="5" t="s">
        <v>21</v>
      </c>
      <c r="I2" s="3" t="s">
        <v>2</v>
      </c>
      <c r="J2" s="5" t="s">
        <v>7</v>
      </c>
      <c r="K2" s="3" t="s">
        <v>19</v>
      </c>
      <c r="L2" s="3" t="s">
        <v>3</v>
      </c>
      <c r="M2" s="5" t="s">
        <v>15</v>
      </c>
      <c r="N2" s="5" t="s">
        <v>16</v>
      </c>
      <c r="O2" s="3" t="s">
        <v>17</v>
      </c>
      <c r="P2" s="3" t="s">
        <v>18</v>
      </c>
    </row>
    <row r="3" spans="1:19" x14ac:dyDescent="0.3">
      <c r="A3" s="7">
        <v>0</v>
      </c>
      <c r="B3" s="7">
        <v>0</v>
      </c>
      <c r="C3" s="7">
        <v>0</v>
      </c>
      <c r="D3" s="7">
        <v>0</v>
      </c>
      <c r="E3" s="7">
        <f>D3*0.44704</f>
        <v>0</v>
      </c>
      <c r="F3" s="7">
        <v>0</v>
      </c>
      <c r="G3" s="7">
        <f>$S$6*9.81*$S$11</f>
        <v>94.391584560000013</v>
      </c>
      <c r="H3" s="7">
        <f>0.5*$S$7*$S$8*$S$9*(E3^2)</f>
        <v>0</v>
      </c>
      <c r="I3" s="7">
        <v>0</v>
      </c>
      <c r="J3" s="7">
        <v>0</v>
      </c>
      <c r="K3" s="7">
        <f>$S$6*9.81*SIN(0)</f>
        <v>0</v>
      </c>
      <c r="L3" s="7">
        <f>($S$6*C3)+G3+H3+K3</f>
        <v>94.391584560000013</v>
      </c>
      <c r="M3" s="7">
        <f>E3*L3</f>
        <v>0</v>
      </c>
      <c r="N3" s="7">
        <f>M3*0.001</f>
        <v>0</v>
      </c>
      <c r="O3" s="7">
        <v>0</v>
      </c>
      <c r="P3" s="7">
        <v>0</v>
      </c>
    </row>
    <row r="4" spans="1:19" x14ac:dyDescent="0.3">
      <c r="A4" s="7">
        <v>1</v>
      </c>
      <c r="B4" s="7">
        <v>0</v>
      </c>
      <c r="C4" s="7">
        <f>(E4-E3)/1</f>
        <v>1.78816</v>
      </c>
      <c r="D4" s="7">
        <v>4</v>
      </c>
      <c r="E4" s="7">
        <f t="shared" ref="E4:E67" si="0">D4*0.44704</f>
        <v>1.78816</v>
      </c>
      <c r="F4" s="7">
        <v>0</v>
      </c>
      <c r="G4" s="7">
        <f>$S$6*9.81*$S$11</f>
        <v>94.391584560000013</v>
      </c>
      <c r="H4" s="7">
        <f t="shared" ref="H4:H67" si="1">0.5*$S$7*$S$8*$S$9*(E4^2)</f>
        <v>3.1808507312406529</v>
      </c>
      <c r="I4" s="7">
        <f>E4*1</f>
        <v>1.78816</v>
      </c>
      <c r="J4" s="7">
        <f>I4+J3</f>
        <v>1.78816</v>
      </c>
      <c r="K4" s="7">
        <f>$S$6*9.81*SIN(B4-B3)/J4</f>
        <v>0</v>
      </c>
      <c r="L4" s="7">
        <f t="shared" ref="L4:L67" si="2">($S$6*C4)+G4+H4+K4</f>
        <v>1421.0826356112407</v>
      </c>
      <c r="M4" s="7">
        <f t="shared" ref="M4:M67" si="3">E4*L4</f>
        <v>2541.1231256945962</v>
      </c>
      <c r="N4" s="7">
        <f t="shared" ref="N4:N67" si="4">M4*0.001</f>
        <v>2.5411231256945963</v>
      </c>
      <c r="O4" s="7">
        <f>AVERAGE(M4:M122)</f>
        <v>8043.3577742795514</v>
      </c>
      <c r="P4" s="7">
        <f>AVERAGE(N4:N122)</f>
        <v>8.0433577742795563</v>
      </c>
      <c r="R4" s="3" t="s">
        <v>14</v>
      </c>
      <c r="S4" s="3">
        <v>83.6</v>
      </c>
    </row>
    <row r="5" spans="1:19" x14ac:dyDescent="0.3">
      <c r="A5" s="7">
        <v>2</v>
      </c>
      <c r="B5" s="7">
        <v>0</v>
      </c>
      <c r="C5" s="7">
        <f t="shared" ref="C5:C68" si="5">(E5-E4)/1</f>
        <v>1.78816</v>
      </c>
      <c r="D5" s="7">
        <v>8</v>
      </c>
      <c r="E5" s="7">
        <f t="shared" si="0"/>
        <v>3.5763199999999999</v>
      </c>
      <c r="F5" s="7">
        <v>0</v>
      </c>
      <c r="G5" s="7">
        <f>$S$6*9.81*$S$11</f>
        <v>94.391584560000013</v>
      </c>
      <c r="H5" s="7">
        <f t="shared" si="1"/>
        <v>12.723402924962611</v>
      </c>
      <c r="I5" s="7">
        <f>E5*1</f>
        <v>3.5763199999999999</v>
      </c>
      <c r="J5" s="7">
        <f t="shared" ref="J5:J68" si="6">I5+J4</f>
        <v>5.3644800000000004</v>
      </c>
      <c r="K5" s="7">
        <f t="shared" ref="K5:K68" si="7">$S$6*9.81*SIN(B5-B4)/J5</f>
        <v>0</v>
      </c>
      <c r="L5" s="7">
        <f t="shared" si="2"/>
        <v>1430.6251878049625</v>
      </c>
      <c r="M5" s="7">
        <f t="shared" si="3"/>
        <v>5116.3734716506433</v>
      </c>
      <c r="N5" s="7">
        <f t="shared" si="4"/>
        <v>5.1163734716506433</v>
      </c>
      <c r="O5" s="7">
        <f t="shared" ref="O5:O68" si="8">AVERAGE(M5:M123)</f>
        <v>8022.0037984333803</v>
      </c>
      <c r="P5" s="7">
        <f t="shared" ref="P5:P68" si="9">AVERAGE(N5:N123)</f>
        <v>8.022003798433385</v>
      </c>
      <c r="R5" s="3" t="s">
        <v>12</v>
      </c>
      <c r="S5" s="3">
        <v>516.476</v>
      </c>
    </row>
    <row r="6" spans="1:19" x14ac:dyDescent="0.3">
      <c r="A6" s="7">
        <v>3</v>
      </c>
      <c r="B6" s="7">
        <v>0</v>
      </c>
      <c r="C6" s="7">
        <f t="shared" si="5"/>
        <v>1.7881600000000004</v>
      </c>
      <c r="D6" s="7">
        <v>12</v>
      </c>
      <c r="E6" s="7">
        <f t="shared" si="0"/>
        <v>5.3644800000000004</v>
      </c>
      <c r="F6" s="7">
        <v>0</v>
      </c>
      <c r="G6" s="7">
        <f>$S$6*9.81*$S$11</f>
        <v>94.391584560000013</v>
      </c>
      <c r="H6" s="7">
        <f t="shared" si="1"/>
        <v>28.62765658116588</v>
      </c>
      <c r="I6" s="7">
        <f>E6*1</f>
        <v>5.3644800000000004</v>
      </c>
      <c r="J6" s="7">
        <f t="shared" si="6"/>
        <v>10.728960000000001</v>
      </c>
      <c r="K6" s="7">
        <f t="shared" si="7"/>
        <v>0</v>
      </c>
      <c r="L6" s="7">
        <f t="shared" si="2"/>
        <v>1446.5294414611662</v>
      </c>
      <c r="M6" s="7">
        <f t="shared" si="3"/>
        <v>7759.8782581295973</v>
      </c>
      <c r="N6" s="7">
        <f t="shared" si="4"/>
        <v>7.7598782581295973</v>
      </c>
      <c r="O6" s="7">
        <f t="shared" si="8"/>
        <v>8046.6277842535719</v>
      </c>
      <c r="P6" s="7">
        <f t="shared" si="9"/>
        <v>8.0466277842535749</v>
      </c>
      <c r="R6" s="3" t="s">
        <v>13</v>
      </c>
      <c r="S6" s="3">
        <v>740.15200000000004</v>
      </c>
    </row>
    <row r="7" spans="1:19" x14ac:dyDescent="0.3">
      <c r="A7" s="7">
        <v>4</v>
      </c>
      <c r="B7" s="7">
        <v>0</v>
      </c>
      <c r="C7" s="7">
        <f t="shared" si="5"/>
        <v>2.2351999999999999</v>
      </c>
      <c r="D7" s="7">
        <v>17</v>
      </c>
      <c r="E7" s="7">
        <f t="shared" si="0"/>
        <v>7.5996800000000002</v>
      </c>
      <c r="F7" s="7">
        <v>0</v>
      </c>
      <c r="G7" s="7">
        <f>$S$6*9.81*$S$11</f>
        <v>94.391584560000013</v>
      </c>
      <c r="H7" s="7">
        <f t="shared" si="1"/>
        <v>57.454116333034293</v>
      </c>
      <c r="I7" s="7">
        <f>E7*1</f>
        <v>7.5996800000000002</v>
      </c>
      <c r="J7" s="7">
        <f t="shared" si="6"/>
        <v>18.32864</v>
      </c>
      <c r="K7" s="7">
        <f t="shared" si="7"/>
        <v>0</v>
      </c>
      <c r="L7" s="7">
        <f t="shared" si="2"/>
        <v>1806.2334512930342</v>
      </c>
      <c r="M7" s="7">
        <f t="shared" si="3"/>
        <v>13726.796235122647</v>
      </c>
      <c r="N7" s="7">
        <f t="shared" si="4"/>
        <v>13.726796235122647</v>
      </c>
      <c r="O7" s="7">
        <f t="shared" si="8"/>
        <v>8049.0786349042037</v>
      </c>
      <c r="P7" s="7">
        <f t="shared" si="9"/>
        <v>8.0490786349042089</v>
      </c>
      <c r="R7" s="3" t="s">
        <v>8</v>
      </c>
      <c r="S7" s="3">
        <v>1.2</v>
      </c>
    </row>
    <row r="8" spans="1:19" x14ac:dyDescent="0.3">
      <c r="A8" s="7">
        <v>5</v>
      </c>
      <c r="B8" s="7">
        <v>0</v>
      </c>
      <c r="C8" s="7">
        <f t="shared" si="5"/>
        <v>2.2351999999999999</v>
      </c>
      <c r="D8" s="7">
        <v>22</v>
      </c>
      <c r="E8" s="7">
        <f t="shared" si="0"/>
        <v>9.8348800000000001</v>
      </c>
      <c r="F8" s="7">
        <v>0</v>
      </c>
      <c r="G8" s="7">
        <f>$S$6*9.81*$S$11</f>
        <v>94.391584560000013</v>
      </c>
      <c r="H8" s="7">
        <f t="shared" si="1"/>
        <v>96.220734620029759</v>
      </c>
      <c r="I8" s="7">
        <f>E8*1</f>
        <v>9.8348800000000001</v>
      </c>
      <c r="J8" s="7">
        <f t="shared" si="6"/>
        <v>28.163519999999998</v>
      </c>
      <c r="K8" s="7">
        <f t="shared" si="7"/>
        <v>0</v>
      </c>
      <c r="L8" s="7">
        <f t="shared" si="2"/>
        <v>1845.0000695800297</v>
      </c>
      <c r="M8" s="7">
        <f t="shared" si="3"/>
        <v>18145.354284311245</v>
      </c>
      <c r="N8" s="7">
        <f t="shared" si="4"/>
        <v>18.145354284311246</v>
      </c>
      <c r="O8" s="7">
        <f t="shared" si="8"/>
        <v>8000.1327935230102</v>
      </c>
      <c r="P8" s="7">
        <f t="shared" si="9"/>
        <v>8.0001327935230151</v>
      </c>
      <c r="R8" s="3" t="s">
        <v>9</v>
      </c>
      <c r="S8" s="3">
        <v>2.7633000000000001</v>
      </c>
    </row>
    <row r="9" spans="1:19" x14ac:dyDescent="0.3">
      <c r="A9" s="7">
        <v>6</v>
      </c>
      <c r="B9" s="7">
        <v>0</v>
      </c>
      <c r="C9" s="7">
        <f t="shared" si="5"/>
        <v>0.89408000000000065</v>
      </c>
      <c r="D9" s="7">
        <v>24</v>
      </c>
      <c r="E9" s="7">
        <f t="shared" si="0"/>
        <v>10.728960000000001</v>
      </c>
      <c r="F9" s="7">
        <v>0</v>
      </c>
      <c r="G9" s="7">
        <f>$S$6*9.81*$S$11</f>
        <v>94.391584560000013</v>
      </c>
      <c r="H9" s="7">
        <f t="shared" si="1"/>
        <v>114.51062632466352</v>
      </c>
      <c r="I9" s="7">
        <f>E9*1</f>
        <v>10.728960000000001</v>
      </c>
      <c r="J9" s="7">
        <f t="shared" si="6"/>
        <v>38.892479999999999</v>
      </c>
      <c r="K9" s="7">
        <f t="shared" si="7"/>
        <v>0</v>
      </c>
      <c r="L9" s="7">
        <f t="shared" si="2"/>
        <v>870.65731104466408</v>
      </c>
      <c r="M9" s="7">
        <f t="shared" si="3"/>
        <v>9341.24746390576</v>
      </c>
      <c r="N9" s="7">
        <f t="shared" si="4"/>
        <v>9.341247463905761</v>
      </c>
      <c r="O9" s="7">
        <f t="shared" si="8"/>
        <v>7911.9134762118083</v>
      </c>
      <c r="P9" s="7">
        <f t="shared" si="9"/>
        <v>7.9119134762118133</v>
      </c>
      <c r="R9" s="3" t="s">
        <v>10</v>
      </c>
      <c r="S9" s="3">
        <v>0.6</v>
      </c>
    </row>
    <row r="10" spans="1:19" x14ac:dyDescent="0.3">
      <c r="A10" s="7">
        <v>7</v>
      </c>
      <c r="B10" s="7">
        <v>0</v>
      </c>
      <c r="C10" s="7">
        <f t="shared" si="5"/>
        <v>0.44703999999999944</v>
      </c>
      <c r="D10" s="7">
        <v>25</v>
      </c>
      <c r="E10" s="7">
        <f t="shared" si="0"/>
        <v>11.176</v>
      </c>
      <c r="F10" s="7">
        <v>0</v>
      </c>
      <c r="G10" s="7">
        <f>$S$6*9.81*$S$11</f>
        <v>94.391584560000013</v>
      </c>
      <c r="H10" s="7">
        <f t="shared" si="1"/>
        <v>124.25198168908801</v>
      </c>
      <c r="I10" s="7">
        <f>E10*1</f>
        <v>11.176</v>
      </c>
      <c r="J10" s="7">
        <f t="shared" si="6"/>
        <v>50.068480000000001</v>
      </c>
      <c r="K10" s="7">
        <f t="shared" si="7"/>
        <v>0</v>
      </c>
      <c r="L10" s="7">
        <f t="shared" si="2"/>
        <v>549.52111632908759</v>
      </c>
      <c r="M10" s="7">
        <f t="shared" si="3"/>
        <v>6141.4479960938834</v>
      </c>
      <c r="N10" s="7">
        <f t="shared" si="4"/>
        <v>6.1414479960938833</v>
      </c>
      <c r="O10" s="7">
        <f t="shared" si="8"/>
        <v>7899.3754587758967</v>
      </c>
      <c r="P10" s="7">
        <f t="shared" si="9"/>
        <v>7.8993754587759017</v>
      </c>
      <c r="R10" s="3" t="s">
        <v>25</v>
      </c>
      <c r="S10" s="3">
        <v>0.18</v>
      </c>
    </row>
    <row r="11" spans="1:19" x14ac:dyDescent="0.3">
      <c r="A11" s="7">
        <v>8</v>
      </c>
      <c r="B11" s="7">
        <v>0</v>
      </c>
      <c r="C11" s="7">
        <f t="shared" si="5"/>
        <v>0</v>
      </c>
      <c r="D11" s="7">
        <v>25</v>
      </c>
      <c r="E11" s="7">
        <f t="shared" si="0"/>
        <v>11.176</v>
      </c>
      <c r="F11" s="7">
        <v>0</v>
      </c>
      <c r="G11" s="7">
        <f>$S$6*9.81*$S$11</f>
        <v>94.391584560000013</v>
      </c>
      <c r="H11" s="7">
        <f t="shared" si="1"/>
        <v>124.25198168908801</v>
      </c>
      <c r="I11" s="7">
        <f>E11*1</f>
        <v>11.176</v>
      </c>
      <c r="J11" s="7">
        <f t="shared" si="6"/>
        <v>61.244480000000003</v>
      </c>
      <c r="K11" s="7">
        <f t="shared" si="7"/>
        <v>0</v>
      </c>
      <c r="L11" s="7">
        <f t="shared" si="2"/>
        <v>218.64356624908802</v>
      </c>
      <c r="M11" s="7">
        <f t="shared" si="3"/>
        <v>2443.560496399808</v>
      </c>
      <c r="N11" s="7">
        <f t="shared" si="4"/>
        <v>2.4435604963998081</v>
      </c>
      <c r="O11" s="7">
        <f t="shared" si="8"/>
        <v>7914.9323389766205</v>
      </c>
      <c r="P11" s="7">
        <f t="shared" si="9"/>
        <v>7.9149323389766257</v>
      </c>
      <c r="R11" s="3" t="s">
        <v>26</v>
      </c>
      <c r="S11" s="3">
        <v>1.2999999999999999E-2</v>
      </c>
    </row>
    <row r="12" spans="1:19" x14ac:dyDescent="0.3">
      <c r="A12" s="7">
        <v>9</v>
      </c>
      <c r="B12" s="7">
        <v>0</v>
      </c>
      <c r="C12" s="7">
        <f t="shared" si="5"/>
        <v>0</v>
      </c>
      <c r="D12" s="7">
        <v>25</v>
      </c>
      <c r="E12" s="7">
        <f t="shared" si="0"/>
        <v>11.176</v>
      </c>
      <c r="F12" s="7">
        <v>0</v>
      </c>
      <c r="G12" s="7">
        <f>$S$6*9.81*$S$11</f>
        <v>94.391584560000013</v>
      </c>
      <c r="H12" s="7">
        <f t="shared" si="1"/>
        <v>124.25198168908801</v>
      </c>
      <c r="I12" s="7">
        <f>E12*1</f>
        <v>11.176</v>
      </c>
      <c r="J12" s="7">
        <f t="shared" si="6"/>
        <v>72.420479999999998</v>
      </c>
      <c r="K12" s="7">
        <f t="shared" si="7"/>
        <v>0</v>
      </c>
      <c r="L12" s="7">
        <f t="shared" si="2"/>
        <v>218.64356624908802</v>
      </c>
      <c r="M12" s="7">
        <f t="shared" si="3"/>
        <v>2443.560496399808</v>
      </c>
      <c r="N12" s="7">
        <f t="shared" si="4"/>
        <v>2.4435604963998081</v>
      </c>
      <c r="O12" s="7">
        <f t="shared" si="8"/>
        <v>7963.7838732853434</v>
      </c>
      <c r="P12" s="7">
        <f t="shared" si="9"/>
        <v>7.9637838732853465</v>
      </c>
      <c r="R12" s="3" t="s">
        <v>27</v>
      </c>
      <c r="S12" s="3">
        <v>0.22500000000000001</v>
      </c>
    </row>
    <row r="13" spans="1:19" x14ac:dyDescent="0.3">
      <c r="A13" s="7">
        <v>10</v>
      </c>
      <c r="B13" s="7">
        <v>0</v>
      </c>
      <c r="C13" s="7">
        <f t="shared" si="5"/>
        <v>-0.89408000000000065</v>
      </c>
      <c r="D13" s="7">
        <v>23</v>
      </c>
      <c r="E13" s="7">
        <f t="shared" si="0"/>
        <v>10.28192</v>
      </c>
      <c r="F13" s="7">
        <v>0</v>
      </c>
      <c r="G13" s="7">
        <f>$S$6*9.81*$S$11</f>
        <v>94.391584560000013</v>
      </c>
      <c r="H13" s="7">
        <f t="shared" si="1"/>
        <v>105.16687730164406</v>
      </c>
      <c r="I13" s="7">
        <f>E13*1</f>
        <v>10.28192</v>
      </c>
      <c r="J13" s="7">
        <f t="shared" si="6"/>
        <v>82.702399999999997</v>
      </c>
      <c r="K13" s="7">
        <f t="shared" si="7"/>
        <v>0</v>
      </c>
      <c r="L13" s="7">
        <f t="shared" si="2"/>
        <v>-462.19663829835645</v>
      </c>
      <c r="M13" s="7">
        <f t="shared" si="3"/>
        <v>-4752.2688592526365</v>
      </c>
      <c r="N13" s="7">
        <f t="shared" si="4"/>
        <v>-4.752268859252637</v>
      </c>
      <c r="O13" s="7">
        <f t="shared" si="8"/>
        <v>8013.5156154194465</v>
      </c>
      <c r="P13" s="7">
        <f t="shared" si="9"/>
        <v>8.0135156154194522</v>
      </c>
      <c r="R13" s="3" t="s">
        <v>29</v>
      </c>
      <c r="S13" s="3">
        <v>9.0969999999999995</v>
      </c>
    </row>
    <row r="14" spans="1:19" x14ac:dyDescent="0.3">
      <c r="A14" s="7">
        <v>11</v>
      </c>
      <c r="B14" s="7">
        <v>0</v>
      </c>
      <c r="C14" s="7">
        <f t="shared" si="5"/>
        <v>-1.3411200000000001</v>
      </c>
      <c r="D14" s="7">
        <v>20</v>
      </c>
      <c r="E14" s="7">
        <f t="shared" si="0"/>
        <v>8.9407999999999994</v>
      </c>
      <c r="F14" s="7">
        <v>0</v>
      </c>
      <c r="G14" s="7">
        <f>$S$6*9.81*$S$11</f>
        <v>94.391584560000013</v>
      </c>
      <c r="H14" s="7">
        <f t="shared" si="1"/>
        <v>79.521268281016305</v>
      </c>
      <c r="I14" s="7">
        <f>E14*1</f>
        <v>8.9407999999999994</v>
      </c>
      <c r="J14" s="7">
        <f t="shared" si="6"/>
        <v>91.643199999999993</v>
      </c>
      <c r="K14" s="7">
        <f t="shared" si="7"/>
        <v>0</v>
      </c>
      <c r="L14" s="7">
        <f t="shared" si="2"/>
        <v>-818.7197973989837</v>
      </c>
      <c r="M14" s="7">
        <f t="shared" si="3"/>
        <v>-7320.0099645848331</v>
      </c>
      <c r="N14" s="7">
        <f t="shared" si="4"/>
        <v>-7.3200099645848331</v>
      </c>
      <c r="O14" s="7">
        <f t="shared" si="8"/>
        <v>8129.5682015528291</v>
      </c>
      <c r="P14" s="7">
        <f t="shared" si="9"/>
        <v>8.1295682015528339</v>
      </c>
      <c r="R14" s="3" t="s">
        <v>30</v>
      </c>
      <c r="S14" s="3">
        <v>-10.928000000000001</v>
      </c>
    </row>
    <row r="15" spans="1:19" x14ac:dyDescent="0.3">
      <c r="A15" s="7">
        <v>12</v>
      </c>
      <c r="B15" s="7">
        <v>0</v>
      </c>
      <c r="C15" s="7">
        <f t="shared" si="5"/>
        <v>-0.89407999999999888</v>
      </c>
      <c r="D15" s="7">
        <v>18</v>
      </c>
      <c r="E15" s="7">
        <f t="shared" si="0"/>
        <v>8.0467200000000005</v>
      </c>
      <c r="F15" s="7">
        <v>0</v>
      </c>
      <c r="G15" s="7">
        <f>$S$6*9.81*$S$11</f>
        <v>94.391584560000013</v>
      </c>
      <c r="H15" s="7">
        <f t="shared" si="1"/>
        <v>64.412227307623226</v>
      </c>
      <c r="I15" s="7">
        <f>E15*1</f>
        <v>8.0467200000000005</v>
      </c>
      <c r="J15" s="7">
        <f t="shared" si="6"/>
        <v>99.689920000000001</v>
      </c>
      <c r="K15" s="7">
        <f t="shared" si="7"/>
        <v>0</v>
      </c>
      <c r="L15" s="7">
        <f t="shared" si="2"/>
        <v>-502.95128829237592</v>
      </c>
      <c r="M15" s="7">
        <f t="shared" si="3"/>
        <v>-4047.1081905280275</v>
      </c>
      <c r="N15" s="7">
        <f t="shared" si="4"/>
        <v>-4.0471081905280277</v>
      </c>
      <c r="O15" s="7">
        <f t="shared" si="8"/>
        <v>8271.3074507834499</v>
      </c>
      <c r="P15" s="7">
        <f t="shared" si="9"/>
        <v>8.2713074507834552</v>
      </c>
      <c r="R15" s="3" t="s">
        <v>23</v>
      </c>
      <c r="S15" s="3">
        <v>16.010000000000002</v>
      </c>
    </row>
    <row r="16" spans="1:19" x14ac:dyDescent="0.3">
      <c r="A16" s="7">
        <v>13</v>
      </c>
      <c r="B16" s="7">
        <v>0</v>
      </c>
      <c r="C16" s="7">
        <f t="shared" si="5"/>
        <v>-0.44704000000000033</v>
      </c>
      <c r="D16" s="7">
        <v>17</v>
      </c>
      <c r="E16" s="7">
        <f t="shared" si="0"/>
        <v>7.5996800000000002</v>
      </c>
      <c r="F16" s="7">
        <v>0</v>
      </c>
      <c r="G16" s="7">
        <f>$S$6*9.81*$S$11</f>
        <v>94.391584560000013</v>
      </c>
      <c r="H16" s="7">
        <f t="shared" si="1"/>
        <v>57.454116333034293</v>
      </c>
      <c r="I16" s="7">
        <f>E16*1</f>
        <v>7.5996800000000002</v>
      </c>
      <c r="J16" s="7">
        <f t="shared" si="6"/>
        <v>107.28960000000001</v>
      </c>
      <c r="K16" s="7">
        <f t="shared" si="7"/>
        <v>0</v>
      </c>
      <c r="L16" s="7">
        <f t="shared" si="2"/>
        <v>-179.03184918696599</v>
      </c>
      <c r="M16" s="7">
        <f t="shared" si="3"/>
        <v>-1360.5847636292017</v>
      </c>
      <c r="N16" s="7">
        <f t="shared" si="4"/>
        <v>-1.3605847636292017</v>
      </c>
      <c r="O16" s="7">
        <f t="shared" si="8"/>
        <v>8385.3668548696678</v>
      </c>
      <c r="P16" s="7">
        <f t="shared" si="9"/>
        <v>8.3853668548696731</v>
      </c>
      <c r="R16" s="3" t="s">
        <v>24</v>
      </c>
      <c r="S16" s="3">
        <v>-19.309999999999999</v>
      </c>
    </row>
    <row r="17" spans="1:19" x14ac:dyDescent="0.3">
      <c r="A17" s="7">
        <v>14</v>
      </c>
      <c r="B17" s="7">
        <v>0</v>
      </c>
      <c r="C17" s="7">
        <f t="shared" si="5"/>
        <v>-0.89408000000000065</v>
      </c>
      <c r="D17" s="7">
        <v>15</v>
      </c>
      <c r="E17" s="7">
        <f t="shared" si="0"/>
        <v>6.7055999999999996</v>
      </c>
      <c r="F17" s="7">
        <v>0</v>
      </c>
      <c r="G17" s="7">
        <f>$S$6*9.81*$S$11</f>
        <v>94.391584560000013</v>
      </c>
      <c r="H17" s="7">
        <f t="shared" si="1"/>
        <v>44.730713408071679</v>
      </c>
      <c r="I17" s="7">
        <f>E17*1</f>
        <v>6.7055999999999996</v>
      </c>
      <c r="J17" s="7">
        <f t="shared" si="6"/>
        <v>113.99520000000001</v>
      </c>
      <c r="K17" s="7">
        <f t="shared" si="7"/>
        <v>0</v>
      </c>
      <c r="L17" s="7">
        <f t="shared" si="2"/>
        <v>-522.63280219192882</v>
      </c>
      <c r="M17" s="7">
        <f t="shared" si="3"/>
        <v>-3504.5665183781975</v>
      </c>
      <c r="N17" s="7">
        <f t="shared" si="4"/>
        <v>-3.5045665183781978</v>
      </c>
      <c r="O17" s="7">
        <f t="shared" si="8"/>
        <v>8476.4505148556382</v>
      </c>
      <c r="P17" s="7">
        <f t="shared" si="9"/>
        <v>8.4764505148556442</v>
      </c>
      <c r="R17" s="4"/>
      <c r="S17" s="6"/>
    </row>
    <row r="18" spans="1:19" x14ac:dyDescent="0.3">
      <c r="A18" s="7">
        <v>15</v>
      </c>
      <c r="B18" s="7">
        <v>0</v>
      </c>
      <c r="C18" s="7">
        <f t="shared" si="5"/>
        <v>-0.44703999999999944</v>
      </c>
      <c r="D18" s="7">
        <v>14</v>
      </c>
      <c r="E18" s="7">
        <f t="shared" si="0"/>
        <v>6.2585600000000001</v>
      </c>
      <c r="F18" s="7">
        <v>0</v>
      </c>
      <c r="G18" s="7">
        <f>$S$6*9.81*$S$11</f>
        <v>94.391584560000013</v>
      </c>
      <c r="H18" s="7">
        <f t="shared" si="1"/>
        <v>38.965421457698</v>
      </c>
      <c r="I18" s="7">
        <f>E18*1</f>
        <v>6.2585600000000001</v>
      </c>
      <c r="J18" s="7">
        <f t="shared" si="6"/>
        <v>120.25376000000001</v>
      </c>
      <c r="K18" s="7">
        <f t="shared" si="7"/>
        <v>0</v>
      </c>
      <c r="L18" s="7">
        <f t="shared" si="2"/>
        <v>-197.52054406230158</v>
      </c>
      <c r="M18" s="7">
        <f t="shared" si="3"/>
        <v>-1236.1941762465583</v>
      </c>
      <c r="N18" s="7">
        <f t="shared" si="4"/>
        <v>-1.2361941762465583</v>
      </c>
      <c r="O18" s="7">
        <f t="shared" si="8"/>
        <v>8589.4789774333149</v>
      </c>
      <c r="P18" s="7">
        <f t="shared" si="9"/>
        <v>8.5894789774333216</v>
      </c>
    </row>
    <row r="19" spans="1:19" x14ac:dyDescent="0.3">
      <c r="A19" s="7">
        <v>16</v>
      </c>
      <c r="B19" s="7">
        <v>0</v>
      </c>
      <c r="C19" s="7">
        <f t="shared" si="5"/>
        <v>1.3411200000000001</v>
      </c>
      <c r="D19" s="7">
        <v>17</v>
      </c>
      <c r="E19" s="7">
        <f t="shared" si="0"/>
        <v>7.5996800000000002</v>
      </c>
      <c r="F19" s="7">
        <v>0</v>
      </c>
      <c r="G19" s="7">
        <f>$S$6*9.81*$S$11</f>
        <v>94.391584560000013</v>
      </c>
      <c r="H19" s="7">
        <f t="shared" si="1"/>
        <v>57.454116333034293</v>
      </c>
      <c r="I19" s="7">
        <f>E19*1</f>
        <v>7.5996800000000002</v>
      </c>
      <c r="J19" s="7">
        <f t="shared" si="6"/>
        <v>127.85344000000002</v>
      </c>
      <c r="K19" s="7">
        <f t="shared" si="7"/>
        <v>0</v>
      </c>
      <c r="L19" s="7">
        <f t="shared" si="2"/>
        <v>1144.4783511330345</v>
      </c>
      <c r="M19" s="7">
        <f t="shared" si="3"/>
        <v>8697.6692355387004</v>
      </c>
      <c r="N19" s="7">
        <f t="shared" si="4"/>
        <v>8.6976692355387009</v>
      </c>
      <c r="O19" s="7">
        <f t="shared" si="8"/>
        <v>8683.0568169921717</v>
      </c>
      <c r="P19" s="7">
        <f t="shared" si="9"/>
        <v>8.6830568169921793</v>
      </c>
    </row>
    <row r="20" spans="1:19" x14ac:dyDescent="0.3">
      <c r="A20" s="7">
        <v>17</v>
      </c>
      <c r="B20" s="7">
        <v>0</v>
      </c>
      <c r="C20" s="7">
        <f t="shared" si="5"/>
        <v>-0.89408000000000065</v>
      </c>
      <c r="D20" s="7">
        <v>15</v>
      </c>
      <c r="E20" s="7">
        <f t="shared" si="0"/>
        <v>6.7055999999999996</v>
      </c>
      <c r="F20" s="7">
        <v>0</v>
      </c>
      <c r="G20" s="7">
        <f>$S$6*9.81*$S$11</f>
        <v>94.391584560000013</v>
      </c>
      <c r="H20" s="7">
        <f t="shared" si="1"/>
        <v>44.730713408071679</v>
      </c>
      <c r="I20" s="7">
        <f>E20*1</f>
        <v>6.7055999999999996</v>
      </c>
      <c r="J20" s="7">
        <f t="shared" si="6"/>
        <v>134.55904000000001</v>
      </c>
      <c r="K20" s="7">
        <f t="shared" si="7"/>
        <v>0</v>
      </c>
      <c r="L20" s="7">
        <f t="shared" si="2"/>
        <v>-522.63280219192882</v>
      </c>
      <c r="M20" s="7">
        <f t="shared" si="3"/>
        <v>-3504.5665183781975</v>
      </c>
      <c r="N20" s="7">
        <f t="shared" si="4"/>
        <v>-3.5045665183781978</v>
      </c>
      <c r="O20" s="7">
        <f t="shared" si="8"/>
        <v>8682.9163129676872</v>
      </c>
      <c r="P20" s="7">
        <f t="shared" si="9"/>
        <v>8.6829163129676932</v>
      </c>
    </row>
    <row r="21" spans="1:19" x14ac:dyDescent="0.3">
      <c r="A21" s="7">
        <v>18</v>
      </c>
      <c r="B21" s="7">
        <v>0</v>
      </c>
      <c r="C21" s="7">
        <f t="shared" si="5"/>
        <v>0</v>
      </c>
      <c r="D21" s="7">
        <v>15</v>
      </c>
      <c r="E21" s="7">
        <f t="shared" si="0"/>
        <v>6.7055999999999996</v>
      </c>
      <c r="F21" s="7">
        <v>0</v>
      </c>
      <c r="G21" s="7">
        <f>$S$6*9.81*$S$11</f>
        <v>94.391584560000013</v>
      </c>
      <c r="H21" s="7">
        <f t="shared" si="1"/>
        <v>44.730713408071679</v>
      </c>
      <c r="I21" s="7">
        <f>E21*1</f>
        <v>6.7055999999999996</v>
      </c>
      <c r="J21" s="7">
        <f t="shared" si="6"/>
        <v>141.26464000000001</v>
      </c>
      <c r="K21" s="7">
        <f t="shared" si="7"/>
        <v>0</v>
      </c>
      <c r="L21" s="7">
        <f t="shared" si="2"/>
        <v>139.12229796807168</v>
      </c>
      <c r="M21" s="7">
        <f t="shared" si="3"/>
        <v>932.89848125470132</v>
      </c>
      <c r="N21" s="7">
        <f t="shared" si="4"/>
        <v>0.93289848125470132</v>
      </c>
      <c r="O21" s="7">
        <f t="shared" si="8"/>
        <v>8801.2413890001717</v>
      </c>
      <c r="P21" s="7">
        <f t="shared" si="9"/>
        <v>8.8012413890001771</v>
      </c>
    </row>
    <row r="22" spans="1:19" x14ac:dyDescent="0.3">
      <c r="A22" s="7">
        <v>19</v>
      </c>
      <c r="B22" s="7">
        <v>0</v>
      </c>
      <c r="C22" s="7">
        <f t="shared" si="5"/>
        <v>0</v>
      </c>
      <c r="D22" s="7">
        <v>15</v>
      </c>
      <c r="E22" s="7">
        <f t="shared" si="0"/>
        <v>6.7055999999999996</v>
      </c>
      <c r="F22" s="7">
        <v>0</v>
      </c>
      <c r="G22" s="7">
        <f>$S$6*9.81*$S$11</f>
        <v>94.391584560000013</v>
      </c>
      <c r="H22" s="7">
        <f t="shared" si="1"/>
        <v>44.730713408071679</v>
      </c>
      <c r="I22" s="7">
        <f>E22*1</f>
        <v>6.7055999999999996</v>
      </c>
      <c r="J22" s="7">
        <f t="shared" si="6"/>
        <v>147.97024000000002</v>
      </c>
      <c r="K22" s="7">
        <f t="shared" si="7"/>
        <v>0</v>
      </c>
      <c r="L22" s="7">
        <f t="shared" si="2"/>
        <v>139.12229796807168</v>
      </c>
      <c r="M22" s="7">
        <f t="shared" si="3"/>
        <v>932.89848125470132</v>
      </c>
      <c r="N22" s="7">
        <f t="shared" si="4"/>
        <v>0.93289848125470132</v>
      </c>
      <c r="O22" s="7">
        <f t="shared" si="8"/>
        <v>8878.3820057427747</v>
      </c>
      <c r="P22" s="7">
        <f t="shared" si="9"/>
        <v>8.8783820057427789</v>
      </c>
    </row>
    <row r="23" spans="1:19" x14ac:dyDescent="0.3">
      <c r="A23" s="7">
        <v>20</v>
      </c>
      <c r="B23" s="7">
        <v>0</v>
      </c>
      <c r="C23" s="7">
        <f t="shared" si="5"/>
        <v>0.89408000000000065</v>
      </c>
      <c r="D23" s="7">
        <v>17</v>
      </c>
      <c r="E23" s="7">
        <f t="shared" si="0"/>
        <v>7.5996800000000002</v>
      </c>
      <c r="F23" s="7">
        <v>0</v>
      </c>
      <c r="G23" s="7">
        <f>$S$6*9.81*$S$11</f>
        <v>94.391584560000013</v>
      </c>
      <c r="H23" s="7">
        <f t="shared" si="1"/>
        <v>57.454116333034293</v>
      </c>
      <c r="I23" s="7">
        <f>E23*1</f>
        <v>7.5996800000000002</v>
      </c>
      <c r="J23" s="7">
        <f t="shared" si="6"/>
        <v>155.56992000000002</v>
      </c>
      <c r="K23" s="7">
        <f t="shared" si="7"/>
        <v>0</v>
      </c>
      <c r="L23" s="7">
        <f t="shared" si="2"/>
        <v>813.60080105303496</v>
      </c>
      <c r="M23" s="7">
        <f t="shared" si="3"/>
        <v>6183.1057357467289</v>
      </c>
      <c r="N23" s="7">
        <f t="shared" si="4"/>
        <v>6.1831057357467287</v>
      </c>
      <c r="O23" s="7">
        <f t="shared" si="8"/>
        <v>8957.0501594505768</v>
      </c>
      <c r="P23" s="7">
        <f t="shared" si="9"/>
        <v>8.9570501594505814</v>
      </c>
    </row>
    <row r="24" spans="1:19" x14ac:dyDescent="0.3">
      <c r="A24" s="7">
        <v>21</v>
      </c>
      <c r="B24" s="7">
        <v>0</v>
      </c>
      <c r="C24" s="7">
        <f t="shared" si="5"/>
        <v>1.7881600000000004</v>
      </c>
      <c r="D24" s="7">
        <v>21</v>
      </c>
      <c r="E24" s="7">
        <f t="shared" si="0"/>
        <v>9.3878400000000006</v>
      </c>
      <c r="F24" s="7">
        <v>0</v>
      </c>
      <c r="G24" s="7">
        <f>$S$6*9.81*$S$11</f>
        <v>94.391584560000013</v>
      </c>
      <c r="H24" s="7">
        <f t="shared" si="1"/>
        <v>87.672198279820506</v>
      </c>
      <c r="I24" s="7">
        <f>E24*1</f>
        <v>9.3878400000000006</v>
      </c>
      <c r="J24" s="7">
        <f t="shared" si="6"/>
        <v>164.95776000000004</v>
      </c>
      <c r="K24" s="7">
        <f t="shared" si="7"/>
        <v>0</v>
      </c>
      <c r="L24" s="7">
        <f t="shared" si="2"/>
        <v>1505.573983159821</v>
      </c>
      <c r="M24" s="7">
        <f t="shared" si="3"/>
        <v>14134.087662067095</v>
      </c>
      <c r="N24" s="7">
        <f t="shared" si="4"/>
        <v>14.134087662067095</v>
      </c>
      <c r="O24" s="7">
        <f t="shared" si="8"/>
        <v>8984.7896036876155</v>
      </c>
      <c r="P24" s="7">
        <f t="shared" si="9"/>
        <v>8.98478960368762</v>
      </c>
    </row>
    <row r="25" spans="1:19" x14ac:dyDescent="0.3">
      <c r="A25" s="7">
        <v>22</v>
      </c>
      <c r="B25" s="7">
        <v>0</v>
      </c>
      <c r="C25" s="7">
        <f t="shared" si="5"/>
        <v>1.3411200000000001</v>
      </c>
      <c r="D25" s="7">
        <v>24</v>
      </c>
      <c r="E25" s="7">
        <f t="shared" si="0"/>
        <v>10.728960000000001</v>
      </c>
      <c r="F25" s="7">
        <v>0</v>
      </c>
      <c r="G25" s="7">
        <f>$S$6*9.81*$S$11</f>
        <v>94.391584560000013</v>
      </c>
      <c r="H25" s="7">
        <f t="shared" si="1"/>
        <v>114.51062632466352</v>
      </c>
      <c r="I25" s="7">
        <f>E25*1</f>
        <v>10.728960000000001</v>
      </c>
      <c r="J25" s="7">
        <f t="shared" si="6"/>
        <v>175.68672000000004</v>
      </c>
      <c r="K25" s="7">
        <f t="shared" si="7"/>
        <v>0</v>
      </c>
      <c r="L25" s="7">
        <f t="shared" si="2"/>
        <v>1201.5348611246636</v>
      </c>
      <c r="M25" s="7">
        <f t="shared" si="3"/>
        <v>12891.219463612071</v>
      </c>
      <c r="N25" s="7">
        <f t="shared" si="4"/>
        <v>12.891219463612071</v>
      </c>
      <c r="O25" s="7">
        <f t="shared" si="8"/>
        <v>8932.7764919868114</v>
      </c>
      <c r="P25" s="7">
        <f t="shared" si="9"/>
        <v>8.9327764919868162</v>
      </c>
    </row>
    <row r="26" spans="1:19" x14ac:dyDescent="0.3">
      <c r="A26" s="7">
        <v>23</v>
      </c>
      <c r="B26" s="7">
        <v>0</v>
      </c>
      <c r="C26" s="7">
        <f t="shared" si="5"/>
        <v>0.44703999999999944</v>
      </c>
      <c r="D26" s="7">
        <v>25</v>
      </c>
      <c r="E26" s="7">
        <f t="shared" si="0"/>
        <v>11.176</v>
      </c>
      <c r="F26" s="7">
        <v>0</v>
      </c>
      <c r="G26" s="7">
        <f>$S$6*9.81*$S$11</f>
        <v>94.391584560000013</v>
      </c>
      <c r="H26" s="7">
        <f t="shared" si="1"/>
        <v>124.25198168908801</v>
      </c>
      <c r="I26" s="7">
        <f>E26*1</f>
        <v>11.176</v>
      </c>
      <c r="J26" s="7">
        <f t="shared" si="6"/>
        <v>186.86272000000002</v>
      </c>
      <c r="K26" s="7">
        <f t="shared" si="7"/>
        <v>0</v>
      </c>
      <c r="L26" s="7">
        <f t="shared" si="2"/>
        <v>549.52111632908759</v>
      </c>
      <c r="M26" s="7">
        <f t="shared" si="3"/>
        <v>6141.4479960938834</v>
      </c>
      <c r="N26" s="7">
        <f t="shared" si="4"/>
        <v>6.1414479960938833</v>
      </c>
      <c r="O26" s="7">
        <f t="shared" si="8"/>
        <v>8892.384216766146</v>
      </c>
      <c r="P26" s="7">
        <f t="shared" si="9"/>
        <v>8.8923842167661498</v>
      </c>
    </row>
    <row r="27" spans="1:19" x14ac:dyDescent="0.3">
      <c r="A27" s="7">
        <v>24</v>
      </c>
      <c r="B27" s="7">
        <v>0</v>
      </c>
      <c r="C27" s="7">
        <f t="shared" si="5"/>
        <v>0</v>
      </c>
      <c r="D27" s="7">
        <v>25</v>
      </c>
      <c r="E27" s="7">
        <f t="shared" si="0"/>
        <v>11.176</v>
      </c>
      <c r="F27" s="7">
        <v>0</v>
      </c>
      <c r="G27" s="7">
        <f>$S$6*9.81*$S$11</f>
        <v>94.391584560000013</v>
      </c>
      <c r="H27" s="7">
        <f t="shared" si="1"/>
        <v>124.25198168908801</v>
      </c>
      <c r="I27" s="7">
        <f>E27*1</f>
        <v>11.176</v>
      </c>
      <c r="J27" s="7">
        <f t="shared" si="6"/>
        <v>198.03872000000001</v>
      </c>
      <c r="K27" s="7">
        <f t="shared" si="7"/>
        <v>0</v>
      </c>
      <c r="L27" s="7">
        <f t="shared" si="2"/>
        <v>218.64356624908802</v>
      </c>
      <c r="M27" s="7">
        <f t="shared" si="3"/>
        <v>2443.560496399808</v>
      </c>
      <c r="N27" s="7">
        <f t="shared" si="4"/>
        <v>2.4435604963998081</v>
      </c>
      <c r="O27" s="7">
        <f t="shared" si="8"/>
        <v>8920.7443839895714</v>
      </c>
      <c r="P27" s="7">
        <f t="shared" si="9"/>
        <v>8.9207443839895735</v>
      </c>
    </row>
    <row r="28" spans="1:19" x14ac:dyDescent="0.3">
      <c r="A28" s="7">
        <v>25</v>
      </c>
      <c r="B28" s="7">
        <v>0</v>
      </c>
      <c r="C28" s="7">
        <f t="shared" si="5"/>
        <v>0</v>
      </c>
      <c r="D28" s="7">
        <v>25</v>
      </c>
      <c r="E28" s="7">
        <f t="shared" si="0"/>
        <v>11.176</v>
      </c>
      <c r="F28" s="7">
        <v>0</v>
      </c>
      <c r="G28" s="7">
        <f>$S$6*9.81*$S$11</f>
        <v>94.391584560000013</v>
      </c>
      <c r="H28" s="7">
        <f t="shared" si="1"/>
        <v>124.25198168908801</v>
      </c>
      <c r="I28" s="7">
        <f>E28*1</f>
        <v>11.176</v>
      </c>
      <c r="J28" s="7">
        <f t="shared" si="6"/>
        <v>209.21472</v>
      </c>
      <c r="K28" s="7">
        <f t="shared" si="7"/>
        <v>0</v>
      </c>
      <c r="L28" s="7">
        <f t="shared" si="2"/>
        <v>218.64356624908802</v>
      </c>
      <c r="M28" s="7">
        <f t="shared" si="3"/>
        <v>2443.560496399808</v>
      </c>
      <c r="N28" s="7">
        <f t="shared" si="4"/>
        <v>2.4435604963998081</v>
      </c>
      <c r="O28" s="7">
        <f t="shared" si="8"/>
        <v>8988.2150494852976</v>
      </c>
      <c r="P28" s="7">
        <f t="shared" si="9"/>
        <v>8.9882150494853033</v>
      </c>
    </row>
    <row r="29" spans="1:19" x14ac:dyDescent="0.3">
      <c r="A29" s="7">
        <v>26</v>
      </c>
      <c r="B29" s="7">
        <v>0</v>
      </c>
      <c r="C29" s="7">
        <f t="shared" si="5"/>
        <v>0</v>
      </c>
      <c r="D29" s="7">
        <v>25</v>
      </c>
      <c r="E29" s="7">
        <f t="shared" si="0"/>
        <v>11.176</v>
      </c>
      <c r="F29" s="7">
        <v>0</v>
      </c>
      <c r="G29" s="7">
        <f>$S$6*9.81*$S$11</f>
        <v>94.391584560000013</v>
      </c>
      <c r="H29" s="7">
        <f t="shared" si="1"/>
        <v>124.25198168908801</v>
      </c>
      <c r="I29" s="7">
        <f>E29*1</f>
        <v>11.176</v>
      </c>
      <c r="J29" s="7">
        <f t="shared" si="6"/>
        <v>220.39071999999999</v>
      </c>
      <c r="K29" s="7">
        <f t="shared" si="7"/>
        <v>0</v>
      </c>
      <c r="L29" s="7">
        <f t="shared" si="2"/>
        <v>218.64356624908802</v>
      </c>
      <c r="M29" s="7">
        <f t="shared" si="3"/>
        <v>2443.560496399808</v>
      </c>
      <c r="N29" s="7">
        <f t="shared" si="4"/>
        <v>2.4435604963998081</v>
      </c>
      <c r="O29" s="7">
        <f t="shared" si="8"/>
        <v>9057.1061500440919</v>
      </c>
      <c r="P29" s="7">
        <f t="shared" si="9"/>
        <v>9.0571061500440972</v>
      </c>
    </row>
    <row r="30" spans="1:19" x14ac:dyDescent="0.3">
      <c r="A30" s="7">
        <v>27</v>
      </c>
      <c r="B30" s="7">
        <v>0</v>
      </c>
      <c r="C30" s="7">
        <f t="shared" si="5"/>
        <v>0</v>
      </c>
      <c r="D30" s="7">
        <v>25</v>
      </c>
      <c r="E30" s="7">
        <f t="shared" si="0"/>
        <v>11.176</v>
      </c>
      <c r="F30" s="7">
        <v>0</v>
      </c>
      <c r="G30" s="7">
        <f>$S$6*9.81*$S$11</f>
        <v>94.391584560000013</v>
      </c>
      <c r="H30" s="7">
        <f t="shared" si="1"/>
        <v>124.25198168908801</v>
      </c>
      <c r="I30" s="7">
        <f>E30*1</f>
        <v>11.176</v>
      </c>
      <c r="J30" s="7">
        <f t="shared" si="6"/>
        <v>231.56671999999998</v>
      </c>
      <c r="K30" s="7">
        <f t="shared" si="7"/>
        <v>0</v>
      </c>
      <c r="L30" s="7">
        <f t="shared" si="2"/>
        <v>218.64356624908802</v>
      </c>
      <c r="M30" s="7">
        <f t="shared" si="3"/>
        <v>2443.560496399808</v>
      </c>
      <c r="N30" s="7">
        <f t="shared" si="4"/>
        <v>2.4435604963998081</v>
      </c>
      <c r="O30" s="7">
        <f t="shared" si="8"/>
        <v>9127.4630186998838</v>
      </c>
      <c r="P30" s="7">
        <f t="shared" si="9"/>
        <v>9.1274630186998866</v>
      </c>
    </row>
    <row r="31" spans="1:19" x14ac:dyDescent="0.3">
      <c r="A31" s="7">
        <v>28</v>
      </c>
      <c r="B31" s="7">
        <v>0</v>
      </c>
      <c r="C31" s="7">
        <f t="shared" si="5"/>
        <v>0</v>
      </c>
      <c r="D31" s="7">
        <v>25</v>
      </c>
      <c r="E31" s="7">
        <f t="shared" si="0"/>
        <v>11.176</v>
      </c>
      <c r="F31" s="7">
        <v>0</v>
      </c>
      <c r="G31" s="7">
        <f>$S$6*9.81*$S$11</f>
        <v>94.391584560000013</v>
      </c>
      <c r="H31" s="7">
        <f t="shared" si="1"/>
        <v>124.25198168908801</v>
      </c>
      <c r="I31" s="7">
        <f>E31*1</f>
        <v>11.176</v>
      </c>
      <c r="J31" s="7">
        <f t="shared" si="6"/>
        <v>242.74271999999996</v>
      </c>
      <c r="K31" s="7">
        <f t="shared" si="7"/>
        <v>0</v>
      </c>
      <c r="L31" s="7">
        <f t="shared" si="2"/>
        <v>218.64356624908802</v>
      </c>
      <c r="M31" s="7">
        <f t="shared" si="3"/>
        <v>2443.560496399808</v>
      </c>
      <c r="N31" s="7">
        <f t="shared" si="4"/>
        <v>2.4435604963998081</v>
      </c>
      <c r="O31" s="7">
        <f t="shared" si="8"/>
        <v>9199.3329382945067</v>
      </c>
      <c r="P31" s="7">
        <f t="shared" si="9"/>
        <v>9.1993329382945106</v>
      </c>
    </row>
    <row r="32" spans="1:19" x14ac:dyDescent="0.3">
      <c r="A32" s="7">
        <v>29</v>
      </c>
      <c r="B32" s="7">
        <v>0</v>
      </c>
      <c r="C32" s="7">
        <f t="shared" si="5"/>
        <v>0</v>
      </c>
      <c r="D32" s="7">
        <v>25</v>
      </c>
      <c r="E32" s="7">
        <f t="shared" si="0"/>
        <v>11.176</v>
      </c>
      <c r="F32" s="7">
        <v>0</v>
      </c>
      <c r="G32" s="7">
        <f>$S$6*9.81*$S$11</f>
        <v>94.391584560000013</v>
      </c>
      <c r="H32" s="7">
        <f t="shared" si="1"/>
        <v>124.25198168908801</v>
      </c>
      <c r="I32" s="7">
        <f>E32*1</f>
        <v>11.176</v>
      </c>
      <c r="J32" s="7">
        <f t="shared" si="6"/>
        <v>253.91871999999995</v>
      </c>
      <c r="K32" s="7">
        <f t="shared" si="7"/>
        <v>0</v>
      </c>
      <c r="L32" s="7">
        <f t="shared" si="2"/>
        <v>218.64356624908802</v>
      </c>
      <c r="M32" s="7">
        <f t="shared" si="3"/>
        <v>2443.560496399808</v>
      </c>
      <c r="N32" s="7">
        <f t="shared" si="4"/>
        <v>2.4435604963998081</v>
      </c>
      <c r="O32" s="7">
        <f t="shared" si="8"/>
        <v>9272.7652474455354</v>
      </c>
      <c r="P32" s="7">
        <f t="shared" si="9"/>
        <v>9.2727652474455411</v>
      </c>
    </row>
    <row r="33" spans="1:16" x14ac:dyDescent="0.3">
      <c r="A33" s="7">
        <v>30</v>
      </c>
      <c r="B33" s="7">
        <v>0</v>
      </c>
      <c r="C33" s="7">
        <f t="shared" si="5"/>
        <v>0</v>
      </c>
      <c r="D33" s="7">
        <v>25</v>
      </c>
      <c r="E33" s="7">
        <f t="shared" si="0"/>
        <v>11.176</v>
      </c>
      <c r="F33" s="7">
        <v>0</v>
      </c>
      <c r="G33" s="7">
        <f>$S$6*9.81*$S$11</f>
        <v>94.391584560000013</v>
      </c>
      <c r="H33" s="7">
        <f t="shared" si="1"/>
        <v>124.25198168908801</v>
      </c>
      <c r="I33" s="7">
        <f>E33*1</f>
        <v>11.176</v>
      </c>
      <c r="J33" s="7">
        <f t="shared" si="6"/>
        <v>265.09471999999994</v>
      </c>
      <c r="K33" s="7">
        <f t="shared" si="7"/>
        <v>0</v>
      </c>
      <c r="L33" s="7">
        <f t="shared" si="2"/>
        <v>218.64356624908802</v>
      </c>
      <c r="M33" s="7">
        <f t="shared" si="3"/>
        <v>2443.560496399808</v>
      </c>
      <c r="N33" s="7">
        <f t="shared" si="4"/>
        <v>2.4435604963998081</v>
      </c>
      <c r="O33" s="7">
        <f t="shared" si="8"/>
        <v>9347.8114535009845</v>
      </c>
      <c r="P33" s="7">
        <f t="shared" si="9"/>
        <v>9.347811453500988</v>
      </c>
    </row>
    <row r="34" spans="1:16" x14ac:dyDescent="0.3">
      <c r="A34" s="9">
        <v>31</v>
      </c>
      <c r="B34" s="9">
        <v>0</v>
      </c>
      <c r="C34" s="9">
        <f t="shared" si="5"/>
        <v>0</v>
      </c>
      <c r="D34" s="9">
        <v>25</v>
      </c>
      <c r="E34" s="9">
        <f t="shared" si="0"/>
        <v>11.176</v>
      </c>
      <c r="F34" s="9">
        <v>0</v>
      </c>
      <c r="G34" s="9">
        <f>$S$6*9.81*$S$12</f>
        <v>1633.7005020000004</v>
      </c>
      <c r="H34" s="9">
        <f t="shared" si="1"/>
        <v>124.25198168908801</v>
      </c>
      <c r="I34" s="9">
        <f>E34*1</f>
        <v>11.176</v>
      </c>
      <c r="J34" s="9">
        <f t="shared" si="6"/>
        <v>276.27071999999993</v>
      </c>
      <c r="K34" s="9">
        <f t="shared" si="7"/>
        <v>0</v>
      </c>
      <c r="L34" s="9">
        <f t="shared" si="2"/>
        <v>1757.9524836890885</v>
      </c>
      <c r="M34" s="9">
        <f t="shared" si="3"/>
        <v>19646.876957709253</v>
      </c>
      <c r="N34" s="9">
        <f t="shared" si="4"/>
        <v>19.646876957709253</v>
      </c>
      <c r="O34" s="9">
        <f t="shared" si="8"/>
        <v>9424.5253530243317</v>
      </c>
      <c r="P34" s="9">
        <f t="shared" si="9"/>
        <v>9.4245253530243343</v>
      </c>
    </row>
    <row r="35" spans="1:16" x14ac:dyDescent="0.3">
      <c r="A35" s="9">
        <v>32</v>
      </c>
      <c r="B35" s="9">
        <v>0</v>
      </c>
      <c r="C35" s="9">
        <f t="shared" si="5"/>
        <v>0</v>
      </c>
      <c r="D35" s="9">
        <v>25</v>
      </c>
      <c r="E35" s="9">
        <f t="shared" si="0"/>
        <v>11.176</v>
      </c>
      <c r="F35" s="9">
        <v>0</v>
      </c>
      <c r="G35" s="9">
        <f>$S$6*9.81*$S$12</f>
        <v>1633.7005020000004</v>
      </c>
      <c r="H35" s="9">
        <f t="shared" si="1"/>
        <v>124.25198168908801</v>
      </c>
      <c r="I35" s="9">
        <f>E35*1</f>
        <v>11.176</v>
      </c>
      <c r="J35" s="9">
        <f t="shared" si="6"/>
        <v>287.44671999999991</v>
      </c>
      <c r="K35" s="9">
        <f t="shared" si="7"/>
        <v>0</v>
      </c>
      <c r="L35" s="9">
        <f t="shared" si="2"/>
        <v>1757.9524836890885</v>
      </c>
      <c r="M35" s="9">
        <f t="shared" si="3"/>
        <v>19646.876957709253</v>
      </c>
      <c r="N35" s="9">
        <f t="shared" si="4"/>
        <v>19.646876957709253</v>
      </c>
      <c r="O35" s="9">
        <f t="shared" si="8"/>
        <v>9309.6674698256211</v>
      </c>
      <c r="P35" s="9">
        <f t="shared" si="9"/>
        <v>9.3096674698256283</v>
      </c>
    </row>
    <row r="36" spans="1:16" x14ac:dyDescent="0.3">
      <c r="A36" s="9">
        <v>33</v>
      </c>
      <c r="B36" s="9">
        <v>0</v>
      </c>
      <c r="C36" s="9">
        <f t="shared" si="5"/>
        <v>0</v>
      </c>
      <c r="D36" s="9">
        <v>25</v>
      </c>
      <c r="E36" s="9">
        <f t="shared" si="0"/>
        <v>11.176</v>
      </c>
      <c r="F36" s="9">
        <v>0</v>
      </c>
      <c r="G36" s="9">
        <f>$S$6*9.81*$S$12</f>
        <v>1633.7005020000004</v>
      </c>
      <c r="H36" s="9">
        <f t="shared" si="1"/>
        <v>124.25198168908801</v>
      </c>
      <c r="I36" s="9">
        <f>E36*1</f>
        <v>11.176</v>
      </c>
      <c r="J36" s="9">
        <f t="shared" si="6"/>
        <v>298.6227199999999</v>
      </c>
      <c r="K36" s="9">
        <f t="shared" si="7"/>
        <v>0</v>
      </c>
      <c r="L36" s="9">
        <f t="shared" si="2"/>
        <v>1757.9524836890885</v>
      </c>
      <c r="M36" s="9">
        <f t="shared" si="3"/>
        <v>19646.876957709253</v>
      </c>
      <c r="N36" s="9">
        <f t="shared" si="4"/>
        <v>19.646876957709253</v>
      </c>
      <c r="O36" s="9">
        <f t="shared" si="8"/>
        <v>9192.1991801905806</v>
      </c>
      <c r="P36" s="9">
        <f t="shared" si="9"/>
        <v>9.1921991801905865</v>
      </c>
    </row>
    <row r="37" spans="1:16" x14ac:dyDescent="0.3">
      <c r="A37" s="9">
        <v>34</v>
      </c>
      <c r="B37" s="9">
        <v>0</v>
      </c>
      <c r="C37" s="9">
        <f t="shared" si="5"/>
        <v>0</v>
      </c>
      <c r="D37" s="9">
        <v>25</v>
      </c>
      <c r="E37" s="9">
        <f t="shared" si="0"/>
        <v>11.176</v>
      </c>
      <c r="F37" s="9">
        <v>0</v>
      </c>
      <c r="G37" s="9">
        <f>$S$6*9.81*$S$12</f>
        <v>1633.7005020000004</v>
      </c>
      <c r="H37" s="9">
        <f t="shared" si="1"/>
        <v>124.25198168908801</v>
      </c>
      <c r="I37" s="9">
        <f>E37*1</f>
        <v>11.176</v>
      </c>
      <c r="J37" s="9">
        <f t="shared" si="6"/>
        <v>309.79871999999989</v>
      </c>
      <c r="K37" s="9">
        <f t="shared" si="7"/>
        <v>0</v>
      </c>
      <c r="L37" s="9">
        <f t="shared" si="2"/>
        <v>1757.9524836890885</v>
      </c>
      <c r="M37" s="9">
        <f t="shared" si="3"/>
        <v>19646.876957709253</v>
      </c>
      <c r="N37" s="9">
        <f t="shared" si="4"/>
        <v>19.646876957709253</v>
      </c>
      <c r="O37" s="9">
        <f t="shared" si="8"/>
        <v>9072.0304701041605</v>
      </c>
      <c r="P37" s="9">
        <f t="shared" si="9"/>
        <v>9.0720304701041652</v>
      </c>
    </row>
    <row r="38" spans="1:16" x14ac:dyDescent="0.3">
      <c r="A38" s="9">
        <v>35</v>
      </c>
      <c r="B38" s="9">
        <v>1</v>
      </c>
      <c r="C38" s="9">
        <f t="shared" si="5"/>
        <v>-1.7881599999999995</v>
      </c>
      <c r="D38" s="9">
        <v>21</v>
      </c>
      <c r="E38" s="9">
        <f t="shared" si="0"/>
        <v>9.3878400000000006</v>
      </c>
      <c r="F38" s="9">
        <v>16.010000000000002</v>
      </c>
      <c r="G38" s="9">
        <f>$S$6*9.81*$S$12</f>
        <v>1633.7005020000004</v>
      </c>
      <c r="H38" s="9">
        <f t="shared" si="1"/>
        <v>87.672198279820506</v>
      </c>
      <c r="I38" s="9">
        <f>E38*1</f>
        <v>9.3878400000000006</v>
      </c>
      <c r="J38" s="9">
        <f t="shared" si="6"/>
        <v>319.18655999999987</v>
      </c>
      <c r="K38" s="9">
        <f>$S$6*9.81*SIN(B38-B37)/J38</f>
        <v>19.141874900150288</v>
      </c>
      <c r="L38" s="9">
        <f t="shared" si="2"/>
        <v>417.00437485997145</v>
      </c>
      <c r="M38" s="9">
        <f t="shared" si="3"/>
        <v>3914.7703504854348</v>
      </c>
      <c r="N38" s="9">
        <f t="shared" si="4"/>
        <v>3.9147703504854348</v>
      </c>
      <c r="O38" s="9">
        <f t="shared" si="8"/>
        <v>8949.0671388529372</v>
      </c>
      <c r="P38" s="9">
        <f t="shared" si="9"/>
        <v>8.9490671388529428</v>
      </c>
    </row>
    <row r="39" spans="1:16" x14ac:dyDescent="0.3">
      <c r="A39" s="9">
        <v>36</v>
      </c>
      <c r="B39" s="9">
        <v>2</v>
      </c>
      <c r="C39" s="9">
        <f t="shared" si="5"/>
        <v>-0.44704000000000121</v>
      </c>
      <c r="D39" s="9">
        <v>20</v>
      </c>
      <c r="E39" s="9">
        <f t="shared" si="0"/>
        <v>8.9407999999999994</v>
      </c>
      <c r="F39" s="9">
        <v>16.010000000000002</v>
      </c>
      <c r="G39" s="9">
        <f>$S$6*9.81*$S$12</f>
        <v>1633.7005020000004</v>
      </c>
      <c r="H39" s="9">
        <f t="shared" si="1"/>
        <v>79.521268281016305</v>
      </c>
      <c r="I39" s="9">
        <f>E39*1</f>
        <v>8.9407999999999994</v>
      </c>
      <c r="J39" s="9">
        <f t="shared" si="6"/>
        <v>328.1273599999999</v>
      </c>
      <c r="K39" s="9">
        <f t="shared" si="7"/>
        <v>18.620297927394148</v>
      </c>
      <c r="L39" s="9">
        <f t="shared" si="2"/>
        <v>1400.96451812841</v>
      </c>
      <c r="M39" s="9">
        <f t="shared" si="3"/>
        <v>12525.743563682487</v>
      </c>
      <c r="N39" s="9">
        <f t="shared" si="4"/>
        <v>12.525743563682488</v>
      </c>
      <c r="O39" s="9">
        <f t="shared" si="8"/>
        <v>9008.2941598925554</v>
      </c>
      <c r="P39" s="9">
        <f t="shared" si="9"/>
        <v>9.0082941598925608</v>
      </c>
    </row>
    <row r="40" spans="1:16" x14ac:dyDescent="0.3">
      <c r="A40" s="9">
        <v>37</v>
      </c>
      <c r="B40" s="9">
        <v>3</v>
      </c>
      <c r="C40" s="9">
        <f t="shared" si="5"/>
        <v>-0.89407999999999888</v>
      </c>
      <c r="D40" s="9">
        <v>18</v>
      </c>
      <c r="E40" s="9">
        <f t="shared" si="0"/>
        <v>8.0467200000000005</v>
      </c>
      <c r="F40" s="9">
        <v>16.010000000000002</v>
      </c>
      <c r="G40" s="9">
        <f>$S$6*9.81*$S$12</f>
        <v>1633.7005020000004</v>
      </c>
      <c r="H40" s="9">
        <f t="shared" si="1"/>
        <v>64.412227307623226</v>
      </c>
      <c r="I40" s="9">
        <f>E40*1</f>
        <v>8.0467200000000005</v>
      </c>
      <c r="J40" s="9">
        <f t="shared" si="6"/>
        <v>336.17407999999989</v>
      </c>
      <c r="K40" s="9">
        <f t="shared" si="7"/>
        <v>18.174599306791627</v>
      </c>
      <c r="L40" s="9">
        <f t="shared" si="2"/>
        <v>1054.5322284544161</v>
      </c>
      <c r="M40" s="9">
        <f t="shared" si="3"/>
        <v>8485.5255733487193</v>
      </c>
      <c r="N40" s="9">
        <f t="shared" si="4"/>
        <v>8.4855255733487187</v>
      </c>
      <c r="O40" s="9">
        <f t="shared" si="8"/>
        <v>8966.4197622283882</v>
      </c>
      <c r="P40" s="9">
        <f t="shared" si="9"/>
        <v>8.9664197622283943</v>
      </c>
    </row>
    <row r="41" spans="1:16" x14ac:dyDescent="0.3">
      <c r="A41" s="9">
        <v>38</v>
      </c>
      <c r="B41" s="9">
        <v>4</v>
      </c>
      <c r="C41" s="9">
        <f t="shared" si="5"/>
        <v>-0.44704000000000033</v>
      </c>
      <c r="D41" s="9">
        <v>17</v>
      </c>
      <c r="E41" s="9">
        <f t="shared" si="0"/>
        <v>7.5996800000000002</v>
      </c>
      <c r="F41" s="9">
        <v>16.010000000000002</v>
      </c>
      <c r="G41" s="9">
        <f>$S$6*9.81*$S$12</f>
        <v>1633.7005020000004</v>
      </c>
      <c r="H41" s="9">
        <f t="shared" si="1"/>
        <v>57.454116333034293</v>
      </c>
      <c r="I41" s="9">
        <f>E41*1</f>
        <v>7.5996800000000002</v>
      </c>
      <c r="J41" s="9">
        <f t="shared" si="6"/>
        <v>343.77375999999987</v>
      </c>
      <c r="K41" s="9">
        <f t="shared" si="7"/>
        <v>17.772820128358003</v>
      </c>
      <c r="L41" s="9">
        <f t="shared" si="2"/>
        <v>1378.0498883813925</v>
      </c>
      <c r="M41" s="9">
        <f t="shared" si="3"/>
        <v>10472.738175734301</v>
      </c>
      <c r="N41" s="9">
        <f t="shared" si="4"/>
        <v>10.472738175734301</v>
      </c>
      <c r="O41" s="9">
        <f t="shared" si="8"/>
        <v>8972.2136681185038</v>
      </c>
      <c r="P41" s="9">
        <f t="shared" si="9"/>
        <v>8.9722136681185116</v>
      </c>
    </row>
    <row r="42" spans="1:16" x14ac:dyDescent="0.3">
      <c r="A42" s="9">
        <v>39</v>
      </c>
      <c r="B42" s="9">
        <v>5</v>
      </c>
      <c r="C42" s="9">
        <f t="shared" si="5"/>
        <v>-0.89408000000000065</v>
      </c>
      <c r="D42" s="9">
        <v>15</v>
      </c>
      <c r="E42" s="9">
        <f t="shared" si="0"/>
        <v>6.7055999999999996</v>
      </c>
      <c r="F42" s="9">
        <v>16.010000000000002</v>
      </c>
      <c r="G42" s="9">
        <f>$S$6*9.81*$S$12</f>
        <v>1633.7005020000004</v>
      </c>
      <c r="H42" s="9">
        <f t="shared" si="1"/>
        <v>44.730713408071679</v>
      </c>
      <c r="I42" s="9">
        <f>E42*1</f>
        <v>6.7055999999999996</v>
      </c>
      <c r="J42" s="9">
        <f t="shared" si="6"/>
        <v>350.47935999999987</v>
      </c>
      <c r="K42" s="9">
        <f t="shared" si="7"/>
        <v>17.432778926922584</v>
      </c>
      <c r="L42" s="9">
        <f t="shared" si="2"/>
        <v>1034.108894174994</v>
      </c>
      <c r="M42" s="9">
        <f t="shared" si="3"/>
        <v>6934.3206007798399</v>
      </c>
      <c r="N42" s="9">
        <f t="shared" si="4"/>
        <v>6.9343206007798397</v>
      </c>
      <c r="O42" s="9">
        <f t="shared" si="8"/>
        <v>8953.9145887573359</v>
      </c>
      <c r="P42" s="9">
        <f t="shared" si="9"/>
        <v>8.9539145887573426</v>
      </c>
    </row>
    <row r="43" spans="1:16" x14ac:dyDescent="0.3">
      <c r="A43" s="9">
        <v>40</v>
      </c>
      <c r="B43" s="9">
        <v>6</v>
      </c>
      <c r="C43" s="9">
        <f t="shared" si="5"/>
        <v>-0.89407999999999976</v>
      </c>
      <c r="D43" s="9">
        <v>13</v>
      </c>
      <c r="E43" s="9">
        <f t="shared" si="0"/>
        <v>5.8115199999999998</v>
      </c>
      <c r="F43" s="9">
        <v>16.010000000000002</v>
      </c>
      <c r="G43" s="9">
        <f>$S$6*9.81*$S$12</f>
        <v>1633.7005020000004</v>
      </c>
      <c r="H43" s="9">
        <f t="shared" si="1"/>
        <v>33.597735848729393</v>
      </c>
      <c r="I43" s="9">
        <f>E43*1</f>
        <v>5.8115199999999998</v>
      </c>
      <c r="J43" s="9">
        <f t="shared" si="6"/>
        <v>356.29087999999985</v>
      </c>
      <c r="K43" s="9">
        <f t="shared" si="7"/>
        <v>17.148429960736895</v>
      </c>
      <c r="L43" s="9">
        <f t="shared" si="2"/>
        <v>1022.6915676494667</v>
      </c>
      <c r="M43" s="9">
        <f t="shared" si="3"/>
        <v>5943.3924992262282</v>
      </c>
      <c r="N43" s="9">
        <f t="shared" si="4"/>
        <v>5.9433924992262286</v>
      </c>
      <c r="O43" s="9">
        <f t="shared" si="8"/>
        <v>8978.8478478681718</v>
      </c>
      <c r="P43" s="9">
        <f t="shared" si="9"/>
        <v>8.9788478478681775</v>
      </c>
    </row>
    <row r="44" spans="1:16" x14ac:dyDescent="0.3">
      <c r="A44" s="9">
        <v>41</v>
      </c>
      <c r="B44" s="9">
        <v>7</v>
      </c>
      <c r="C44" s="9">
        <f t="shared" si="5"/>
        <v>0</v>
      </c>
      <c r="D44" s="9">
        <v>13</v>
      </c>
      <c r="E44" s="9">
        <f t="shared" si="0"/>
        <v>5.8115199999999998</v>
      </c>
      <c r="F44" s="9">
        <v>16.010000000000002</v>
      </c>
      <c r="G44" s="9">
        <f>$S$6*9.81*$S$12</f>
        <v>1633.7005020000004</v>
      </c>
      <c r="H44" s="9">
        <f t="shared" si="1"/>
        <v>33.597735848729393</v>
      </c>
      <c r="I44" s="9">
        <f>E44*1</f>
        <v>5.8115199999999998</v>
      </c>
      <c r="J44" s="9">
        <f t="shared" si="6"/>
        <v>362.10239999999982</v>
      </c>
      <c r="K44" s="9">
        <f t="shared" si="7"/>
        <v>16.873208245317663</v>
      </c>
      <c r="L44" s="9">
        <f t="shared" si="2"/>
        <v>1684.1714460940475</v>
      </c>
      <c r="M44" s="9">
        <f t="shared" si="3"/>
        <v>9787.5960424044788</v>
      </c>
      <c r="N44" s="9">
        <f t="shared" si="4"/>
        <v>9.7875960424044788</v>
      </c>
      <c r="O44" s="9">
        <f t="shared" si="8"/>
        <v>9016.7910397261967</v>
      </c>
      <c r="P44" s="9">
        <f t="shared" si="9"/>
        <v>9.0167910397262006</v>
      </c>
    </row>
    <row r="45" spans="1:16" x14ac:dyDescent="0.3">
      <c r="A45" s="9">
        <v>42</v>
      </c>
      <c r="B45" s="9">
        <v>8</v>
      </c>
      <c r="C45" s="9">
        <f t="shared" si="5"/>
        <v>0</v>
      </c>
      <c r="D45" s="9">
        <v>13</v>
      </c>
      <c r="E45" s="9">
        <f t="shared" si="0"/>
        <v>5.8115199999999998</v>
      </c>
      <c r="F45" s="9">
        <v>16.010000000000002</v>
      </c>
      <c r="G45" s="9">
        <f>$S$6*9.81*$S$12</f>
        <v>1633.7005020000004</v>
      </c>
      <c r="H45" s="9">
        <f t="shared" si="1"/>
        <v>33.597735848729393</v>
      </c>
      <c r="I45" s="9">
        <f>E45*1</f>
        <v>5.8115199999999998</v>
      </c>
      <c r="J45" s="9">
        <f t="shared" si="6"/>
        <v>367.91391999999979</v>
      </c>
      <c r="K45" s="9">
        <f t="shared" si="7"/>
        <v>16.606681262098792</v>
      </c>
      <c r="L45" s="9">
        <f t="shared" si="2"/>
        <v>1683.9049191108286</v>
      </c>
      <c r="M45" s="9">
        <f t="shared" si="3"/>
        <v>9786.0471155109626</v>
      </c>
      <c r="N45" s="9">
        <f t="shared" si="4"/>
        <v>9.7860471155109625</v>
      </c>
      <c r="O45" s="9">
        <f t="shared" si="8"/>
        <v>9007.0340143758385</v>
      </c>
      <c r="P45" s="9">
        <f t="shared" si="9"/>
        <v>9.0070340143758436</v>
      </c>
    </row>
    <row r="46" spans="1:16" x14ac:dyDescent="0.3">
      <c r="A46" s="9">
        <v>43</v>
      </c>
      <c r="B46" s="9">
        <v>9</v>
      </c>
      <c r="C46" s="9">
        <f t="shared" si="5"/>
        <v>0</v>
      </c>
      <c r="D46" s="9">
        <v>13</v>
      </c>
      <c r="E46" s="9">
        <f t="shared" si="0"/>
        <v>5.8115199999999998</v>
      </c>
      <c r="F46" s="9">
        <v>16.010000000000002</v>
      </c>
      <c r="G46" s="9">
        <f>$S$6*9.81*$S$12</f>
        <v>1633.7005020000004</v>
      </c>
      <c r="H46" s="9">
        <f t="shared" si="1"/>
        <v>33.597735848729393</v>
      </c>
      <c r="I46" s="9">
        <f>E46*1</f>
        <v>5.8115199999999998</v>
      </c>
      <c r="J46" s="9">
        <f t="shared" si="6"/>
        <v>373.72543999999976</v>
      </c>
      <c r="K46" s="9">
        <f t="shared" si="7"/>
        <v>16.348443395582905</v>
      </c>
      <c r="L46" s="9">
        <f t="shared" si="2"/>
        <v>1683.6466812443127</v>
      </c>
      <c r="M46" s="9">
        <f t="shared" si="3"/>
        <v>9784.5463609849485</v>
      </c>
      <c r="N46" s="9">
        <f t="shared" si="4"/>
        <v>9.7845463609849492</v>
      </c>
      <c r="O46" s="9">
        <f t="shared" si="8"/>
        <v>8997.0466669253874</v>
      </c>
      <c r="P46" s="9">
        <f t="shared" si="9"/>
        <v>8.9970466669253941</v>
      </c>
    </row>
    <row r="47" spans="1:16" x14ac:dyDescent="0.3">
      <c r="A47" s="9">
        <v>44</v>
      </c>
      <c r="B47" s="9">
        <v>10</v>
      </c>
      <c r="C47" s="9">
        <f t="shared" si="5"/>
        <v>0</v>
      </c>
      <c r="D47" s="9">
        <v>13</v>
      </c>
      <c r="E47" s="9">
        <f t="shared" si="0"/>
        <v>5.8115199999999998</v>
      </c>
      <c r="F47" s="9">
        <v>16.010000000000002</v>
      </c>
      <c r="G47" s="9">
        <f>$S$6*9.81*$S$12</f>
        <v>1633.7005020000004</v>
      </c>
      <c r="H47" s="9">
        <f t="shared" si="1"/>
        <v>33.597735848729393</v>
      </c>
      <c r="I47" s="9">
        <f>E47*1</f>
        <v>5.8115199999999998</v>
      </c>
      <c r="J47" s="9">
        <f t="shared" si="6"/>
        <v>379.53695999999974</v>
      </c>
      <c r="K47" s="9">
        <f t="shared" si="7"/>
        <v>16.098113873624627</v>
      </c>
      <c r="L47" s="9">
        <f t="shared" si="2"/>
        <v>1683.3963517223544</v>
      </c>
      <c r="M47" s="9">
        <f t="shared" si="3"/>
        <v>9783.0915659614966</v>
      </c>
      <c r="N47" s="9">
        <f t="shared" si="4"/>
        <v>9.783091565961497</v>
      </c>
      <c r="O47" s="9">
        <f t="shared" si="8"/>
        <v>8986.8193981713684</v>
      </c>
      <c r="P47" s="9">
        <f t="shared" si="9"/>
        <v>8.986819398171372</v>
      </c>
    </row>
    <row r="48" spans="1:16" x14ac:dyDescent="0.3">
      <c r="A48" s="9">
        <v>45</v>
      </c>
      <c r="B48" s="9">
        <v>11</v>
      </c>
      <c r="C48" s="9">
        <f t="shared" si="5"/>
        <v>-0.44703999999999944</v>
      </c>
      <c r="D48" s="9">
        <v>12</v>
      </c>
      <c r="E48" s="9">
        <f t="shared" si="0"/>
        <v>5.3644800000000004</v>
      </c>
      <c r="F48" s="9">
        <v>16.010000000000002</v>
      </c>
      <c r="G48" s="9">
        <f>$S$6*9.81*$S$12</f>
        <v>1633.7005020000004</v>
      </c>
      <c r="H48" s="9">
        <f t="shared" si="1"/>
        <v>28.62765658116588</v>
      </c>
      <c r="I48" s="9">
        <f>E48*1</f>
        <v>5.3644800000000004</v>
      </c>
      <c r="J48" s="9">
        <f t="shared" si="6"/>
        <v>384.90143999999975</v>
      </c>
      <c r="K48" s="9">
        <f t="shared" si="7"/>
        <v>15.873749917197802</v>
      </c>
      <c r="L48" s="9">
        <f t="shared" si="2"/>
        <v>1347.3243584183645</v>
      </c>
      <c r="M48" s="9">
        <f t="shared" si="3"/>
        <v>7227.6945742481485</v>
      </c>
      <c r="N48" s="9">
        <f t="shared" si="4"/>
        <v>7.2276945742481482</v>
      </c>
      <c r="O48" s="9">
        <f t="shared" si="8"/>
        <v>8976.3421328057066</v>
      </c>
      <c r="P48" s="9">
        <f t="shared" si="9"/>
        <v>8.976342132805712</v>
      </c>
    </row>
    <row r="49" spans="1:16" x14ac:dyDescent="0.3">
      <c r="A49" s="9">
        <v>46</v>
      </c>
      <c r="B49" s="9">
        <v>12</v>
      </c>
      <c r="C49" s="9">
        <f t="shared" si="5"/>
        <v>-0.89408000000000065</v>
      </c>
      <c r="D49" s="9">
        <v>10</v>
      </c>
      <c r="E49" s="9">
        <f t="shared" si="0"/>
        <v>4.4703999999999997</v>
      </c>
      <c r="F49" s="9">
        <v>16.010000000000002</v>
      </c>
      <c r="G49" s="9">
        <f>$S$6*9.81*$S$12</f>
        <v>1633.7005020000004</v>
      </c>
      <c r="H49" s="9">
        <f t="shared" si="1"/>
        <v>19.880317070254076</v>
      </c>
      <c r="I49" s="9">
        <f>E49*1</f>
        <v>4.4703999999999997</v>
      </c>
      <c r="J49" s="9">
        <f t="shared" si="6"/>
        <v>389.37183999999974</v>
      </c>
      <c r="K49" s="9">
        <f t="shared" si="7"/>
        <v>15.691502501386118</v>
      </c>
      <c r="L49" s="9">
        <f t="shared" si="2"/>
        <v>1007.51722141164</v>
      </c>
      <c r="M49" s="9">
        <f t="shared" si="3"/>
        <v>4504.0049865985948</v>
      </c>
      <c r="N49" s="9">
        <f t="shared" si="4"/>
        <v>4.5040049865985949</v>
      </c>
      <c r="O49" s="9">
        <f t="shared" si="8"/>
        <v>8999.6574335864752</v>
      </c>
      <c r="P49" s="9">
        <f t="shared" si="9"/>
        <v>8.9996574335864814</v>
      </c>
    </row>
    <row r="50" spans="1:16" x14ac:dyDescent="0.3">
      <c r="A50" s="9">
        <v>47</v>
      </c>
      <c r="B50" s="9">
        <v>13</v>
      </c>
      <c r="C50" s="9">
        <f t="shared" si="5"/>
        <v>0</v>
      </c>
      <c r="D50" s="9">
        <v>10</v>
      </c>
      <c r="E50" s="9">
        <f t="shared" si="0"/>
        <v>4.4703999999999997</v>
      </c>
      <c r="F50" s="9">
        <v>16.010000000000002</v>
      </c>
      <c r="G50" s="9">
        <f>$S$6*9.81*$S$12</f>
        <v>1633.7005020000004</v>
      </c>
      <c r="H50" s="9">
        <f t="shared" si="1"/>
        <v>19.880317070254076</v>
      </c>
      <c r="I50" s="9">
        <f>E50*1</f>
        <v>4.4703999999999997</v>
      </c>
      <c r="J50" s="9">
        <f t="shared" si="6"/>
        <v>393.84223999999972</v>
      </c>
      <c r="K50" s="9">
        <f t="shared" si="7"/>
        <v>15.5133923708369</v>
      </c>
      <c r="L50" s="9">
        <f t="shared" si="2"/>
        <v>1669.0942114410914</v>
      </c>
      <c r="M50" s="9">
        <f t="shared" si="3"/>
        <v>7461.5187628262547</v>
      </c>
      <c r="N50" s="9">
        <f t="shared" si="4"/>
        <v>7.4615187628262545</v>
      </c>
      <c r="O50" s="9">
        <f t="shared" si="8"/>
        <v>9060.4094936809051</v>
      </c>
      <c r="P50" s="9">
        <f t="shared" si="9"/>
        <v>9.0604094936809112</v>
      </c>
    </row>
    <row r="51" spans="1:16" x14ac:dyDescent="0.3">
      <c r="A51" s="9">
        <v>48</v>
      </c>
      <c r="B51" s="9">
        <v>14</v>
      </c>
      <c r="C51" s="9">
        <f t="shared" si="5"/>
        <v>0</v>
      </c>
      <c r="D51" s="9">
        <v>10</v>
      </c>
      <c r="E51" s="9">
        <f t="shared" si="0"/>
        <v>4.4703999999999997</v>
      </c>
      <c r="F51" s="9">
        <v>16.010000000000002</v>
      </c>
      <c r="G51" s="9">
        <f>$S$6*9.81*$S$12</f>
        <v>1633.7005020000004</v>
      </c>
      <c r="H51" s="9">
        <f t="shared" si="1"/>
        <v>19.880317070254076</v>
      </c>
      <c r="I51" s="9">
        <f>E51*1</f>
        <v>4.4703999999999997</v>
      </c>
      <c r="J51" s="9">
        <f t="shared" si="6"/>
        <v>398.3126399999997</v>
      </c>
      <c r="K51" s="9">
        <f t="shared" si="7"/>
        <v>15.339280223016061</v>
      </c>
      <c r="L51" s="9">
        <f t="shared" si="2"/>
        <v>1668.9200992932704</v>
      </c>
      <c r="M51" s="9">
        <f t="shared" si="3"/>
        <v>7460.7404118806353</v>
      </c>
      <c r="N51" s="9">
        <f t="shared" si="4"/>
        <v>7.4607404118806357</v>
      </c>
      <c r="O51" s="9">
        <f t="shared" si="8"/>
        <v>9082.3121064323386</v>
      </c>
      <c r="P51" s="9">
        <f t="shared" si="9"/>
        <v>9.0823121064323455</v>
      </c>
    </row>
    <row r="52" spans="1:16" x14ac:dyDescent="0.3">
      <c r="A52" s="9">
        <v>49</v>
      </c>
      <c r="B52" s="9">
        <v>15</v>
      </c>
      <c r="C52" s="9">
        <f t="shared" si="5"/>
        <v>0</v>
      </c>
      <c r="D52" s="9">
        <v>10</v>
      </c>
      <c r="E52" s="9">
        <f t="shared" si="0"/>
        <v>4.4703999999999997</v>
      </c>
      <c r="F52" s="9">
        <v>16.010000000000002</v>
      </c>
      <c r="G52" s="9">
        <f>$S$6*9.81*$S$12</f>
        <v>1633.7005020000004</v>
      </c>
      <c r="H52" s="9">
        <f t="shared" si="1"/>
        <v>19.880317070254076</v>
      </c>
      <c r="I52" s="9">
        <f>E52*1</f>
        <v>4.4703999999999997</v>
      </c>
      <c r="J52" s="9">
        <f t="shared" si="6"/>
        <v>402.78303999999969</v>
      </c>
      <c r="K52" s="9">
        <f t="shared" si="7"/>
        <v>15.169032939741744</v>
      </c>
      <c r="L52" s="9">
        <f t="shared" si="2"/>
        <v>1668.7498520099962</v>
      </c>
      <c r="M52" s="9">
        <f t="shared" si="3"/>
        <v>7459.9793384254863</v>
      </c>
      <c r="N52" s="9">
        <f t="shared" si="4"/>
        <v>7.4599793384254864</v>
      </c>
      <c r="O52" s="9">
        <f t="shared" si="8"/>
        <v>9104.8339355233347</v>
      </c>
      <c r="P52" s="9">
        <f t="shared" si="9"/>
        <v>9.1048339355233416</v>
      </c>
    </row>
    <row r="53" spans="1:16" x14ac:dyDescent="0.3">
      <c r="A53" s="9">
        <v>50</v>
      </c>
      <c r="B53" s="9">
        <v>16</v>
      </c>
      <c r="C53" s="9">
        <f t="shared" si="5"/>
        <v>0</v>
      </c>
      <c r="D53" s="9">
        <v>10</v>
      </c>
      <c r="E53" s="9">
        <f t="shared" si="0"/>
        <v>4.4703999999999997</v>
      </c>
      <c r="F53" s="9">
        <v>16.010000000000002</v>
      </c>
      <c r="G53" s="9">
        <f>$S$6*9.81*$S$12</f>
        <v>1633.7005020000004</v>
      </c>
      <c r="H53" s="9">
        <f t="shared" si="1"/>
        <v>19.880317070254076</v>
      </c>
      <c r="I53" s="9">
        <f>E53*1</f>
        <v>4.4703999999999997</v>
      </c>
      <c r="J53" s="9">
        <f t="shared" si="6"/>
        <v>407.25343999999967</v>
      </c>
      <c r="K53" s="9">
        <f t="shared" si="7"/>
        <v>15.00252324775775</v>
      </c>
      <c r="L53" s="9">
        <f t="shared" si="2"/>
        <v>1668.5833423180122</v>
      </c>
      <c r="M53" s="9">
        <f t="shared" si="3"/>
        <v>7459.2349734984409</v>
      </c>
      <c r="N53" s="9">
        <f t="shared" si="4"/>
        <v>7.4592349734984413</v>
      </c>
      <c r="O53" s="9">
        <f t="shared" si="8"/>
        <v>9128.0009016796412</v>
      </c>
      <c r="P53" s="9">
        <f t="shared" si="9"/>
        <v>9.1280009016796502</v>
      </c>
    </row>
    <row r="54" spans="1:16" x14ac:dyDescent="0.3">
      <c r="A54" s="9">
        <v>51</v>
      </c>
      <c r="B54" s="9">
        <v>17</v>
      </c>
      <c r="C54" s="9">
        <f t="shared" si="5"/>
        <v>0</v>
      </c>
      <c r="D54" s="9">
        <v>10</v>
      </c>
      <c r="E54" s="9">
        <f t="shared" si="0"/>
        <v>4.4703999999999997</v>
      </c>
      <c r="F54" s="9">
        <v>16.010000000000002</v>
      </c>
      <c r="G54" s="9">
        <f>$S$6*9.81*$S$12</f>
        <v>1633.7005020000004</v>
      </c>
      <c r="H54" s="9">
        <f t="shared" si="1"/>
        <v>19.880317070254076</v>
      </c>
      <c r="I54" s="9">
        <f>E54*1</f>
        <v>4.4703999999999997</v>
      </c>
      <c r="J54" s="9">
        <f t="shared" si="6"/>
        <v>411.72383999999965</v>
      </c>
      <c r="K54" s="9">
        <f t="shared" si="7"/>
        <v>14.839629401419447</v>
      </c>
      <c r="L54" s="9">
        <f t="shared" si="2"/>
        <v>1668.4204484716738</v>
      </c>
      <c r="M54" s="9">
        <f t="shared" si="3"/>
        <v>7458.5067728477698</v>
      </c>
      <c r="N54" s="9">
        <f t="shared" si="4"/>
        <v>7.4585067728477696</v>
      </c>
      <c r="O54" s="9">
        <f t="shared" si="8"/>
        <v>9151.8404149393737</v>
      </c>
      <c r="P54" s="9">
        <f t="shared" si="9"/>
        <v>9.1518404149393806</v>
      </c>
    </row>
    <row r="55" spans="1:16" x14ac:dyDescent="0.3">
      <c r="A55" s="9">
        <v>52</v>
      </c>
      <c r="B55" s="9">
        <v>18</v>
      </c>
      <c r="C55" s="9">
        <f t="shared" si="5"/>
        <v>0</v>
      </c>
      <c r="D55" s="9">
        <v>10</v>
      </c>
      <c r="E55" s="9">
        <f t="shared" si="0"/>
        <v>4.4703999999999997</v>
      </c>
      <c r="F55" s="9">
        <v>16.010000000000002</v>
      </c>
      <c r="G55" s="9">
        <f>$S$6*9.81*$S$12</f>
        <v>1633.7005020000004</v>
      </c>
      <c r="H55" s="9">
        <f t="shared" si="1"/>
        <v>19.880317070254076</v>
      </c>
      <c r="I55" s="9">
        <f>E55*1</f>
        <v>4.4703999999999997</v>
      </c>
      <c r="J55" s="9">
        <f t="shared" si="6"/>
        <v>416.19423999999964</v>
      </c>
      <c r="K55" s="9">
        <f t="shared" si="7"/>
        <v>14.680234885829551</v>
      </c>
      <c r="L55" s="9">
        <f t="shared" si="2"/>
        <v>1668.261053956084</v>
      </c>
      <c r="M55" s="9">
        <f t="shared" si="3"/>
        <v>7457.7942156052777</v>
      </c>
      <c r="N55" s="9">
        <f t="shared" si="4"/>
        <v>7.4577942156052774</v>
      </c>
      <c r="O55" s="9">
        <f t="shared" si="8"/>
        <v>9176.3814822160621</v>
      </c>
      <c r="P55" s="9">
        <f t="shared" si="9"/>
        <v>9.1763814822160725</v>
      </c>
    </row>
    <row r="56" spans="1:16" x14ac:dyDescent="0.3">
      <c r="A56" s="9">
        <v>53</v>
      </c>
      <c r="B56" s="9">
        <v>19</v>
      </c>
      <c r="C56" s="9">
        <f t="shared" si="5"/>
        <v>0</v>
      </c>
      <c r="D56" s="9">
        <v>10</v>
      </c>
      <c r="E56" s="9">
        <f t="shared" si="0"/>
        <v>4.4703999999999997</v>
      </c>
      <c r="F56" s="9">
        <v>16.010000000000002</v>
      </c>
      <c r="G56" s="9">
        <f>$S$6*9.81*$S$12</f>
        <v>1633.7005020000004</v>
      </c>
      <c r="H56" s="9">
        <f t="shared" si="1"/>
        <v>19.880317070254076</v>
      </c>
      <c r="I56" s="9">
        <f>E56*1</f>
        <v>4.4703999999999997</v>
      </c>
      <c r="J56" s="9">
        <f t="shared" si="6"/>
        <v>420.66463999999962</v>
      </c>
      <c r="K56" s="9">
        <f t="shared" si="7"/>
        <v>14.524228138902563</v>
      </c>
      <c r="L56" s="9">
        <f t="shared" si="2"/>
        <v>1668.105047209157</v>
      </c>
      <c r="M56" s="9">
        <f t="shared" si="3"/>
        <v>7457.0968030438144</v>
      </c>
      <c r="N56" s="9">
        <f t="shared" si="4"/>
        <v>7.4570968030438145</v>
      </c>
      <c r="O56" s="9">
        <f t="shared" si="8"/>
        <v>9201.6548243721045</v>
      </c>
      <c r="P56" s="9">
        <f t="shared" si="9"/>
        <v>9.2016548243721132</v>
      </c>
    </row>
    <row r="57" spans="1:16" x14ac:dyDescent="0.3">
      <c r="A57" s="9">
        <v>54</v>
      </c>
      <c r="B57" s="9">
        <v>20</v>
      </c>
      <c r="C57" s="9">
        <f t="shared" si="5"/>
        <v>0</v>
      </c>
      <c r="D57" s="9">
        <v>10</v>
      </c>
      <c r="E57" s="9">
        <f t="shared" si="0"/>
        <v>4.4703999999999997</v>
      </c>
      <c r="F57" s="9">
        <v>16.010000000000002</v>
      </c>
      <c r="G57" s="9">
        <f>$S$6*9.81*$S$12</f>
        <v>1633.7005020000004</v>
      </c>
      <c r="H57" s="9">
        <f t="shared" si="1"/>
        <v>19.880317070254076</v>
      </c>
      <c r="I57" s="9">
        <f>E57*1</f>
        <v>4.4703999999999997</v>
      </c>
      <c r="J57" s="9">
        <f t="shared" si="6"/>
        <v>425.13503999999961</v>
      </c>
      <c r="K57" s="9">
        <f t="shared" si="7"/>
        <v>14.371502290964576</v>
      </c>
      <c r="L57" s="9">
        <f t="shared" si="2"/>
        <v>1667.952321361219</v>
      </c>
      <c r="M57" s="9">
        <f t="shared" si="3"/>
        <v>7456.4140574131925</v>
      </c>
      <c r="N57" s="9">
        <f t="shared" si="4"/>
        <v>7.456414057413193</v>
      </c>
      <c r="O57" s="9">
        <f t="shared" si="8"/>
        <v>9227.6930037949132</v>
      </c>
      <c r="P57" s="9">
        <f t="shared" si="9"/>
        <v>9.2276930037949221</v>
      </c>
    </row>
    <row r="58" spans="1:16" x14ac:dyDescent="0.3">
      <c r="A58" s="9">
        <v>55</v>
      </c>
      <c r="B58" s="9">
        <v>20</v>
      </c>
      <c r="C58" s="9">
        <f t="shared" si="5"/>
        <v>0.89408000000000065</v>
      </c>
      <c r="D58" s="9">
        <v>12</v>
      </c>
      <c r="E58" s="9">
        <f t="shared" si="0"/>
        <v>5.3644800000000004</v>
      </c>
      <c r="F58" s="9">
        <v>0</v>
      </c>
      <c r="G58" s="9">
        <f>$S$6*9.81*$S$12</f>
        <v>1633.7005020000004</v>
      </c>
      <c r="H58" s="9">
        <f t="shared" si="1"/>
        <v>28.62765658116588</v>
      </c>
      <c r="I58" s="9">
        <f>E58*1</f>
        <v>5.3644800000000004</v>
      </c>
      <c r="J58" s="9">
        <f t="shared" si="6"/>
        <v>430.49951999999962</v>
      </c>
      <c r="K58" s="9">
        <f t="shared" si="7"/>
        <v>0</v>
      </c>
      <c r="L58" s="9">
        <f t="shared" si="2"/>
        <v>2324.0832587411669</v>
      </c>
      <c r="M58" s="9">
        <f t="shared" si="3"/>
        <v>12467.498159851815</v>
      </c>
      <c r="N58" s="9">
        <f t="shared" si="4"/>
        <v>12.467498159851816</v>
      </c>
      <c r="O58" s="9">
        <f t="shared" si="8"/>
        <v>9254.5305635885761</v>
      </c>
      <c r="P58" s="9">
        <f t="shared" si="9"/>
        <v>9.2545305635885846</v>
      </c>
    </row>
    <row r="59" spans="1:16" x14ac:dyDescent="0.3">
      <c r="A59" s="9">
        <v>56</v>
      </c>
      <c r="B59" s="9">
        <v>20</v>
      </c>
      <c r="C59" s="9">
        <f t="shared" si="5"/>
        <v>0.89407999999999976</v>
      </c>
      <c r="D59" s="9">
        <v>14</v>
      </c>
      <c r="E59" s="9">
        <f t="shared" si="0"/>
        <v>6.2585600000000001</v>
      </c>
      <c r="F59" s="9">
        <v>0</v>
      </c>
      <c r="G59" s="9">
        <f>$S$6*9.81*$S$12</f>
        <v>1633.7005020000004</v>
      </c>
      <c r="H59" s="9">
        <f t="shared" si="1"/>
        <v>38.965421457698</v>
      </c>
      <c r="I59" s="9">
        <f>E59*1</f>
        <v>6.2585600000000001</v>
      </c>
      <c r="J59" s="9">
        <f t="shared" si="6"/>
        <v>436.75807999999961</v>
      </c>
      <c r="K59" s="9">
        <f t="shared" si="7"/>
        <v>0</v>
      </c>
      <c r="L59" s="9">
        <f t="shared" si="2"/>
        <v>2334.4210236176982</v>
      </c>
      <c r="M59" s="9">
        <f t="shared" si="3"/>
        <v>14610.114041572782</v>
      </c>
      <c r="N59" s="9">
        <f t="shared" si="4"/>
        <v>14.610114041572782</v>
      </c>
      <c r="O59" s="9">
        <f t="shared" si="8"/>
        <v>9205.1002928768339</v>
      </c>
      <c r="P59" s="9">
        <f t="shared" si="9"/>
        <v>9.2051002928768408</v>
      </c>
    </row>
    <row r="60" spans="1:16" x14ac:dyDescent="0.3">
      <c r="A60" s="9">
        <v>57</v>
      </c>
      <c r="B60" s="9">
        <v>20</v>
      </c>
      <c r="C60" s="9">
        <f t="shared" si="5"/>
        <v>0.89407999999999976</v>
      </c>
      <c r="D60" s="9">
        <v>16</v>
      </c>
      <c r="E60" s="9">
        <f t="shared" si="0"/>
        <v>7.1526399999999999</v>
      </c>
      <c r="F60" s="9">
        <v>0</v>
      </c>
      <c r="G60" s="9">
        <f>$S$6*9.81*$S$12</f>
        <v>1633.7005020000004</v>
      </c>
      <c r="H60" s="9">
        <f t="shared" si="1"/>
        <v>50.893611699850446</v>
      </c>
      <c r="I60" s="9">
        <f>E60*1</f>
        <v>7.1526399999999999</v>
      </c>
      <c r="J60" s="9">
        <f t="shared" si="6"/>
        <v>443.91071999999963</v>
      </c>
      <c r="K60" s="9">
        <f t="shared" si="7"/>
        <v>0</v>
      </c>
      <c r="L60" s="9">
        <f t="shared" si="2"/>
        <v>2346.3492138598504</v>
      </c>
      <c r="M60" s="9">
        <f t="shared" si="3"/>
        <v>16782.591241022521</v>
      </c>
      <c r="N60" s="9">
        <f t="shared" si="4"/>
        <v>16.782591241022523</v>
      </c>
      <c r="O60" s="9">
        <f t="shared" si="8"/>
        <v>9120.6469530534614</v>
      </c>
      <c r="P60" s="9">
        <f t="shared" si="9"/>
        <v>9.1206469530534662</v>
      </c>
    </row>
    <row r="61" spans="1:16" x14ac:dyDescent="0.3">
      <c r="A61" s="9">
        <v>58</v>
      </c>
      <c r="B61" s="9">
        <v>20</v>
      </c>
      <c r="C61" s="9">
        <f t="shared" si="5"/>
        <v>0.89408000000000065</v>
      </c>
      <c r="D61" s="9">
        <v>18</v>
      </c>
      <c r="E61" s="9">
        <f t="shared" si="0"/>
        <v>8.0467200000000005</v>
      </c>
      <c r="F61" s="9">
        <v>0</v>
      </c>
      <c r="G61" s="9">
        <f>$S$6*9.81*$S$12</f>
        <v>1633.7005020000004</v>
      </c>
      <c r="H61" s="9">
        <f t="shared" si="1"/>
        <v>64.412227307623226</v>
      </c>
      <c r="I61" s="9">
        <f>E61*1</f>
        <v>8.0467200000000005</v>
      </c>
      <c r="J61" s="9">
        <f t="shared" si="6"/>
        <v>451.95743999999962</v>
      </c>
      <c r="K61" s="9">
        <f t="shared" si="7"/>
        <v>0</v>
      </c>
      <c r="L61" s="9">
        <f t="shared" si="2"/>
        <v>2359.8678294676242</v>
      </c>
      <c r="M61" s="9">
        <f t="shared" si="3"/>
        <v>18989.195660733723</v>
      </c>
      <c r="N61" s="9">
        <f t="shared" si="4"/>
        <v>18.989195660733724</v>
      </c>
      <c r="O61" s="9">
        <f t="shared" si="8"/>
        <v>8999.0287897523685</v>
      </c>
      <c r="P61" s="9">
        <f t="shared" si="9"/>
        <v>8.9990287897523711</v>
      </c>
    </row>
    <row r="62" spans="1:16" x14ac:dyDescent="0.3">
      <c r="A62" s="9">
        <v>59</v>
      </c>
      <c r="B62" s="9">
        <v>20</v>
      </c>
      <c r="C62" s="9">
        <f t="shared" si="5"/>
        <v>0.89407999999999888</v>
      </c>
      <c r="D62" s="9">
        <v>20</v>
      </c>
      <c r="E62" s="9">
        <f t="shared" si="0"/>
        <v>8.9407999999999994</v>
      </c>
      <c r="F62" s="9">
        <v>0</v>
      </c>
      <c r="G62" s="9">
        <f>$S$6*9.81*$S$12</f>
        <v>1633.7005020000004</v>
      </c>
      <c r="H62" s="9">
        <f t="shared" si="1"/>
        <v>79.521268281016305</v>
      </c>
      <c r="I62" s="9">
        <f>E62*1</f>
        <v>8.9407999999999994</v>
      </c>
      <c r="J62" s="9">
        <f t="shared" si="6"/>
        <v>460.89823999999965</v>
      </c>
      <c r="K62" s="9">
        <f t="shared" si="7"/>
        <v>0</v>
      </c>
      <c r="L62" s="9">
        <f t="shared" si="2"/>
        <v>2374.9768704410158</v>
      </c>
      <c r="M62" s="9">
        <f t="shared" si="3"/>
        <v>21234.193203239032</v>
      </c>
      <c r="N62" s="9">
        <f t="shared" si="4"/>
        <v>21.234193203239034</v>
      </c>
      <c r="O62" s="9">
        <f t="shared" si="8"/>
        <v>8837.8970660268624</v>
      </c>
      <c r="P62" s="9">
        <f t="shared" si="9"/>
        <v>8.8378970660268639</v>
      </c>
    </row>
    <row r="63" spans="1:16" x14ac:dyDescent="0.3">
      <c r="A63" s="9">
        <v>60</v>
      </c>
      <c r="B63" s="9">
        <v>20</v>
      </c>
      <c r="C63" s="9">
        <f t="shared" si="5"/>
        <v>0</v>
      </c>
      <c r="D63" s="9">
        <v>20</v>
      </c>
      <c r="E63" s="9">
        <f t="shared" si="0"/>
        <v>8.9407999999999994</v>
      </c>
      <c r="F63" s="9">
        <v>0</v>
      </c>
      <c r="G63" s="9">
        <f>$S$6*9.81*$S$12</f>
        <v>1633.7005020000004</v>
      </c>
      <c r="H63" s="9">
        <f t="shared" si="1"/>
        <v>79.521268281016305</v>
      </c>
      <c r="I63" s="9">
        <f>E63*1</f>
        <v>8.9407999999999994</v>
      </c>
      <c r="J63" s="9">
        <f t="shared" si="6"/>
        <v>469.83903999999967</v>
      </c>
      <c r="K63" s="9">
        <f t="shared" si="7"/>
        <v>0</v>
      </c>
      <c r="L63" s="9">
        <f t="shared" si="2"/>
        <v>1713.2217702810167</v>
      </c>
      <c r="M63" s="9">
        <f t="shared" si="3"/>
        <v>15317.573203728512</v>
      </c>
      <c r="N63" s="9">
        <f t="shared" si="4"/>
        <v>15.317573203728513</v>
      </c>
      <c r="O63" s="9">
        <f t="shared" si="8"/>
        <v>8634.6790965643722</v>
      </c>
      <c r="P63" s="9">
        <f t="shared" si="9"/>
        <v>8.6346790965643692</v>
      </c>
    </row>
    <row r="64" spans="1:16" x14ac:dyDescent="0.3">
      <c r="A64" s="11">
        <v>61</v>
      </c>
      <c r="B64" s="11">
        <v>20</v>
      </c>
      <c r="C64" s="11">
        <f t="shared" si="5"/>
        <v>0</v>
      </c>
      <c r="D64" s="11">
        <v>20</v>
      </c>
      <c r="E64" s="11">
        <f t="shared" si="0"/>
        <v>8.9407999999999994</v>
      </c>
      <c r="F64" s="11">
        <v>0</v>
      </c>
      <c r="G64" s="11">
        <f>$S$6*9.81*$S$12</f>
        <v>1633.7005020000004</v>
      </c>
      <c r="H64" s="11">
        <f t="shared" si="1"/>
        <v>79.521268281016305</v>
      </c>
      <c r="I64" s="11">
        <f>E64*1</f>
        <v>8.9407999999999994</v>
      </c>
      <c r="J64" s="11">
        <f t="shared" si="6"/>
        <v>478.77983999999969</v>
      </c>
      <c r="K64" s="11">
        <f t="shared" si="7"/>
        <v>0</v>
      </c>
      <c r="L64" s="11">
        <f t="shared" si="2"/>
        <v>1713.2217702810167</v>
      </c>
      <c r="M64" s="11">
        <f t="shared" si="3"/>
        <v>15317.573203728512</v>
      </c>
      <c r="N64" s="11">
        <f t="shared" si="4"/>
        <v>15.317573203728513</v>
      </c>
      <c r="O64" s="11">
        <f t="shared" si="8"/>
        <v>8523.297528111636</v>
      </c>
      <c r="P64" s="11">
        <f t="shared" si="9"/>
        <v>8.5232975281116357</v>
      </c>
    </row>
    <row r="65" spans="1:16" x14ac:dyDescent="0.3">
      <c r="A65" s="11">
        <v>62</v>
      </c>
      <c r="B65" s="11">
        <v>20</v>
      </c>
      <c r="C65" s="11">
        <f t="shared" si="5"/>
        <v>0</v>
      </c>
      <c r="D65" s="11">
        <v>20</v>
      </c>
      <c r="E65" s="11">
        <f t="shared" si="0"/>
        <v>8.9407999999999994</v>
      </c>
      <c r="F65" s="11">
        <v>0</v>
      </c>
      <c r="G65" s="11">
        <f>$S$6*9.81*$S$12</f>
        <v>1633.7005020000004</v>
      </c>
      <c r="H65" s="11">
        <f t="shared" si="1"/>
        <v>79.521268281016305</v>
      </c>
      <c r="I65" s="11">
        <f>E65*1</f>
        <v>8.9407999999999994</v>
      </c>
      <c r="J65" s="11">
        <f t="shared" si="6"/>
        <v>487.72063999999972</v>
      </c>
      <c r="K65" s="11">
        <f t="shared" si="7"/>
        <v>0</v>
      </c>
      <c r="L65" s="11">
        <f t="shared" si="2"/>
        <v>1713.2217702810167</v>
      </c>
      <c r="M65" s="11">
        <f t="shared" si="3"/>
        <v>15317.573203728512</v>
      </c>
      <c r="N65" s="11">
        <f t="shared" si="4"/>
        <v>15.317573203728513</v>
      </c>
      <c r="O65" s="11">
        <f t="shared" si="8"/>
        <v>8408.140313270671</v>
      </c>
      <c r="P65" s="11">
        <f t="shared" si="9"/>
        <v>8.4081403132706676</v>
      </c>
    </row>
    <row r="66" spans="1:16" x14ac:dyDescent="0.3">
      <c r="A66" s="11">
        <v>63</v>
      </c>
      <c r="B66" s="11">
        <v>20</v>
      </c>
      <c r="C66" s="11">
        <f t="shared" si="5"/>
        <v>0.89408000000000065</v>
      </c>
      <c r="D66" s="11">
        <v>22</v>
      </c>
      <c r="E66" s="11">
        <f t="shared" si="0"/>
        <v>9.8348800000000001</v>
      </c>
      <c r="F66" s="11">
        <v>0</v>
      </c>
      <c r="G66" s="11">
        <f>$S$6*9.81*$S$12</f>
        <v>1633.7005020000004</v>
      </c>
      <c r="H66" s="11">
        <f t="shared" si="1"/>
        <v>96.220734620029759</v>
      </c>
      <c r="I66" s="11">
        <f>E66*1</f>
        <v>9.8348800000000001</v>
      </c>
      <c r="J66" s="11">
        <f t="shared" si="6"/>
        <v>497.55551999999972</v>
      </c>
      <c r="K66" s="11">
        <f t="shared" si="7"/>
        <v>0</v>
      </c>
      <c r="L66" s="11">
        <f t="shared" si="2"/>
        <v>2391.6763367800309</v>
      </c>
      <c r="M66" s="11">
        <f t="shared" si="3"/>
        <v>23521.849771071189</v>
      </c>
      <c r="N66" s="11">
        <f t="shared" si="4"/>
        <v>23.521849771071189</v>
      </c>
      <c r="O66" s="11">
        <f t="shared" si="8"/>
        <v>8289.0121599869144</v>
      </c>
      <c r="P66" s="11">
        <f t="shared" si="9"/>
        <v>8.2890121599869122</v>
      </c>
    </row>
    <row r="67" spans="1:16" x14ac:dyDescent="0.3">
      <c r="A67" s="11">
        <v>64</v>
      </c>
      <c r="B67" s="11">
        <v>20</v>
      </c>
      <c r="C67" s="11">
        <f t="shared" si="5"/>
        <v>0.44703999999999944</v>
      </c>
      <c r="D67" s="11">
        <v>23</v>
      </c>
      <c r="E67" s="11">
        <f t="shared" si="0"/>
        <v>10.28192</v>
      </c>
      <c r="F67" s="11">
        <v>0</v>
      </c>
      <c r="G67" s="11">
        <f>$S$6*9.81*$S$12</f>
        <v>1633.7005020000004</v>
      </c>
      <c r="H67" s="11">
        <f t="shared" si="1"/>
        <v>105.16687730164406</v>
      </c>
      <c r="I67" s="11">
        <f>E67*1</f>
        <v>10.28192</v>
      </c>
      <c r="J67" s="11">
        <f t="shared" si="6"/>
        <v>507.83743999999973</v>
      </c>
      <c r="K67" s="11">
        <f t="shared" si="7"/>
        <v>0</v>
      </c>
      <c r="L67" s="11">
        <f t="shared" si="2"/>
        <v>2069.7449293816439</v>
      </c>
      <c r="M67" s="11">
        <f t="shared" si="3"/>
        <v>21280.951784307712</v>
      </c>
      <c r="N67" s="11">
        <f t="shared" si="4"/>
        <v>21.280951784307714</v>
      </c>
      <c r="O67" s="11">
        <f t="shared" si="8"/>
        <v>8021.7693948801716</v>
      </c>
      <c r="P67" s="11">
        <f t="shared" si="9"/>
        <v>8.0217693948801703</v>
      </c>
    </row>
    <row r="68" spans="1:16" x14ac:dyDescent="0.3">
      <c r="A68" s="11">
        <v>65</v>
      </c>
      <c r="B68" s="11">
        <v>20</v>
      </c>
      <c r="C68" s="11">
        <f t="shared" si="5"/>
        <v>-0.44703999999999944</v>
      </c>
      <c r="D68" s="11">
        <v>22</v>
      </c>
      <c r="E68" s="11">
        <f t="shared" ref="E68:E123" si="10">D68*0.44704</f>
        <v>9.8348800000000001</v>
      </c>
      <c r="F68" s="11">
        <v>0</v>
      </c>
      <c r="G68" s="11">
        <f>$S$6*9.81*$S$12</f>
        <v>1633.7005020000004</v>
      </c>
      <c r="H68" s="11">
        <f t="shared" ref="H68:H123" si="11">0.5*$S$7*$S$8*$S$9*(E68^2)</f>
        <v>96.220734620029759</v>
      </c>
      <c r="I68" s="11">
        <f>E68*1</f>
        <v>9.8348800000000001</v>
      </c>
      <c r="J68" s="11">
        <f t="shared" si="6"/>
        <v>517.67231999999979</v>
      </c>
      <c r="K68" s="11">
        <f t="shared" si="7"/>
        <v>0</v>
      </c>
      <c r="L68" s="11">
        <f t="shared" ref="L68:L123" si="12">($S$6*C68)+G68+H68+K68</f>
        <v>1399.0436865400306</v>
      </c>
      <c r="M68" s="11">
        <f t="shared" ref="M68:M123" si="13">E68*L68</f>
        <v>13759.426771878816</v>
      </c>
      <c r="N68" s="11">
        <f t="shared" ref="N68:N123" si="14">M68*0.001</f>
        <v>13.759426771878816</v>
      </c>
      <c r="O68" s="11">
        <f t="shared" si="8"/>
        <v>7784.9982807832539</v>
      </c>
      <c r="P68" s="11">
        <f t="shared" si="9"/>
        <v>7.7849982807832498</v>
      </c>
    </row>
    <row r="69" spans="1:16" x14ac:dyDescent="0.3">
      <c r="A69" s="11">
        <v>66</v>
      </c>
      <c r="B69" s="11">
        <v>20</v>
      </c>
      <c r="C69" s="11">
        <f t="shared" ref="C69:C123" si="15">(E69-E68)/1</f>
        <v>-0.44703999999999944</v>
      </c>
      <c r="D69" s="11">
        <v>21</v>
      </c>
      <c r="E69" s="11">
        <f t="shared" si="10"/>
        <v>9.3878400000000006</v>
      </c>
      <c r="F69" s="11">
        <v>0</v>
      </c>
      <c r="G69" s="11">
        <f>$S$6*9.81*$S$12</f>
        <v>1633.7005020000004</v>
      </c>
      <c r="H69" s="11">
        <f t="shared" si="11"/>
        <v>87.672198279820506</v>
      </c>
      <c r="I69" s="11">
        <f>E69*1</f>
        <v>9.3878400000000006</v>
      </c>
      <c r="J69" s="11">
        <f t="shared" ref="J69:J123" si="16">I69+J68</f>
        <v>527.06015999999977</v>
      </c>
      <c r="K69" s="11">
        <f t="shared" ref="K69:K123" si="17">$S$6*9.81*SIN(B69-B68)/J69</f>
        <v>0</v>
      </c>
      <c r="L69" s="11">
        <f t="shared" si="12"/>
        <v>1390.4951501998214</v>
      </c>
      <c r="M69" s="11">
        <f t="shared" si="13"/>
        <v>13053.745990851892</v>
      </c>
      <c r="N69" s="11">
        <f t="shared" si="14"/>
        <v>13.053745990851892</v>
      </c>
      <c r="O69" s="11">
        <f t="shared" ref="O69:O122" si="18">AVERAGE(M69:M187)</f>
        <v>7676.3723082178794</v>
      </c>
      <c r="P69" s="11">
        <f t="shared" ref="P69:P122" si="19">AVERAGE(N69:N187)</f>
        <v>7.6763723082178759</v>
      </c>
    </row>
    <row r="70" spans="1:16" x14ac:dyDescent="0.3">
      <c r="A70" s="11">
        <v>67</v>
      </c>
      <c r="B70" s="11">
        <v>20</v>
      </c>
      <c r="C70" s="11">
        <f t="shared" si="15"/>
        <v>-0.44704000000000121</v>
      </c>
      <c r="D70" s="11">
        <v>20</v>
      </c>
      <c r="E70" s="11">
        <f t="shared" si="10"/>
        <v>8.9407999999999994</v>
      </c>
      <c r="F70" s="11">
        <v>0</v>
      </c>
      <c r="G70" s="11">
        <f>$S$6*9.81*$S$12</f>
        <v>1633.7005020000004</v>
      </c>
      <c r="H70" s="11">
        <f t="shared" si="11"/>
        <v>79.521268281016305</v>
      </c>
      <c r="I70" s="11">
        <f>E70*1</f>
        <v>8.9407999999999994</v>
      </c>
      <c r="J70" s="11">
        <f t="shared" si="16"/>
        <v>536.00095999999974</v>
      </c>
      <c r="K70" s="11">
        <f t="shared" si="17"/>
        <v>0</v>
      </c>
      <c r="L70" s="11">
        <f t="shared" si="12"/>
        <v>1382.3442202010158</v>
      </c>
      <c r="M70" s="11">
        <f t="shared" si="13"/>
        <v>12359.263203973242</v>
      </c>
      <c r="N70" s="11">
        <f t="shared" si="14"/>
        <v>12.359263203973242</v>
      </c>
      <c r="O70" s="11">
        <f t="shared" si="18"/>
        <v>7576.7913140950268</v>
      </c>
      <c r="P70" s="11">
        <f t="shared" si="19"/>
        <v>7.5767913140950229</v>
      </c>
    </row>
    <row r="71" spans="1:16" x14ac:dyDescent="0.3">
      <c r="A71" s="11">
        <v>68</v>
      </c>
      <c r="B71" s="11">
        <v>20</v>
      </c>
      <c r="C71" s="11">
        <f t="shared" si="15"/>
        <v>0</v>
      </c>
      <c r="D71" s="11">
        <v>20</v>
      </c>
      <c r="E71" s="11">
        <f t="shared" si="10"/>
        <v>8.9407999999999994</v>
      </c>
      <c r="F71" s="11">
        <v>0</v>
      </c>
      <c r="G71" s="11">
        <f>$S$6*9.81*$S$12</f>
        <v>1633.7005020000004</v>
      </c>
      <c r="H71" s="11">
        <f t="shared" si="11"/>
        <v>79.521268281016305</v>
      </c>
      <c r="I71" s="11">
        <f>E71*1</f>
        <v>8.9407999999999994</v>
      </c>
      <c r="J71" s="11">
        <f t="shared" si="16"/>
        <v>544.9417599999997</v>
      </c>
      <c r="K71" s="11">
        <f t="shared" si="17"/>
        <v>0</v>
      </c>
      <c r="L71" s="11">
        <f t="shared" si="12"/>
        <v>1713.2217702810167</v>
      </c>
      <c r="M71" s="11">
        <f t="shared" si="13"/>
        <v>15317.573203728512</v>
      </c>
      <c r="N71" s="11">
        <f t="shared" si="14"/>
        <v>15.317573203728513</v>
      </c>
      <c r="O71" s="11">
        <f t="shared" si="18"/>
        <v>7486.5559954180781</v>
      </c>
      <c r="P71" s="11">
        <f t="shared" si="19"/>
        <v>7.4865559954180751</v>
      </c>
    </row>
    <row r="72" spans="1:16" x14ac:dyDescent="0.3">
      <c r="A72" s="11">
        <v>69</v>
      </c>
      <c r="B72" s="11">
        <v>20</v>
      </c>
      <c r="C72" s="11">
        <f t="shared" si="15"/>
        <v>0</v>
      </c>
      <c r="D72" s="11">
        <v>20</v>
      </c>
      <c r="E72" s="11">
        <f t="shared" si="10"/>
        <v>8.9407999999999994</v>
      </c>
      <c r="F72" s="11">
        <v>0</v>
      </c>
      <c r="G72" s="11">
        <f>$S$6*9.81*$S$12</f>
        <v>1633.7005020000004</v>
      </c>
      <c r="H72" s="11">
        <f t="shared" si="11"/>
        <v>79.521268281016305</v>
      </c>
      <c r="I72" s="11">
        <f>E72*1</f>
        <v>8.9407999999999994</v>
      </c>
      <c r="J72" s="11">
        <f t="shared" si="16"/>
        <v>553.88255999999967</v>
      </c>
      <c r="K72" s="11">
        <f t="shared" si="17"/>
        <v>0</v>
      </c>
      <c r="L72" s="11">
        <f t="shared" si="12"/>
        <v>1713.2217702810167</v>
      </c>
      <c r="M72" s="11">
        <f t="shared" si="13"/>
        <v>15317.573203728512</v>
      </c>
      <c r="N72" s="11">
        <f t="shared" si="14"/>
        <v>15.317573203728513</v>
      </c>
      <c r="O72" s="11">
        <f t="shared" si="18"/>
        <v>7335.9595106428769</v>
      </c>
      <c r="P72" s="11">
        <f t="shared" si="19"/>
        <v>7.3359595106428745</v>
      </c>
    </row>
    <row r="73" spans="1:16" x14ac:dyDescent="0.3">
      <c r="A73" s="11">
        <v>70</v>
      </c>
      <c r="B73" s="11">
        <v>20</v>
      </c>
      <c r="C73" s="11">
        <f t="shared" si="15"/>
        <v>0</v>
      </c>
      <c r="D73" s="11">
        <v>20</v>
      </c>
      <c r="E73" s="11">
        <f t="shared" si="10"/>
        <v>8.9407999999999994</v>
      </c>
      <c r="F73" s="11">
        <v>0</v>
      </c>
      <c r="G73" s="11">
        <f>$S$6*9.81*$S$12</f>
        <v>1633.7005020000004</v>
      </c>
      <c r="H73" s="11">
        <f t="shared" si="11"/>
        <v>79.521268281016305</v>
      </c>
      <c r="I73" s="11">
        <f>E73*1</f>
        <v>8.9407999999999994</v>
      </c>
      <c r="J73" s="11">
        <f t="shared" si="16"/>
        <v>562.82335999999964</v>
      </c>
      <c r="K73" s="11">
        <f t="shared" si="17"/>
        <v>0</v>
      </c>
      <c r="L73" s="11">
        <f t="shared" si="12"/>
        <v>1713.2217702810167</v>
      </c>
      <c r="M73" s="11">
        <f t="shared" si="13"/>
        <v>15317.573203728512</v>
      </c>
      <c r="N73" s="11">
        <f t="shared" si="14"/>
        <v>15.317573203728513</v>
      </c>
      <c r="O73" s="11">
        <f t="shared" si="18"/>
        <v>7179.45728136669</v>
      </c>
      <c r="P73" s="11">
        <f t="shared" si="19"/>
        <v>7.1794572813666857</v>
      </c>
    </row>
    <row r="74" spans="1:16" x14ac:dyDescent="0.3">
      <c r="A74" s="11">
        <v>71</v>
      </c>
      <c r="B74" s="11">
        <v>20</v>
      </c>
      <c r="C74" s="11">
        <f t="shared" si="15"/>
        <v>-0.44703999999999944</v>
      </c>
      <c r="D74" s="11">
        <v>19</v>
      </c>
      <c r="E74" s="11">
        <f t="shared" si="10"/>
        <v>8.49376</v>
      </c>
      <c r="F74" s="11">
        <v>0</v>
      </c>
      <c r="G74" s="11">
        <f>$S$6*9.81*$S$12</f>
        <v>1633.7005020000004</v>
      </c>
      <c r="H74" s="11">
        <f t="shared" si="11"/>
        <v>71.76794462361724</v>
      </c>
      <c r="I74" s="11">
        <f>E74*1</f>
        <v>8.49376</v>
      </c>
      <c r="J74" s="11">
        <f t="shared" si="16"/>
        <v>571.31711999999959</v>
      </c>
      <c r="K74" s="11">
        <f t="shared" si="17"/>
        <v>0</v>
      </c>
      <c r="L74" s="11">
        <f t="shared" si="12"/>
        <v>1374.5908965436181</v>
      </c>
      <c r="M74" s="11">
        <f t="shared" si="13"/>
        <v>11675.445173426322</v>
      </c>
      <c r="N74" s="11">
        <f t="shared" si="14"/>
        <v>11.675445173426322</v>
      </c>
      <c r="O74" s="11">
        <f t="shared" si="18"/>
        <v>7016.6949629194532</v>
      </c>
      <c r="P74" s="11">
        <f t="shared" si="19"/>
        <v>7.0166949629194493</v>
      </c>
    </row>
    <row r="75" spans="1:16" x14ac:dyDescent="0.3">
      <c r="A75" s="11">
        <v>72</v>
      </c>
      <c r="B75" s="11">
        <v>20</v>
      </c>
      <c r="C75" s="11">
        <f t="shared" si="15"/>
        <v>-0.89407999999999976</v>
      </c>
      <c r="D75" s="11">
        <v>17</v>
      </c>
      <c r="E75" s="11">
        <f t="shared" si="10"/>
        <v>7.5996800000000002</v>
      </c>
      <c r="F75" s="11">
        <v>0</v>
      </c>
      <c r="G75" s="11">
        <f>$S$6*9.81*$S$12</f>
        <v>1633.7005020000004</v>
      </c>
      <c r="H75" s="11">
        <f t="shared" si="11"/>
        <v>57.454116333034293</v>
      </c>
      <c r="I75" s="11">
        <f>E75*1</f>
        <v>7.5996800000000002</v>
      </c>
      <c r="J75" s="11">
        <f t="shared" si="16"/>
        <v>578.91679999999963</v>
      </c>
      <c r="K75" s="11">
        <f t="shared" si="17"/>
        <v>0</v>
      </c>
      <c r="L75" s="11">
        <f t="shared" si="12"/>
        <v>1029.3995181730347</v>
      </c>
      <c r="M75" s="11">
        <f t="shared" si="13"/>
        <v>7823.1069302692486</v>
      </c>
      <c r="N75" s="11">
        <f t="shared" si="14"/>
        <v>7.8231069302692484</v>
      </c>
      <c r="O75" s="11">
        <f t="shared" si="18"/>
        <v>6921.6184280111502</v>
      </c>
      <c r="P75" s="11">
        <f t="shared" si="19"/>
        <v>6.9216184280111452</v>
      </c>
    </row>
    <row r="76" spans="1:16" x14ac:dyDescent="0.3">
      <c r="A76" s="11">
        <v>73</v>
      </c>
      <c r="B76" s="11">
        <v>20</v>
      </c>
      <c r="C76" s="11">
        <f t="shared" si="15"/>
        <v>-0.44704000000000033</v>
      </c>
      <c r="D76" s="11">
        <v>16</v>
      </c>
      <c r="E76" s="11">
        <f t="shared" si="10"/>
        <v>7.1526399999999999</v>
      </c>
      <c r="F76" s="11">
        <v>0</v>
      </c>
      <c r="G76" s="11">
        <f>$S$6*9.81*$S$12</f>
        <v>1633.7005020000004</v>
      </c>
      <c r="H76" s="11">
        <f t="shared" si="11"/>
        <v>50.893611699850446</v>
      </c>
      <c r="I76" s="11">
        <f>E76*1</f>
        <v>7.1526399999999999</v>
      </c>
      <c r="J76" s="11">
        <f t="shared" si="16"/>
        <v>586.06943999999964</v>
      </c>
      <c r="K76" s="11">
        <f t="shared" si="17"/>
        <v>0</v>
      </c>
      <c r="L76" s="11">
        <f t="shared" si="12"/>
        <v>1353.7165636198506</v>
      </c>
      <c r="M76" s="11">
        <f t="shared" si="13"/>
        <v>9682.6472416098877</v>
      </c>
      <c r="N76" s="11">
        <f t="shared" si="14"/>
        <v>9.6826472416098888</v>
      </c>
      <c r="O76" s="11">
        <f t="shared" si="18"/>
        <v>6902.8374175474391</v>
      </c>
      <c r="P76" s="11">
        <f t="shared" si="19"/>
        <v>6.9028374175474347</v>
      </c>
    </row>
    <row r="77" spans="1:16" x14ac:dyDescent="0.3">
      <c r="A77" s="11">
        <v>74</v>
      </c>
      <c r="B77" s="11">
        <v>20</v>
      </c>
      <c r="C77" s="11">
        <f t="shared" si="15"/>
        <v>-1.3411200000000001</v>
      </c>
      <c r="D77" s="11">
        <v>13</v>
      </c>
      <c r="E77" s="11">
        <f t="shared" si="10"/>
        <v>5.8115199999999998</v>
      </c>
      <c r="F77" s="11">
        <v>-19.309999999999999</v>
      </c>
      <c r="G77" s="11">
        <f>$S$6*9.81*$S$12</f>
        <v>1633.7005020000004</v>
      </c>
      <c r="H77" s="11">
        <f t="shared" si="11"/>
        <v>33.597735848729393</v>
      </c>
      <c r="I77" s="11">
        <f>E77*1</f>
        <v>5.8115199999999998</v>
      </c>
      <c r="J77" s="11">
        <f t="shared" si="16"/>
        <v>591.88095999999962</v>
      </c>
      <c r="K77" s="11">
        <f t="shared" si="17"/>
        <v>0</v>
      </c>
      <c r="L77" s="11">
        <f t="shared" si="12"/>
        <v>674.66558760872965</v>
      </c>
      <c r="M77" s="11">
        <f t="shared" si="13"/>
        <v>3920.8325556998843</v>
      </c>
      <c r="N77" s="11">
        <f t="shared" si="14"/>
        <v>3.9208325556998842</v>
      </c>
      <c r="O77" s="11">
        <f t="shared" si="18"/>
        <v>6843.6925276737711</v>
      </c>
      <c r="P77" s="11">
        <f t="shared" si="19"/>
        <v>6.8436925276737659</v>
      </c>
    </row>
    <row r="78" spans="1:16" x14ac:dyDescent="0.3">
      <c r="A78" s="11">
        <v>75</v>
      </c>
      <c r="B78" s="11">
        <v>18</v>
      </c>
      <c r="C78" s="11">
        <f t="shared" si="15"/>
        <v>0.44704000000000033</v>
      </c>
      <c r="D78" s="11">
        <v>14</v>
      </c>
      <c r="E78" s="11">
        <f t="shared" si="10"/>
        <v>6.2585600000000001</v>
      </c>
      <c r="F78" s="11">
        <v>-19.309999999999999</v>
      </c>
      <c r="G78" s="11">
        <f>$S$6*9.81*$S$12</f>
        <v>1633.7005020000004</v>
      </c>
      <c r="H78" s="11">
        <f t="shared" si="11"/>
        <v>38.965421457698</v>
      </c>
      <c r="I78" s="11">
        <f>E78*1</f>
        <v>6.2585600000000001</v>
      </c>
      <c r="J78" s="11">
        <f t="shared" si="16"/>
        <v>598.13951999999961</v>
      </c>
      <c r="K78" s="11">
        <f t="shared" si="17"/>
        <v>-11.038076219871657</v>
      </c>
      <c r="L78" s="11">
        <f t="shared" si="12"/>
        <v>1992.5053973178269</v>
      </c>
      <c r="M78" s="11">
        <f t="shared" si="13"/>
        <v>12470.214579437459</v>
      </c>
      <c r="N78" s="11">
        <f t="shared" si="14"/>
        <v>12.47021457943746</v>
      </c>
      <c r="O78" s="11">
        <f t="shared" si="18"/>
        <v>6907.2329618471167</v>
      </c>
      <c r="P78" s="11">
        <f t="shared" si="19"/>
        <v>6.9072329618471118</v>
      </c>
    </row>
    <row r="79" spans="1:16" x14ac:dyDescent="0.3">
      <c r="A79" s="11">
        <v>76</v>
      </c>
      <c r="B79" s="11">
        <v>16</v>
      </c>
      <c r="C79" s="11">
        <f t="shared" si="15"/>
        <v>0.89407999999999976</v>
      </c>
      <c r="D79" s="11">
        <v>16</v>
      </c>
      <c r="E79" s="11">
        <f t="shared" si="10"/>
        <v>7.1526399999999999</v>
      </c>
      <c r="F79" s="11">
        <v>-19.309999999999999</v>
      </c>
      <c r="G79" s="11">
        <f>$S$6*9.81*$S$12</f>
        <v>1633.7005020000004</v>
      </c>
      <c r="H79" s="11">
        <f t="shared" si="11"/>
        <v>50.893611699850446</v>
      </c>
      <c r="I79" s="11">
        <f>E79*1</f>
        <v>7.1526399999999999</v>
      </c>
      <c r="J79" s="11">
        <f t="shared" si="16"/>
        <v>605.29215999999963</v>
      </c>
      <c r="K79" s="11">
        <f t="shared" si="17"/>
        <v>-10.907641050360617</v>
      </c>
      <c r="L79" s="11">
        <f t="shared" si="12"/>
        <v>2335.4415728094896</v>
      </c>
      <c r="M79" s="11">
        <f t="shared" si="13"/>
        <v>16704.572811340066</v>
      </c>
      <c r="N79" s="11">
        <f t="shared" si="14"/>
        <v>16.704572811340064</v>
      </c>
      <c r="O79" s="11">
        <f t="shared" si="18"/>
        <v>6783.6111481228854</v>
      </c>
      <c r="P79" s="11">
        <f t="shared" si="19"/>
        <v>6.7836111481228816</v>
      </c>
    </row>
    <row r="80" spans="1:16" x14ac:dyDescent="0.3">
      <c r="A80" s="11">
        <v>77</v>
      </c>
      <c r="B80" s="11">
        <v>14</v>
      </c>
      <c r="C80" s="11">
        <f t="shared" si="15"/>
        <v>1.7881599999999995</v>
      </c>
      <c r="D80" s="11">
        <v>20</v>
      </c>
      <c r="E80" s="11">
        <f t="shared" si="10"/>
        <v>8.9407999999999994</v>
      </c>
      <c r="F80" s="11">
        <v>-19.309999999999999</v>
      </c>
      <c r="G80" s="11">
        <f>$S$6*9.81*$S$12</f>
        <v>1633.7005020000004</v>
      </c>
      <c r="H80" s="11">
        <f t="shared" si="11"/>
        <v>79.521268281016305</v>
      </c>
      <c r="I80" s="11">
        <f>E80*1</f>
        <v>8.9407999999999994</v>
      </c>
      <c r="J80" s="11">
        <f t="shared" si="16"/>
        <v>614.23295999999959</v>
      </c>
      <c r="K80" s="11">
        <f t="shared" si="17"/>
        <v>-10.74886898266978</v>
      </c>
      <c r="L80" s="11">
        <f t="shared" si="12"/>
        <v>3025.9831016183466</v>
      </c>
      <c r="M80" s="11">
        <f t="shared" si="13"/>
        <v>27054.709714949313</v>
      </c>
      <c r="N80" s="11">
        <f t="shared" si="14"/>
        <v>27.054709714949315</v>
      </c>
      <c r="O80" s="11">
        <f t="shared" si="18"/>
        <v>6558.1347466861307</v>
      </c>
      <c r="P80" s="11">
        <f t="shared" si="19"/>
        <v>6.5581347466861279</v>
      </c>
    </row>
    <row r="81" spans="1:16" x14ac:dyDescent="0.3">
      <c r="A81" s="11">
        <v>78</v>
      </c>
      <c r="B81" s="11">
        <v>12</v>
      </c>
      <c r="C81" s="11">
        <f t="shared" si="15"/>
        <v>1.3411200000000001</v>
      </c>
      <c r="D81" s="11">
        <v>23</v>
      </c>
      <c r="E81" s="11">
        <f t="shared" si="10"/>
        <v>10.28192</v>
      </c>
      <c r="F81" s="11">
        <v>-19.309999999999999</v>
      </c>
      <c r="G81" s="11">
        <f>$S$6*9.81*$S$12</f>
        <v>1633.7005020000004</v>
      </c>
      <c r="H81" s="11">
        <f t="shared" si="11"/>
        <v>105.16687730164406</v>
      </c>
      <c r="I81" s="11">
        <f>E81*1</f>
        <v>10.28192</v>
      </c>
      <c r="J81" s="11">
        <f t="shared" si="16"/>
        <v>624.51487999999961</v>
      </c>
      <c r="K81" s="11">
        <f t="shared" si="17"/>
        <v>-10.571901204143362</v>
      </c>
      <c r="L81" s="11">
        <f t="shared" si="12"/>
        <v>2720.9281283375012</v>
      </c>
      <c r="M81" s="11">
        <f t="shared" si="13"/>
        <v>27976.365341315919</v>
      </c>
      <c r="N81" s="11">
        <f t="shared" si="14"/>
        <v>27.976365341315919</v>
      </c>
      <c r="O81" s="11">
        <f t="shared" si="18"/>
        <v>6081.4702125404738</v>
      </c>
      <c r="P81" s="11">
        <f t="shared" si="19"/>
        <v>6.0814702125404727</v>
      </c>
    </row>
    <row r="82" spans="1:16" x14ac:dyDescent="0.3">
      <c r="A82" s="11">
        <v>79</v>
      </c>
      <c r="B82" s="11">
        <v>10</v>
      </c>
      <c r="C82" s="11">
        <f t="shared" si="15"/>
        <v>0.89408000000000065</v>
      </c>
      <c r="D82" s="11">
        <v>25</v>
      </c>
      <c r="E82" s="11">
        <f t="shared" si="10"/>
        <v>11.176</v>
      </c>
      <c r="F82" s="11">
        <v>-19.309999999999999</v>
      </c>
      <c r="G82" s="11">
        <f>$S$6*9.81*$S$12</f>
        <v>1633.7005020000004</v>
      </c>
      <c r="H82" s="11">
        <f t="shared" si="11"/>
        <v>124.25198168908801</v>
      </c>
      <c r="I82" s="11">
        <f>E82*1</f>
        <v>11.176</v>
      </c>
      <c r="J82" s="11">
        <f t="shared" si="16"/>
        <v>635.69087999999965</v>
      </c>
      <c r="K82" s="11">
        <f t="shared" si="17"/>
        <v>-10.386037962157719</v>
      </c>
      <c r="L82" s="11">
        <f t="shared" si="12"/>
        <v>2409.3215458869313</v>
      </c>
      <c r="M82" s="11">
        <f t="shared" si="13"/>
        <v>26926.577596832343</v>
      </c>
      <c r="N82" s="11">
        <f t="shared" si="14"/>
        <v>26.926577596832345</v>
      </c>
      <c r="O82" s="11">
        <f t="shared" si="18"/>
        <v>5560.1631856648673</v>
      </c>
      <c r="P82" s="11">
        <f t="shared" si="19"/>
        <v>5.5601631856648694</v>
      </c>
    </row>
    <row r="83" spans="1:16" x14ac:dyDescent="0.3">
      <c r="A83" s="11">
        <v>80</v>
      </c>
      <c r="B83" s="11">
        <v>8</v>
      </c>
      <c r="C83" s="11">
        <f t="shared" si="15"/>
        <v>0</v>
      </c>
      <c r="D83" s="11">
        <v>25</v>
      </c>
      <c r="E83" s="11">
        <f t="shared" si="10"/>
        <v>11.176</v>
      </c>
      <c r="F83" s="11">
        <v>-19.309999999999999</v>
      </c>
      <c r="G83" s="11">
        <f>$S$6*9.81*$S$12</f>
        <v>1633.7005020000004</v>
      </c>
      <c r="H83" s="11">
        <f t="shared" si="11"/>
        <v>124.25198168908801</v>
      </c>
      <c r="I83" s="11">
        <f>E83*1</f>
        <v>11.176</v>
      </c>
      <c r="J83" s="11">
        <f t="shared" si="16"/>
        <v>646.8668799999997</v>
      </c>
      <c r="K83" s="11">
        <f t="shared" si="17"/>
        <v>-10.206597085133568</v>
      </c>
      <c r="L83" s="11">
        <f t="shared" si="12"/>
        <v>1747.7458866039549</v>
      </c>
      <c r="M83" s="11">
        <f t="shared" si="13"/>
        <v>19532.808028685798</v>
      </c>
      <c r="N83" s="11">
        <f t="shared" si="14"/>
        <v>19.5328080286858</v>
      </c>
      <c r="O83" s="11">
        <f t="shared" si="18"/>
        <v>5039.0311268559044</v>
      </c>
      <c r="P83" s="11">
        <f t="shared" si="19"/>
        <v>5.0390311268559058</v>
      </c>
    </row>
    <row r="84" spans="1:16" x14ac:dyDescent="0.3">
      <c r="A84" s="11">
        <v>81</v>
      </c>
      <c r="B84" s="11">
        <v>6</v>
      </c>
      <c r="C84" s="11">
        <f t="shared" si="15"/>
        <v>0</v>
      </c>
      <c r="D84" s="11">
        <v>25</v>
      </c>
      <c r="E84" s="11">
        <f t="shared" si="10"/>
        <v>11.176</v>
      </c>
      <c r="F84" s="11">
        <v>-19.309999999999999</v>
      </c>
      <c r="G84" s="11">
        <f>$S$6*9.81*$S$12</f>
        <v>1633.7005020000004</v>
      </c>
      <c r="H84" s="11">
        <f t="shared" si="11"/>
        <v>124.25198168908801</v>
      </c>
      <c r="I84" s="11">
        <f>E84*1</f>
        <v>11.176</v>
      </c>
      <c r="J84" s="11">
        <f t="shared" si="16"/>
        <v>658.04287999999974</v>
      </c>
      <c r="K84" s="11">
        <f t="shared" si="17"/>
        <v>-10.033251346595295</v>
      </c>
      <c r="L84" s="11">
        <f t="shared" si="12"/>
        <v>1747.9192323424932</v>
      </c>
      <c r="M84" s="11">
        <f t="shared" si="13"/>
        <v>19534.745340659705</v>
      </c>
      <c r="N84" s="11">
        <f t="shared" si="14"/>
        <v>19.534745340659704</v>
      </c>
      <c r="O84" s="11">
        <f t="shared" si="18"/>
        <v>4676.6867043101574</v>
      </c>
      <c r="P84" s="11">
        <f t="shared" si="19"/>
        <v>4.6766867043101588</v>
      </c>
    </row>
    <row r="85" spans="1:16" x14ac:dyDescent="0.3">
      <c r="A85" s="11">
        <v>82</v>
      </c>
      <c r="B85" s="11">
        <v>4</v>
      </c>
      <c r="C85" s="11">
        <f t="shared" si="15"/>
        <v>0</v>
      </c>
      <c r="D85" s="11">
        <v>25</v>
      </c>
      <c r="E85" s="11">
        <f t="shared" si="10"/>
        <v>11.176</v>
      </c>
      <c r="F85" s="11">
        <v>-19.309999999999999</v>
      </c>
      <c r="G85" s="11">
        <f>$S$6*9.81*$S$12</f>
        <v>1633.7005020000004</v>
      </c>
      <c r="H85" s="11">
        <f t="shared" si="11"/>
        <v>124.25198168908801</v>
      </c>
      <c r="I85" s="11">
        <f>E85*1</f>
        <v>11.176</v>
      </c>
      <c r="J85" s="11">
        <f t="shared" si="16"/>
        <v>669.21887999999979</v>
      </c>
      <c r="K85" s="11">
        <f t="shared" si="17"/>
        <v>-9.8656953788832809</v>
      </c>
      <c r="L85" s="11">
        <f t="shared" si="12"/>
        <v>1748.0867883102053</v>
      </c>
      <c r="M85" s="11">
        <f t="shared" si="13"/>
        <v>19536.617946154856</v>
      </c>
      <c r="N85" s="11">
        <f t="shared" si="14"/>
        <v>19.536617946154855</v>
      </c>
      <c r="O85" s="11">
        <f t="shared" si="18"/>
        <v>4295.7108418396556</v>
      </c>
      <c r="P85" s="11">
        <f t="shared" si="19"/>
        <v>4.2957108418396572</v>
      </c>
    </row>
    <row r="86" spans="1:16" x14ac:dyDescent="0.3">
      <c r="A86" s="11">
        <v>83</v>
      </c>
      <c r="B86" s="11">
        <v>2</v>
      </c>
      <c r="C86" s="11">
        <f t="shared" si="15"/>
        <v>0</v>
      </c>
      <c r="D86" s="11">
        <v>25</v>
      </c>
      <c r="E86" s="11">
        <f t="shared" si="10"/>
        <v>11.176</v>
      </c>
      <c r="F86" s="11">
        <v>-19.309999999999999</v>
      </c>
      <c r="G86" s="11">
        <f>$S$6*9.81*$S$12</f>
        <v>1633.7005020000004</v>
      </c>
      <c r="H86" s="11">
        <f t="shared" si="11"/>
        <v>124.25198168908801</v>
      </c>
      <c r="I86" s="11">
        <f>E86*1</f>
        <v>11.176</v>
      </c>
      <c r="J86" s="11">
        <f t="shared" si="16"/>
        <v>680.39487999999983</v>
      </c>
      <c r="K86" s="11">
        <f t="shared" si="17"/>
        <v>-9.7036438779160772</v>
      </c>
      <c r="L86" s="11">
        <f t="shared" si="12"/>
        <v>1748.2488398111725</v>
      </c>
      <c r="M86" s="11">
        <f t="shared" si="13"/>
        <v>19538.429033729662</v>
      </c>
      <c r="N86" s="11">
        <f t="shared" si="14"/>
        <v>19.538429033729663</v>
      </c>
      <c r="O86" s="11">
        <f t="shared" si="18"/>
        <v>3894.6343390945199</v>
      </c>
      <c r="P86" s="11">
        <f t="shared" si="19"/>
        <v>3.8946343390945208</v>
      </c>
    </row>
    <row r="87" spans="1:16" x14ac:dyDescent="0.3">
      <c r="A87" s="11">
        <v>84</v>
      </c>
      <c r="B87" s="11">
        <v>0</v>
      </c>
      <c r="C87" s="11">
        <f t="shared" si="15"/>
        <v>0</v>
      </c>
      <c r="D87" s="11">
        <v>25</v>
      </c>
      <c r="E87" s="11">
        <f t="shared" si="10"/>
        <v>11.176</v>
      </c>
      <c r="F87" s="11">
        <v>-19.309999999999999</v>
      </c>
      <c r="G87" s="11">
        <f>$S$6*9.81*$S$12</f>
        <v>1633.7005020000004</v>
      </c>
      <c r="H87" s="11">
        <f t="shared" si="11"/>
        <v>124.25198168908801</v>
      </c>
      <c r="I87" s="11">
        <f>E87*1</f>
        <v>11.176</v>
      </c>
      <c r="J87" s="11">
        <f t="shared" si="16"/>
        <v>691.57087999999987</v>
      </c>
      <c r="K87" s="11">
        <f t="shared" si="17"/>
        <v>-9.5468299820221532</v>
      </c>
      <c r="L87" s="11">
        <f t="shared" si="12"/>
        <v>1748.4056537070662</v>
      </c>
      <c r="M87" s="11">
        <f t="shared" si="13"/>
        <v>19540.181585830171</v>
      </c>
      <c r="N87" s="11">
        <f t="shared" si="14"/>
        <v>19.540181585830172</v>
      </c>
      <c r="O87" s="11">
        <f t="shared" si="18"/>
        <v>3471.8290770773538</v>
      </c>
      <c r="P87" s="11">
        <f t="shared" si="19"/>
        <v>3.4718290770773548</v>
      </c>
    </row>
    <row r="88" spans="1:16" x14ac:dyDescent="0.3">
      <c r="A88" s="11">
        <v>85</v>
      </c>
      <c r="B88" s="11">
        <v>0</v>
      </c>
      <c r="C88" s="11">
        <f t="shared" si="15"/>
        <v>0</v>
      </c>
      <c r="D88" s="11">
        <v>25</v>
      </c>
      <c r="E88" s="11">
        <f t="shared" si="10"/>
        <v>11.176</v>
      </c>
      <c r="F88" s="11">
        <v>0</v>
      </c>
      <c r="G88" s="11">
        <f>$S$6*9.81*$S$12</f>
        <v>1633.7005020000004</v>
      </c>
      <c r="H88" s="11">
        <f t="shared" si="11"/>
        <v>124.25198168908801</v>
      </c>
      <c r="I88" s="11">
        <f>E88*1</f>
        <v>11.176</v>
      </c>
      <c r="J88" s="11">
        <f t="shared" si="16"/>
        <v>702.74687999999992</v>
      </c>
      <c r="K88" s="11">
        <f t="shared" si="17"/>
        <v>0</v>
      </c>
      <c r="L88" s="11">
        <f t="shared" si="12"/>
        <v>1757.9524836890885</v>
      </c>
      <c r="M88" s="11">
        <f t="shared" si="13"/>
        <v>19646.876957709253</v>
      </c>
      <c r="N88" s="11">
        <f t="shared" si="14"/>
        <v>19.646876957709253</v>
      </c>
      <c r="O88" s="11">
        <f t="shared" si="18"/>
        <v>3025.4859518342205</v>
      </c>
      <c r="P88" s="11">
        <f t="shared" si="19"/>
        <v>3.0254859518342205</v>
      </c>
    </row>
    <row r="89" spans="1:16" x14ac:dyDescent="0.3">
      <c r="A89" s="11">
        <v>86</v>
      </c>
      <c r="B89" s="11">
        <v>0</v>
      </c>
      <c r="C89" s="11">
        <f t="shared" si="15"/>
        <v>0</v>
      </c>
      <c r="D89" s="11">
        <v>25</v>
      </c>
      <c r="E89" s="11">
        <f t="shared" si="10"/>
        <v>11.176</v>
      </c>
      <c r="F89" s="11">
        <v>0</v>
      </c>
      <c r="G89" s="11">
        <f>$S$6*9.81*$S$12</f>
        <v>1633.7005020000004</v>
      </c>
      <c r="H89" s="11">
        <f t="shared" si="11"/>
        <v>124.25198168908801</v>
      </c>
      <c r="I89" s="11">
        <f>E89*1</f>
        <v>11.176</v>
      </c>
      <c r="J89" s="11">
        <f t="shared" si="16"/>
        <v>713.92287999999996</v>
      </c>
      <c r="K89" s="11">
        <f t="shared" si="17"/>
        <v>0</v>
      </c>
      <c r="L89" s="11">
        <f t="shared" si="12"/>
        <v>1757.9524836890885</v>
      </c>
      <c r="M89" s="11">
        <f t="shared" si="13"/>
        <v>19646.876957709253</v>
      </c>
      <c r="N89" s="11">
        <f t="shared" si="14"/>
        <v>19.646876957709253</v>
      </c>
      <c r="O89" s="11">
        <f t="shared" si="18"/>
        <v>2550.5890659520769</v>
      </c>
      <c r="P89" s="11">
        <f t="shared" si="19"/>
        <v>2.5505890659520767</v>
      </c>
    </row>
    <row r="90" spans="1:16" x14ac:dyDescent="0.3">
      <c r="A90" s="11">
        <v>87</v>
      </c>
      <c r="B90" s="11">
        <v>0</v>
      </c>
      <c r="C90" s="11">
        <f t="shared" si="15"/>
        <v>0</v>
      </c>
      <c r="D90" s="11">
        <v>25</v>
      </c>
      <c r="E90" s="11">
        <f t="shared" si="10"/>
        <v>11.176</v>
      </c>
      <c r="F90" s="11">
        <v>0</v>
      </c>
      <c r="G90" s="11">
        <f>$S$6*9.81*$S$12</f>
        <v>1633.7005020000004</v>
      </c>
      <c r="H90" s="11">
        <f t="shared" si="11"/>
        <v>124.25198168908801</v>
      </c>
      <c r="I90" s="11">
        <f>E90*1</f>
        <v>11.176</v>
      </c>
      <c r="J90" s="11">
        <f t="shared" si="16"/>
        <v>725.09888000000001</v>
      </c>
      <c r="K90" s="11">
        <f t="shared" si="17"/>
        <v>0</v>
      </c>
      <c r="L90" s="11">
        <f t="shared" si="12"/>
        <v>1757.9524836890885</v>
      </c>
      <c r="M90" s="11">
        <f t="shared" si="13"/>
        <v>19646.876957709253</v>
      </c>
      <c r="N90" s="11">
        <f t="shared" si="14"/>
        <v>19.646876957709253</v>
      </c>
      <c r="O90" s="11">
        <f t="shared" si="18"/>
        <v>2047.7570691356891</v>
      </c>
      <c r="P90" s="11">
        <f t="shared" si="19"/>
        <v>2.047757069135689</v>
      </c>
    </row>
    <row r="91" spans="1:16" x14ac:dyDescent="0.3">
      <c r="A91" s="11">
        <v>88</v>
      </c>
      <c r="B91" s="11">
        <v>0</v>
      </c>
      <c r="C91" s="11">
        <f t="shared" si="15"/>
        <v>-0.44703999999999944</v>
      </c>
      <c r="D91" s="11">
        <v>24</v>
      </c>
      <c r="E91" s="11">
        <f t="shared" si="10"/>
        <v>10.728960000000001</v>
      </c>
      <c r="F91" s="11">
        <v>0</v>
      </c>
      <c r="G91" s="11">
        <f>$S$6*9.81*$S$12</f>
        <v>1633.7005020000004</v>
      </c>
      <c r="H91" s="11">
        <f t="shared" si="11"/>
        <v>114.51062632466352</v>
      </c>
      <c r="I91" s="11">
        <f>E91*1</f>
        <v>10.728960000000001</v>
      </c>
      <c r="J91" s="11">
        <f t="shared" si="16"/>
        <v>735.82784000000004</v>
      </c>
      <c r="K91" s="11">
        <f t="shared" si="17"/>
        <v>0</v>
      </c>
      <c r="L91" s="11">
        <f t="shared" si="12"/>
        <v>1417.3335782446643</v>
      </c>
      <c r="M91" s="11">
        <f t="shared" si="13"/>
        <v>15206.515267643874</v>
      </c>
      <c r="N91" s="11">
        <f t="shared" si="14"/>
        <v>15.206515267643875</v>
      </c>
      <c r="O91" s="11">
        <f t="shared" si="18"/>
        <v>1514.4504058455805</v>
      </c>
      <c r="P91" s="11">
        <f t="shared" si="19"/>
        <v>1.514450405845581</v>
      </c>
    </row>
    <row r="92" spans="1:16" x14ac:dyDescent="0.3">
      <c r="A92" s="11">
        <v>89</v>
      </c>
      <c r="B92" s="11">
        <v>0</v>
      </c>
      <c r="C92" s="11">
        <f t="shared" si="15"/>
        <v>-0.44704000000000121</v>
      </c>
      <c r="D92" s="11">
        <v>23</v>
      </c>
      <c r="E92" s="11">
        <f t="shared" si="10"/>
        <v>10.28192</v>
      </c>
      <c r="F92" s="11">
        <v>0</v>
      </c>
      <c r="G92" s="11">
        <f>$S$6*9.81*$S$12</f>
        <v>1633.7005020000004</v>
      </c>
      <c r="H92" s="11">
        <f t="shared" si="11"/>
        <v>105.16687730164406</v>
      </c>
      <c r="I92" s="11">
        <f>E92*1</f>
        <v>10.28192</v>
      </c>
      <c r="J92" s="11">
        <f t="shared" si="16"/>
        <v>746.10976000000005</v>
      </c>
      <c r="K92" s="11">
        <f t="shared" si="17"/>
        <v>0</v>
      </c>
      <c r="L92" s="11">
        <f t="shared" si="12"/>
        <v>1407.9898292216435</v>
      </c>
      <c r="M92" s="11">
        <f t="shared" si="13"/>
        <v>14476.838784870601</v>
      </c>
      <c r="N92" s="11">
        <f t="shared" si="14"/>
        <v>14.476838784870601</v>
      </c>
      <c r="O92" s="11">
        <f t="shared" si="18"/>
        <v>1086.5733789143842</v>
      </c>
      <c r="P92" s="11">
        <f t="shared" si="19"/>
        <v>1.0865733789143841</v>
      </c>
    </row>
    <row r="93" spans="1:16" x14ac:dyDescent="0.3">
      <c r="A93" s="11">
        <v>90</v>
      </c>
      <c r="B93" s="11">
        <v>0</v>
      </c>
      <c r="C93" s="11">
        <f t="shared" si="15"/>
        <v>-0.44703999999999944</v>
      </c>
      <c r="D93" s="11">
        <v>22</v>
      </c>
      <c r="E93" s="11">
        <f t="shared" si="10"/>
        <v>9.8348800000000001</v>
      </c>
      <c r="F93" s="11">
        <v>0</v>
      </c>
      <c r="G93" s="11">
        <f>$S$6*9.81*$S$12</f>
        <v>1633.7005020000004</v>
      </c>
      <c r="H93" s="11">
        <f t="shared" si="11"/>
        <v>96.220734620029759</v>
      </c>
      <c r="I93" s="11">
        <f>E93*1</f>
        <v>9.8348800000000001</v>
      </c>
      <c r="J93" s="11">
        <f t="shared" si="16"/>
        <v>755.94464000000005</v>
      </c>
      <c r="K93" s="11">
        <f t="shared" si="17"/>
        <v>0</v>
      </c>
      <c r="L93" s="11">
        <f t="shared" si="12"/>
        <v>1399.0436865400306</v>
      </c>
      <c r="M93" s="11">
        <f t="shared" si="13"/>
        <v>13759.426771878816</v>
      </c>
      <c r="N93" s="11">
        <f t="shared" si="14"/>
        <v>13.759426771878816</v>
      </c>
      <c r="O93" s="11">
        <f t="shared" si="18"/>
        <v>654.62933356095778</v>
      </c>
      <c r="P93" s="11">
        <f t="shared" si="19"/>
        <v>0.65462933356095787</v>
      </c>
    </row>
    <row r="94" spans="1:16" x14ac:dyDescent="0.3">
      <c r="A94" s="8">
        <v>91</v>
      </c>
      <c r="B94" s="8">
        <v>0</v>
      </c>
      <c r="C94" s="8">
        <f t="shared" si="15"/>
        <v>-0.89408000000000065</v>
      </c>
      <c r="D94" s="8">
        <v>20</v>
      </c>
      <c r="E94" s="8">
        <f t="shared" si="10"/>
        <v>8.9407999999999994</v>
      </c>
      <c r="F94" s="8">
        <v>0</v>
      </c>
      <c r="G94" s="8">
        <f>$S$6*9.81*$S$11</f>
        <v>94.391584560000013</v>
      </c>
      <c r="H94" s="8">
        <f t="shared" si="11"/>
        <v>79.521268281016305</v>
      </c>
      <c r="I94" s="8">
        <f>E94*1</f>
        <v>8.9407999999999994</v>
      </c>
      <c r="J94" s="8">
        <f t="shared" si="16"/>
        <v>764.88544000000002</v>
      </c>
      <c r="K94" s="8">
        <f t="shared" si="17"/>
        <v>0</v>
      </c>
      <c r="L94" s="8">
        <f t="shared" si="12"/>
        <v>-487.84224731898416</v>
      </c>
      <c r="M94" s="8">
        <f t="shared" si="13"/>
        <v>-4361.6999648295732</v>
      </c>
      <c r="N94" s="8">
        <f t="shared" si="14"/>
        <v>-4.3616999648295733</v>
      </c>
      <c r="O94" s="8">
        <f t="shared" si="18"/>
        <v>217.80275228369584</v>
      </c>
      <c r="P94" s="8">
        <f t="shared" si="19"/>
        <v>0.2178027522836955</v>
      </c>
    </row>
    <row r="95" spans="1:16" x14ac:dyDescent="0.3">
      <c r="A95" s="8">
        <v>92</v>
      </c>
      <c r="B95" s="8">
        <v>0</v>
      </c>
      <c r="C95" s="8">
        <f t="shared" si="15"/>
        <v>-0.89407999999999888</v>
      </c>
      <c r="D95" s="8">
        <v>18</v>
      </c>
      <c r="E95" s="8">
        <f t="shared" si="10"/>
        <v>8.0467200000000005</v>
      </c>
      <c r="F95" s="8">
        <v>0</v>
      </c>
      <c r="G95" s="8">
        <f>$S$6*9.81*$S$11</f>
        <v>94.391584560000013</v>
      </c>
      <c r="H95" s="8">
        <f t="shared" si="11"/>
        <v>64.412227307623226</v>
      </c>
      <c r="I95" s="8">
        <f>E95*1</f>
        <v>8.0467200000000005</v>
      </c>
      <c r="J95" s="8">
        <f t="shared" si="16"/>
        <v>772.93216000000007</v>
      </c>
      <c r="K95" s="8">
        <f t="shared" si="17"/>
        <v>0</v>
      </c>
      <c r="L95" s="8">
        <f t="shared" si="12"/>
        <v>-502.95128829237592</v>
      </c>
      <c r="M95" s="8">
        <f t="shared" si="13"/>
        <v>-4047.1081905280275</v>
      </c>
      <c r="N95" s="8">
        <f t="shared" si="14"/>
        <v>-4.0471081905280277</v>
      </c>
      <c r="O95" s="8">
        <f t="shared" si="18"/>
        <v>375.71663908070536</v>
      </c>
      <c r="P95" s="8">
        <f t="shared" si="19"/>
        <v>0.37571663908070524</v>
      </c>
    </row>
    <row r="96" spans="1:16" x14ac:dyDescent="0.3">
      <c r="A96" s="8">
        <v>93</v>
      </c>
      <c r="B96" s="8">
        <v>0</v>
      </c>
      <c r="C96" s="8">
        <f t="shared" si="15"/>
        <v>-0.89408000000000065</v>
      </c>
      <c r="D96" s="8">
        <v>16</v>
      </c>
      <c r="E96" s="8">
        <f t="shared" si="10"/>
        <v>7.1526399999999999</v>
      </c>
      <c r="F96" s="8">
        <v>0</v>
      </c>
      <c r="G96" s="8">
        <f>$S$6*9.81*$S$11</f>
        <v>94.391584560000013</v>
      </c>
      <c r="H96" s="8">
        <f t="shared" si="11"/>
        <v>50.893611699850446</v>
      </c>
      <c r="I96" s="8">
        <f>E96*1</f>
        <v>7.1526399999999999</v>
      </c>
      <c r="J96" s="8">
        <f t="shared" si="16"/>
        <v>780.08480000000009</v>
      </c>
      <c r="K96" s="8">
        <f t="shared" si="17"/>
        <v>0</v>
      </c>
      <c r="L96" s="8">
        <f t="shared" si="12"/>
        <v>-516.46990390015003</v>
      </c>
      <c r="M96" s="8">
        <f t="shared" si="13"/>
        <v>-3694.1232934323689</v>
      </c>
      <c r="N96" s="8">
        <f t="shared" si="14"/>
        <v>-3.6941232934323689</v>
      </c>
      <c r="O96" s="8">
        <f t="shared" si="18"/>
        <v>533.67466870958867</v>
      </c>
      <c r="P96" s="8">
        <f t="shared" si="19"/>
        <v>0.53367466870958857</v>
      </c>
    </row>
    <row r="97" spans="1:16" x14ac:dyDescent="0.3">
      <c r="A97" s="8">
        <v>94</v>
      </c>
      <c r="B97" s="8">
        <v>0</v>
      </c>
      <c r="C97" s="8">
        <f t="shared" si="15"/>
        <v>-0.44704000000000033</v>
      </c>
      <c r="D97" s="8">
        <v>15</v>
      </c>
      <c r="E97" s="8">
        <f t="shared" si="10"/>
        <v>6.7055999999999996</v>
      </c>
      <c r="F97" s="8">
        <v>0</v>
      </c>
      <c r="G97" s="8">
        <f>$S$6*9.81*$S$11</f>
        <v>94.391584560000013</v>
      </c>
      <c r="H97" s="8">
        <f t="shared" si="11"/>
        <v>44.730713408071679</v>
      </c>
      <c r="I97" s="8">
        <f>E97*1</f>
        <v>6.7055999999999996</v>
      </c>
      <c r="J97" s="8">
        <f t="shared" si="16"/>
        <v>786.79040000000009</v>
      </c>
      <c r="K97" s="8">
        <f t="shared" si="17"/>
        <v>0</v>
      </c>
      <c r="L97" s="8">
        <f t="shared" si="12"/>
        <v>-191.7552521119286</v>
      </c>
      <c r="M97" s="8">
        <f t="shared" si="13"/>
        <v>-1285.8340185617483</v>
      </c>
      <c r="N97" s="8">
        <f t="shared" si="14"/>
        <v>-1.2858340185617483</v>
      </c>
      <c r="O97" s="8">
        <f t="shared" si="18"/>
        <v>690.25977841854967</v>
      </c>
      <c r="P97" s="8">
        <f t="shared" si="19"/>
        <v>0.6902597784185498</v>
      </c>
    </row>
    <row r="98" spans="1:16" x14ac:dyDescent="0.3">
      <c r="A98" s="8">
        <v>95</v>
      </c>
      <c r="B98" s="8">
        <v>0</v>
      </c>
      <c r="C98" s="8">
        <f t="shared" si="15"/>
        <v>0</v>
      </c>
      <c r="D98" s="8">
        <v>15</v>
      </c>
      <c r="E98" s="8">
        <f t="shared" si="10"/>
        <v>6.7055999999999996</v>
      </c>
      <c r="F98" s="8">
        <v>0</v>
      </c>
      <c r="G98" s="8">
        <f>$S$6*9.81*$S$11</f>
        <v>94.391584560000013</v>
      </c>
      <c r="H98" s="8">
        <f t="shared" si="11"/>
        <v>44.730713408071679</v>
      </c>
      <c r="I98" s="8">
        <f>E98*1</f>
        <v>6.7055999999999996</v>
      </c>
      <c r="J98" s="8">
        <f t="shared" si="16"/>
        <v>793.49600000000009</v>
      </c>
      <c r="K98" s="8">
        <f t="shared" si="17"/>
        <v>0</v>
      </c>
      <c r="L98" s="8">
        <f t="shared" si="12"/>
        <v>139.12229796807168</v>
      </c>
      <c r="M98" s="8">
        <f t="shared" si="13"/>
        <v>932.89848125470132</v>
      </c>
      <c r="N98" s="8">
        <f t="shared" si="14"/>
        <v>0.93289848125470132</v>
      </c>
      <c r="O98" s="8">
        <f t="shared" si="18"/>
        <v>766.26338599471524</v>
      </c>
      <c r="P98" s="8">
        <f t="shared" si="19"/>
        <v>0.766263385994715</v>
      </c>
    </row>
    <row r="99" spans="1:16" x14ac:dyDescent="0.3">
      <c r="A99" s="8">
        <v>96</v>
      </c>
      <c r="B99" s="8">
        <v>0</v>
      </c>
      <c r="C99" s="8">
        <f t="shared" si="15"/>
        <v>0</v>
      </c>
      <c r="D99" s="8">
        <v>15</v>
      </c>
      <c r="E99" s="8">
        <f t="shared" si="10"/>
        <v>6.7055999999999996</v>
      </c>
      <c r="F99" s="8">
        <v>0</v>
      </c>
      <c r="G99" s="8">
        <f>$S$6*9.81*$S$11</f>
        <v>94.391584560000013</v>
      </c>
      <c r="H99" s="8">
        <f t="shared" si="11"/>
        <v>44.730713408071679</v>
      </c>
      <c r="I99" s="8">
        <f>E99*1</f>
        <v>6.7055999999999996</v>
      </c>
      <c r="J99" s="8">
        <f t="shared" si="16"/>
        <v>800.2016000000001</v>
      </c>
      <c r="K99" s="8">
        <f t="shared" si="17"/>
        <v>0</v>
      </c>
      <c r="L99" s="8">
        <f t="shared" si="12"/>
        <v>139.12229796807168</v>
      </c>
      <c r="M99" s="8">
        <f t="shared" si="13"/>
        <v>932.89848125470132</v>
      </c>
      <c r="N99" s="8">
        <f t="shared" si="14"/>
        <v>0.93289848125470132</v>
      </c>
      <c r="O99" s="8">
        <f t="shared" si="18"/>
        <v>759.59798218431592</v>
      </c>
      <c r="P99" s="8">
        <f t="shared" si="19"/>
        <v>0.75959798218431573</v>
      </c>
    </row>
    <row r="100" spans="1:16" x14ac:dyDescent="0.3">
      <c r="A100" s="8">
        <v>97</v>
      </c>
      <c r="B100" s="8">
        <v>0</v>
      </c>
      <c r="C100" s="8">
        <f t="shared" si="15"/>
        <v>0</v>
      </c>
      <c r="D100" s="8">
        <v>15</v>
      </c>
      <c r="E100" s="8">
        <f t="shared" si="10"/>
        <v>6.7055999999999996</v>
      </c>
      <c r="F100" s="8">
        <v>0</v>
      </c>
      <c r="G100" s="8">
        <f>$S$6*9.81*$S$11</f>
        <v>94.391584560000013</v>
      </c>
      <c r="H100" s="8">
        <f t="shared" si="11"/>
        <v>44.730713408071679</v>
      </c>
      <c r="I100" s="8">
        <f>E100*1</f>
        <v>6.7055999999999996</v>
      </c>
      <c r="J100" s="8">
        <f t="shared" si="16"/>
        <v>806.9072000000001</v>
      </c>
      <c r="K100" s="8">
        <f t="shared" si="17"/>
        <v>0</v>
      </c>
      <c r="L100" s="8">
        <f t="shared" si="12"/>
        <v>139.12229796807168</v>
      </c>
      <c r="M100" s="8">
        <f t="shared" si="13"/>
        <v>932.89848125470132</v>
      </c>
      <c r="N100" s="8">
        <f t="shared" si="14"/>
        <v>0.93289848125470132</v>
      </c>
      <c r="O100" s="8">
        <f t="shared" si="18"/>
        <v>752.37712805638273</v>
      </c>
      <c r="P100" s="8">
        <f t="shared" si="19"/>
        <v>0.75237712805638324</v>
      </c>
    </row>
    <row r="101" spans="1:16" x14ac:dyDescent="0.3">
      <c r="A101" s="8">
        <v>98</v>
      </c>
      <c r="B101" s="8">
        <v>0</v>
      </c>
      <c r="C101" s="8">
        <f t="shared" si="15"/>
        <v>0.89408000000000065</v>
      </c>
      <c r="D101" s="8">
        <v>17</v>
      </c>
      <c r="E101" s="8">
        <f t="shared" si="10"/>
        <v>7.5996800000000002</v>
      </c>
      <c r="F101" s="8">
        <v>0</v>
      </c>
      <c r="G101" s="8">
        <f>$S$6*9.81*$S$11</f>
        <v>94.391584560000013</v>
      </c>
      <c r="H101" s="8">
        <f t="shared" si="11"/>
        <v>57.454116333034293</v>
      </c>
      <c r="I101" s="8">
        <f>E101*1</f>
        <v>7.5996800000000002</v>
      </c>
      <c r="J101" s="8">
        <f t="shared" si="16"/>
        <v>814.50688000000014</v>
      </c>
      <c r="K101" s="8">
        <f t="shared" si="17"/>
        <v>0</v>
      </c>
      <c r="L101" s="8">
        <f t="shared" si="12"/>
        <v>813.60080105303496</v>
      </c>
      <c r="M101" s="8">
        <f t="shared" si="13"/>
        <v>6183.1057357467289</v>
      </c>
      <c r="N101" s="8">
        <f t="shared" si="14"/>
        <v>6.1831057357467287</v>
      </c>
      <c r="O101" s="8">
        <f t="shared" si="18"/>
        <v>744.52837356949942</v>
      </c>
      <c r="P101" s="8">
        <f t="shared" si="19"/>
        <v>0.74452837356949941</v>
      </c>
    </row>
    <row r="102" spans="1:16" x14ac:dyDescent="0.3">
      <c r="A102" s="8">
        <v>99</v>
      </c>
      <c r="B102" s="8">
        <v>0</v>
      </c>
      <c r="C102" s="8">
        <f t="shared" si="15"/>
        <v>0.44704000000000033</v>
      </c>
      <c r="D102" s="8">
        <v>18</v>
      </c>
      <c r="E102" s="8">
        <f t="shared" si="10"/>
        <v>8.0467200000000005</v>
      </c>
      <c r="F102" s="8">
        <v>0</v>
      </c>
      <c r="G102" s="8">
        <f>$S$6*9.81*$S$11</f>
        <v>94.391584560000013</v>
      </c>
      <c r="H102" s="8">
        <f t="shared" si="11"/>
        <v>64.412227307623226</v>
      </c>
      <c r="I102" s="8">
        <f>E102*1</f>
        <v>8.0467200000000005</v>
      </c>
      <c r="J102" s="8">
        <f t="shared" si="16"/>
        <v>822.55360000000019</v>
      </c>
      <c r="K102" s="8">
        <f t="shared" si="17"/>
        <v>0</v>
      </c>
      <c r="L102" s="8">
        <f t="shared" si="12"/>
        <v>489.68136194762349</v>
      </c>
      <c r="M102" s="8">
        <f t="shared" si="13"/>
        <v>3940.3288088111813</v>
      </c>
      <c r="N102" s="8">
        <f t="shared" si="14"/>
        <v>3.9403288088111812</v>
      </c>
      <c r="O102" s="8">
        <f t="shared" si="18"/>
        <v>497.32031165235333</v>
      </c>
      <c r="P102" s="8">
        <f t="shared" si="19"/>
        <v>0.4973203116523528</v>
      </c>
    </row>
    <row r="103" spans="1:16" x14ac:dyDescent="0.3">
      <c r="A103" s="8">
        <v>100</v>
      </c>
      <c r="B103" s="8">
        <v>0</v>
      </c>
      <c r="C103" s="8">
        <f t="shared" si="15"/>
        <v>0.89407999999999888</v>
      </c>
      <c r="D103" s="8">
        <v>20</v>
      </c>
      <c r="E103" s="8">
        <f t="shared" si="10"/>
        <v>8.9407999999999994</v>
      </c>
      <c r="F103" s="8">
        <v>0</v>
      </c>
      <c r="G103" s="8">
        <f>$S$6*9.81*$S$11</f>
        <v>94.391584560000013</v>
      </c>
      <c r="H103" s="8">
        <f t="shared" si="11"/>
        <v>79.521268281016305</v>
      </c>
      <c r="I103" s="8">
        <f>E103*1</f>
        <v>8.9407999999999994</v>
      </c>
      <c r="J103" s="8">
        <f t="shared" si="16"/>
        <v>831.49440000000016</v>
      </c>
      <c r="K103" s="8">
        <f t="shared" si="17"/>
        <v>0</v>
      </c>
      <c r="L103" s="8">
        <f t="shared" si="12"/>
        <v>835.66795300101558</v>
      </c>
      <c r="M103" s="8">
        <f t="shared" si="13"/>
        <v>7471.5400341914792</v>
      </c>
      <c r="N103" s="8">
        <f t="shared" si="14"/>
        <v>7.4715400341914791</v>
      </c>
      <c r="O103" s="8">
        <f t="shared" si="18"/>
        <v>333.36752607336092</v>
      </c>
      <c r="P103" s="8">
        <f t="shared" si="19"/>
        <v>0.33336752607336051</v>
      </c>
    </row>
    <row r="104" spans="1:16" x14ac:dyDescent="0.3">
      <c r="A104" s="8">
        <v>101</v>
      </c>
      <c r="B104" s="8">
        <v>0</v>
      </c>
      <c r="C104" s="8">
        <f t="shared" si="15"/>
        <v>-1.3411199999999992</v>
      </c>
      <c r="D104" s="8">
        <v>17</v>
      </c>
      <c r="E104" s="8">
        <f t="shared" si="10"/>
        <v>7.5996800000000002</v>
      </c>
      <c r="F104" s="8">
        <v>0</v>
      </c>
      <c r="G104" s="8">
        <f>$S$6*9.81*$S$11</f>
        <v>94.391584560000013</v>
      </c>
      <c r="H104" s="8">
        <f t="shared" si="11"/>
        <v>57.454116333034293</v>
      </c>
      <c r="I104" s="8">
        <f>E104*1</f>
        <v>7.5996800000000002</v>
      </c>
      <c r="J104" s="8">
        <f t="shared" si="16"/>
        <v>839.09408000000019</v>
      </c>
      <c r="K104" s="8">
        <f t="shared" si="17"/>
        <v>0</v>
      </c>
      <c r="L104" s="8">
        <f t="shared" si="12"/>
        <v>-840.78694934696523</v>
      </c>
      <c r="M104" s="8">
        <f t="shared" si="13"/>
        <v>-6389.7117632131449</v>
      </c>
      <c r="N104" s="8">
        <f t="shared" si="14"/>
        <v>-6.3897117632131453</v>
      </c>
      <c r="O104" s="8">
        <f t="shared" si="18"/>
        <v>-23.54109933254481</v>
      </c>
      <c r="P104" s="8">
        <f t="shared" si="19"/>
        <v>-2.3541099332544925E-2</v>
      </c>
    </row>
    <row r="105" spans="1:16" x14ac:dyDescent="0.3">
      <c r="A105" s="8">
        <v>102</v>
      </c>
      <c r="B105" s="8">
        <v>0</v>
      </c>
      <c r="C105" s="8">
        <f t="shared" si="15"/>
        <v>0</v>
      </c>
      <c r="D105" s="8">
        <v>17</v>
      </c>
      <c r="E105" s="8">
        <f t="shared" si="10"/>
        <v>7.5996800000000002</v>
      </c>
      <c r="F105" s="8">
        <v>0</v>
      </c>
      <c r="G105" s="8">
        <f>$S$6*9.81*$S$11</f>
        <v>94.391584560000013</v>
      </c>
      <c r="H105" s="8">
        <f t="shared" si="11"/>
        <v>57.454116333034293</v>
      </c>
      <c r="I105" s="8">
        <f>E105*1</f>
        <v>7.5996800000000002</v>
      </c>
      <c r="J105" s="8">
        <f t="shared" si="16"/>
        <v>846.69376000000022</v>
      </c>
      <c r="K105" s="8">
        <f t="shared" si="17"/>
        <v>0</v>
      </c>
      <c r="L105" s="8">
        <f t="shared" si="12"/>
        <v>151.84570089303429</v>
      </c>
      <c r="M105" s="8">
        <f t="shared" si="13"/>
        <v>1153.9787361627748</v>
      </c>
      <c r="N105" s="8">
        <f t="shared" si="14"/>
        <v>1.1539787361627749</v>
      </c>
      <c r="O105" s="8">
        <f t="shared" si="18"/>
        <v>311.52051455590743</v>
      </c>
      <c r="P105" s="8">
        <f t="shared" si="19"/>
        <v>0.31152051455590718</v>
      </c>
    </row>
    <row r="106" spans="1:16" x14ac:dyDescent="0.3">
      <c r="A106" s="8">
        <v>103</v>
      </c>
      <c r="B106" s="8">
        <v>0</v>
      </c>
      <c r="C106" s="8">
        <f t="shared" si="15"/>
        <v>0.44704000000000033</v>
      </c>
      <c r="D106" s="8">
        <v>18</v>
      </c>
      <c r="E106" s="8">
        <f t="shared" si="10"/>
        <v>8.0467200000000005</v>
      </c>
      <c r="F106" s="8">
        <v>0</v>
      </c>
      <c r="G106" s="8">
        <f>$S$6*9.81*$S$11</f>
        <v>94.391584560000013</v>
      </c>
      <c r="H106" s="8">
        <f t="shared" si="11"/>
        <v>64.412227307623226</v>
      </c>
      <c r="I106" s="8">
        <f>E106*1</f>
        <v>8.0467200000000005</v>
      </c>
      <c r="J106" s="8">
        <f t="shared" si="16"/>
        <v>854.74048000000028</v>
      </c>
      <c r="K106" s="8">
        <f t="shared" si="17"/>
        <v>0</v>
      </c>
      <c r="L106" s="8">
        <f t="shared" si="12"/>
        <v>489.68136194762349</v>
      </c>
      <c r="M106" s="8">
        <f t="shared" si="13"/>
        <v>3940.3288088111813</v>
      </c>
      <c r="N106" s="8">
        <f t="shared" si="14"/>
        <v>3.9403288088111812</v>
      </c>
      <c r="O106" s="8">
        <f t="shared" si="18"/>
        <v>264.71728002219299</v>
      </c>
      <c r="P106" s="8">
        <f t="shared" si="19"/>
        <v>0.26471728002219258</v>
      </c>
    </row>
    <row r="107" spans="1:16" x14ac:dyDescent="0.3">
      <c r="A107" s="8">
        <v>104</v>
      </c>
      <c r="B107" s="8">
        <v>0</v>
      </c>
      <c r="C107" s="8">
        <f t="shared" si="15"/>
        <v>0.44703999999999944</v>
      </c>
      <c r="D107" s="8">
        <v>19</v>
      </c>
      <c r="E107" s="8">
        <f t="shared" si="10"/>
        <v>8.49376</v>
      </c>
      <c r="F107" s="8">
        <v>0</v>
      </c>
      <c r="G107" s="8">
        <f>$S$6*9.81*$S$11</f>
        <v>94.391584560000013</v>
      </c>
      <c r="H107" s="8">
        <f t="shared" si="11"/>
        <v>71.76794462361724</v>
      </c>
      <c r="I107" s="8">
        <f>E107*1</f>
        <v>8.49376</v>
      </c>
      <c r="J107" s="8">
        <f t="shared" si="16"/>
        <v>863.23424000000023</v>
      </c>
      <c r="K107" s="8">
        <f t="shared" si="17"/>
        <v>0</v>
      </c>
      <c r="L107" s="8">
        <f t="shared" si="12"/>
        <v>497.03707926361687</v>
      </c>
      <c r="M107" s="8">
        <f t="shared" si="13"/>
        <v>4221.7136623661381</v>
      </c>
      <c r="N107" s="8">
        <f t="shared" si="14"/>
        <v>4.2217136623661382</v>
      </c>
      <c r="O107" s="8">
        <f t="shared" si="18"/>
        <v>48.504837152252414</v>
      </c>
      <c r="P107" s="8">
        <f t="shared" si="19"/>
        <v>4.8504837152252123E-2</v>
      </c>
    </row>
    <row r="108" spans="1:16" x14ac:dyDescent="0.3">
      <c r="A108" s="8">
        <v>105</v>
      </c>
      <c r="B108" s="8">
        <v>0</v>
      </c>
      <c r="C108" s="8">
        <f t="shared" si="15"/>
        <v>0.89408000000000065</v>
      </c>
      <c r="D108" s="8">
        <v>21</v>
      </c>
      <c r="E108" s="8">
        <f t="shared" si="10"/>
        <v>9.3878400000000006</v>
      </c>
      <c r="F108" s="8">
        <v>0</v>
      </c>
      <c r="G108" s="8">
        <f>$S$6*9.81*$S$11</f>
        <v>94.391584560000013</v>
      </c>
      <c r="H108" s="8">
        <f t="shared" si="11"/>
        <v>87.672198279820506</v>
      </c>
      <c r="I108" s="8">
        <f>E108*1</f>
        <v>9.3878400000000006</v>
      </c>
      <c r="J108" s="8">
        <f t="shared" si="16"/>
        <v>872.62208000000021</v>
      </c>
      <c r="K108" s="8">
        <f t="shared" si="17"/>
        <v>0</v>
      </c>
      <c r="L108" s="8">
        <f t="shared" si="12"/>
        <v>843.81888299982108</v>
      </c>
      <c r="M108" s="8">
        <f t="shared" si="13"/>
        <v>7921.6366625810406</v>
      </c>
      <c r="N108" s="8">
        <f t="shared" si="14"/>
        <v>7.921636662581041</v>
      </c>
      <c r="O108" s="8">
        <f t="shared" si="18"/>
        <v>-212.32071442361558</v>
      </c>
      <c r="P108" s="8">
        <f t="shared" si="19"/>
        <v>-0.21232071442361528</v>
      </c>
    </row>
    <row r="109" spans="1:16" x14ac:dyDescent="0.3">
      <c r="A109" s="8">
        <v>106</v>
      </c>
      <c r="B109" s="8">
        <v>0</v>
      </c>
      <c r="C109" s="8">
        <f t="shared" si="15"/>
        <v>0.89407999999999888</v>
      </c>
      <c r="D109" s="8">
        <v>23</v>
      </c>
      <c r="E109" s="8">
        <f t="shared" si="10"/>
        <v>10.28192</v>
      </c>
      <c r="F109" s="8">
        <v>0</v>
      </c>
      <c r="G109" s="8">
        <f>$S$6*9.81*$S$11</f>
        <v>94.391584560000013</v>
      </c>
      <c r="H109" s="8">
        <f t="shared" si="11"/>
        <v>105.16687730164406</v>
      </c>
      <c r="I109" s="8">
        <f>E109*1</f>
        <v>10.28192</v>
      </c>
      <c r="J109" s="8">
        <f t="shared" si="16"/>
        <v>882.90400000000022</v>
      </c>
      <c r="K109" s="8">
        <f t="shared" si="17"/>
        <v>0</v>
      </c>
      <c r="L109" s="8">
        <f t="shared" si="12"/>
        <v>861.31356202164329</v>
      </c>
      <c r="M109" s="8">
        <f t="shared" si="13"/>
        <v>8855.9571396215742</v>
      </c>
      <c r="N109" s="8">
        <f t="shared" si="14"/>
        <v>8.8559571396215748</v>
      </c>
      <c r="O109" s="8">
        <f t="shared" si="18"/>
        <v>-754.5845395572594</v>
      </c>
      <c r="P109" s="8">
        <f t="shared" si="19"/>
        <v>-0.75458453955725913</v>
      </c>
    </row>
    <row r="110" spans="1:16" x14ac:dyDescent="0.3">
      <c r="A110" s="8">
        <v>107</v>
      </c>
      <c r="B110" s="8">
        <v>0</v>
      </c>
      <c r="C110" s="8">
        <f t="shared" si="15"/>
        <v>0.89408000000000065</v>
      </c>
      <c r="D110" s="8">
        <v>25</v>
      </c>
      <c r="E110" s="8">
        <f t="shared" si="10"/>
        <v>11.176</v>
      </c>
      <c r="F110" s="8">
        <v>0</v>
      </c>
      <c r="G110" s="8">
        <f>$S$6*9.81*$S$11</f>
        <v>94.391584560000013</v>
      </c>
      <c r="H110" s="8">
        <f t="shared" si="11"/>
        <v>124.25198168908801</v>
      </c>
      <c r="I110" s="8">
        <f>E110*1</f>
        <v>11.176</v>
      </c>
      <c r="J110" s="8">
        <f t="shared" si="16"/>
        <v>894.08000000000027</v>
      </c>
      <c r="K110" s="8">
        <f t="shared" si="17"/>
        <v>0</v>
      </c>
      <c r="L110" s="8">
        <f t="shared" si="12"/>
        <v>880.39866640908861</v>
      </c>
      <c r="M110" s="8">
        <f t="shared" si="13"/>
        <v>9839.3354957879747</v>
      </c>
      <c r="N110" s="8">
        <f t="shared" si="14"/>
        <v>9.8393354957879744</v>
      </c>
      <c r="O110" s="8">
        <f t="shared" si="18"/>
        <v>-1441.0518023557472</v>
      </c>
      <c r="P110" s="8">
        <f t="shared" si="19"/>
        <v>-1.4410518023557477</v>
      </c>
    </row>
    <row r="111" spans="1:16" x14ac:dyDescent="0.3">
      <c r="A111" s="8">
        <v>108</v>
      </c>
      <c r="B111" s="8">
        <v>0</v>
      </c>
      <c r="C111" s="8">
        <f t="shared" si="15"/>
        <v>-1.3411200000000001</v>
      </c>
      <c r="D111" s="8">
        <v>22</v>
      </c>
      <c r="E111" s="8">
        <f t="shared" si="10"/>
        <v>9.8348800000000001</v>
      </c>
      <c r="F111" s="8">
        <v>0</v>
      </c>
      <c r="G111" s="8">
        <f>$S$6*9.81*$S$11</f>
        <v>94.391584560000013</v>
      </c>
      <c r="H111" s="8">
        <f t="shared" si="11"/>
        <v>96.220734620029759</v>
      </c>
      <c r="I111" s="8">
        <f>E111*1</f>
        <v>9.8348800000000001</v>
      </c>
      <c r="J111" s="8">
        <f t="shared" si="16"/>
        <v>903.91488000000027</v>
      </c>
      <c r="K111" s="8">
        <f t="shared" si="17"/>
        <v>0</v>
      </c>
      <c r="L111" s="8">
        <f t="shared" si="12"/>
        <v>-802.0203310599702</v>
      </c>
      <c r="M111" s="8">
        <f t="shared" si="13"/>
        <v>-7887.7737135350799</v>
      </c>
      <c r="N111" s="8">
        <f t="shared" si="14"/>
        <v>-7.8877737135350801</v>
      </c>
      <c r="O111" s="8">
        <f t="shared" si="18"/>
        <v>-2308.7739022129567</v>
      </c>
      <c r="P111" s="8">
        <f t="shared" si="19"/>
        <v>-2.3087739022129572</v>
      </c>
    </row>
    <row r="112" spans="1:16" x14ac:dyDescent="0.3">
      <c r="A112" s="8">
        <v>109</v>
      </c>
      <c r="B112" s="8">
        <v>0</v>
      </c>
      <c r="C112" s="8">
        <f t="shared" si="15"/>
        <v>-0.44703999999999944</v>
      </c>
      <c r="D112" s="8">
        <v>21</v>
      </c>
      <c r="E112" s="8">
        <f t="shared" si="10"/>
        <v>9.3878400000000006</v>
      </c>
      <c r="F112" s="8">
        <v>0</v>
      </c>
      <c r="G112" s="8">
        <f>$S$6*9.81*$S$11</f>
        <v>94.391584560000013</v>
      </c>
      <c r="H112" s="8">
        <f t="shared" si="11"/>
        <v>87.672198279820506</v>
      </c>
      <c r="I112" s="8">
        <f>E112*1</f>
        <v>9.3878400000000006</v>
      </c>
      <c r="J112" s="8">
        <f t="shared" si="16"/>
        <v>913.30272000000025</v>
      </c>
      <c r="K112" s="8">
        <f t="shared" si="17"/>
        <v>0</v>
      </c>
      <c r="L112" s="8">
        <f t="shared" si="12"/>
        <v>-148.81376724017906</v>
      </c>
      <c r="M112" s="8">
        <f t="shared" si="13"/>
        <v>-1397.0398366480426</v>
      </c>
      <c r="N112" s="8">
        <f t="shared" si="14"/>
        <v>-1.3970398366480428</v>
      </c>
      <c r="O112" s="8">
        <f t="shared" si="18"/>
        <v>-1843.8572512694466</v>
      </c>
      <c r="P112" s="8">
        <f t="shared" si="19"/>
        <v>-1.8438572512694469</v>
      </c>
    </row>
    <row r="113" spans="1:16" x14ac:dyDescent="0.3">
      <c r="A113" s="8">
        <v>110</v>
      </c>
      <c r="B113" s="8">
        <v>0</v>
      </c>
      <c r="C113" s="8">
        <f t="shared" si="15"/>
        <v>-0.44704000000000121</v>
      </c>
      <c r="D113" s="8">
        <v>20</v>
      </c>
      <c r="E113" s="8">
        <f t="shared" si="10"/>
        <v>8.9407999999999994</v>
      </c>
      <c r="F113" s="8">
        <v>0</v>
      </c>
      <c r="G113" s="8">
        <f>$S$6*9.81*$S$11</f>
        <v>94.391584560000013</v>
      </c>
      <c r="H113" s="8">
        <f t="shared" si="11"/>
        <v>79.521268281016305</v>
      </c>
      <c r="I113" s="8">
        <f>E113*1</f>
        <v>8.9407999999999994</v>
      </c>
      <c r="J113" s="8">
        <f t="shared" si="16"/>
        <v>922.24352000000022</v>
      </c>
      <c r="K113" s="8">
        <f t="shared" si="17"/>
        <v>0</v>
      </c>
      <c r="L113" s="8">
        <f t="shared" si="12"/>
        <v>-156.96469723898457</v>
      </c>
      <c r="M113" s="8">
        <f t="shared" si="13"/>
        <v>-1403.3899650743131</v>
      </c>
      <c r="N113" s="8">
        <f t="shared" si="14"/>
        <v>-1.4033899650743131</v>
      </c>
      <c r="O113" s="8">
        <f t="shared" si="18"/>
        <v>-1884.4770162350285</v>
      </c>
      <c r="P113" s="8">
        <f t="shared" si="19"/>
        <v>-1.8844770162350286</v>
      </c>
    </row>
    <row r="114" spans="1:16" x14ac:dyDescent="0.3">
      <c r="A114" s="8">
        <v>111</v>
      </c>
      <c r="B114" s="8">
        <v>0</v>
      </c>
      <c r="C114" s="8">
        <f t="shared" si="15"/>
        <v>0</v>
      </c>
      <c r="D114" s="8">
        <v>20</v>
      </c>
      <c r="E114" s="8">
        <f t="shared" si="10"/>
        <v>8.9407999999999994</v>
      </c>
      <c r="F114" s="8">
        <v>0</v>
      </c>
      <c r="G114" s="8">
        <f>$S$6*9.81*$S$11</f>
        <v>94.391584560000013</v>
      </c>
      <c r="H114" s="8">
        <f t="shared" si="11"/>
        <v>79.521268281016305</v>
      </c>
      <c r="I114" s="8">
        <f>E114*1</f>
        <v>8.9407999999999994</v>
      </c>
      <c r="J114" s="8">
        <f t="shared" si="16"/>
        <v>931.18432000000018</v>
      </c>
      <c r="K114" s="8">
        <f t="shared" si="17"/>
        <v>0</v>
      </c>
      <c r="L114" s="8">
        <f t="shared" si="12"/>
        <v>173.91285284101633</v>
      </c>
      <c r="M114" s="8">
        <f t="shared" si="13"/>
        <v>1554.9200346809587</v>
      </c>
      <c r="N114" s="8">
        <f t="shared" si="14"/>
        <v>1.5549200346809586</v>
      </c>
      <c r="O114" s="8">
        <f t="shared" si="18"/>
        <v>-1932.5857213511001</v>
      </c>
      <c r="P114" s="8">
        <f t="shared" si="19"/>
        <v>-1.9325857213511004</v>
      </c>
    </row>
    <row r="115" spans="1:16" x14ac:dyDescent="0.3">
      <c r="A115" s="8">
        <v>112</v>
      </c>
      <c r="B115" s="8">
        <v>0</v>
      </c>
      <c r="C115" s="8">
        <f t="shared" si="15"/>
        <v>-0.89407999999999888</v>
      </c>
      <c r="D115" s="8">
        <v>18</v>
      </c>
      <c r="E115" s="8">
        <f t="shared" si="10"/>
        <v>8.0467200000000005</v>
      </c>
      <c r="F115" s="8">
        <v>0</v>
      </c>
      <c r="G115" s="8">
        <f>$S$6*9.81*$S$11</f>
        <v>94.391584560000013</v>
      </c>
      <c r="H115" s="8">
        <f t="shared" si="11"/>
        <v>64.412227307623226</v>
      </c>
      <c r="I115" s="8">
        <f>E115*1</f>
        <v>8.0467200000000005</v>
      </c>
      <c r="J115" s="8">
        <f t="shared" si="16"/>
        <v>939.23104000000023</v>
      </c>
      <c r="K115" s="8">
        <f t="shared" si="17"/>
        <v>0</v>
      </c>
      <c r="L115" s="8">
        <f t="shared" si="12"/>
        <v>-502.95128829237592</v>
      </c>
      <c r="M115" s="8">
        <f t="shared" si="13"/>
        <v>-4047.1081905280275</v>
      </c>
      <c r="N115" s="8">
        <f t="shared" si="14"/>
        <v>-4.0471081905280277</v>
      </c>
      <c r="O115" s="8">
        <f t="shared" si="18"/>
        <v>-2320.086360910218</v>
      </c>
      <c r="P115" s="8">
        <f t="shared" si="19"/>
        <v>-2.3200863609102185</v>
      </c>
    </row>
    <row r="116" spans="1:16" x14ac:dyDescent="0.3">
      <c r="A116" s="8">
        <v>113</v>
      </c>
      <c r="B116" s="8">
        <v>0</v>
      </c>
      <c r="C116" s="8">
        <f t="shared" si="15"/>
        <v>-0.89408000000000065</v>
      </c>
      <c r="D116" s="8">
        <v>16</v>
      </c>
      <c r="E116" s="8">
        <f t="shared" si="10"/>
        <v>7.1526399999999999</v>
      </c>
      <c r="F116" s="8">
        <v>0</v>
      </c>
      <c r="G116" s="8">
        <f>$S$6*9.81*$S$11</f>
        <v>94.391584560000013</v>
      </c>
      <c r="H116" s="8">
        <f t="shared" si="11"/>
        <v>50.893611699850446</v>
      </c>
      <c r="I116" s="8">
        <f>E116*1</f>
        <v>7.1526399999999999</v>
      </c>
      <c r="J116" s="8">
        <f t="shared" si="16"/>
        <v>946.38368000000025</v>
      </c>
      <c r="K116" s="8">
        <f t="shared" si="17"/>
        <v>0</v>
      </c>
      <c r="L116" s="8">
        <f t="shared" si="12"/>
        <v>-516.46990390015003</v>
      </c>
      <c r="M116" s="8">
        <f t="shared" si="13"/>
        <v>-3694.1232934323689</v>
      </c>
      <c r="N116" s="8">
        <f t="shared" si="14"/>
        <v>-3.6941232934323689</v>
      </c>
      <c r="O116" s="8">
        <f t="shared" si="18"/>
        <v>-2104.2086322079917</v>
      </c>
      <c r="P116" s="8">
        <f t="shared" si="19"/>
        <v>-2.1042086322079916</v>
      </c>
    </row>
    <row r="117" spans="1:16" x14ac:dyDescent="0.3">
      <c r="A117" s="8">
        <v>114</v>
      </c>
      <c r="B117" s="8">
        <v>0</v>
      </c>
      <c r="C117" s="8">
        <f t="shared" si="15"/>
        <v>-0.89407999999999976</v>
      </c>
      <c r="D117" s="8">
        <v>14</v>
      </c>
      <c r="E117" s="8">
        <f t="shared" si="10"/>
        <v>6.2585600000000001</v>
      </c>
      <c r="F117" s="8">
        <v>0</v>
      </c>
      <c r="G117" s="8">
        <f>$S$6*9.81*$S$11</f>
        <v>94.391584560000013</v>
      </c>
      <c r="H117" s="8">
        <f t="shared" si="11"/>
        <v>38.965421457698</v>
      </c>
      <c r="I117" s="8">
        <f>E117*1</f>
        <v>6.2585600000000001</v>
      </c>
      <c r="J117" s="8">
        <f t="shared" si="16"/>
        <v>952.64224000000024</v>
      </c>
      <c r="K117" s="8">
        <f t="shared" si="17"/>
        <v>0</v>
      </c>
      <c r="L117" s="8">
        <f t="shared" si="12"/>
        <v>-528.39809414230183</v>
      </c>
      <c r="M117" s="8">
        <f t="shared" si="13"/>
        <v>-3307.0111760752447</v>
      </c>
      <c r="N117" s="8">
        <f t="shared" si="14"/>
        <v>-3.3070111760752448</v>
      </c>
      <c r="O117" s="8">
        <f t="shared" si="18"/>
        <v>-1877.077966318795</v>
      </c>
      <c r="P117" s="8">
        <f t="shared" si="19"/>
        <v>-1.8770779663187949</v>
      </c>
    </row>
    <row r="118" spans="1:16" x14ac:dyDescent="0.3">
      <c r="A118" s="8">
        <v>115</v>
      </c>
      <c r="B118" s="8">
        <v>0</v>
      </c>
      <c r="C118" s="8">
        <f t="shared" si="15"/>
        <v>-0.89407999999999976</v>
      </c>
      <c r="D118" s="8">
        <v>12</v>
      </c>
      <c r="E118" s="8">
        <f t="shared" si="10"/>
        <v>5.3644800000000004</v>
      </c>
      <c r="F118" s="8">
        <v>0</v>
      </c>
      <c r="G118" s="8">
        <f>$S$6*9.81*$S$11</f>
        <v>94.391584560000013</v>
      </c>
      <c r="H118" s="8">
        <f t="shared" si="11"/>
        <v>28.62765658116588</v>
      </c>
      <c r="I118" s="8">
        <f>E118*1</f>
        <v>5.3644800000000004</v>
      </c>
      <c r="J118" s="8">
        <f t="shared" si="16"/>
        <v>958.0067200000002</v>
      </c>
      <c r="K118" s="8">
        <f t="shared" si="17"/>
        <v>0</v>
      </c>
      <c r="L118" s="8">
        <f t="shared" si="12"/>
        <v>-538.73585901883393</v>
      </c>
      <c r="M118" s="8">
        <f t="shared" si="13"/>
        <v>-2890.0377409893545</v>
      </c>
      <c r="N118" s="8">
        <f t="shared" si="14"/>
        <v>-2.8900377409893547</v>
      </c>
      <c r="O118" s="8">
        <f t="shared" si="18"/>
        <v>-1638.75576469272</v>
      </c>
      <c r="P118" s="8">
        <f t="shared" si="19"/>
        <v>-1.6387557646927202</v>
      </c>
    </row>
    <row r="119" spans="1:16" x14ac:dyDescent="0.3">
      <c r="A119" s="8">
        <v>116</v>
      </c>
      <c r="B119" s="8">
        <v>0</v>
      </c>
      <c r="C119" s="8">
        <f t="shared" si="15"/>
        <v>-0.89408000000000065</v>
      </c>
      <c r="D119" s="8">
        <v>10</v>
      </c>
      <c r="E119" s="8">
        <f t="shared" si="10"/>
        <v>4.4703999999999997</v>
      </c>
      <c r="F119" s="8">
        <v>0</v>
      </c>
      <c r="G119" s="8">
        <f>$S$6*9.81*$S$11</f>
        <v>94.391584560000013</v>
      </c>
      <c r="H119" s="8">
        <f t="shared" si="11"/>
        <v>19.880317070254076</v>
      </c>
      <c r="I119" s="8">
        <f>E119*1</f>
        <v>4.4703999999999997</v>
      </c>
      <c r="J119" s="8">
        <f t="shared" si="16"/>
        <v>962.47712000000024</v>
      </c>
      <c r="K119" s="8">
        <f t="shared" si="17"/>
        <v>0</v>
      </c>
      <c r="L119" s="8">
        <f t="shared" si="12"/>
        <v>-547.48319852974646</v>
      </c>
      <c r="M119" s="8">
        <f t="shared" si="13"/>
        <v>-2447.4688907073783</v>
      </c>
      <c r="N119" s="8">
        <f t="shared" si="14"/>
        <v>-2.4474688907073783</v>
      </c>
      <c r="O119" s="8">
        <f t="shared" si="18"/>
        <v>-1388.499369433393</v>
      </c>
      <c r="P119" s="8">
        <f t="shared" si="19"/>
        <v>-1.3884993694333931</v>
      </c>
    </row>
    <row r="120" spans="1:16" x14ac:dyDescent="0.3">
      <c r="A120" s="8">
        <v>117</v>
      </c>
      <c r="B120" s="8">
        <v>0</v>
      </c>
      <c r="C120" s="8">
        <f t="shared" si="15"/>
        <v>-0.89407999999999976</v>
      </c>
      <c r="D120" s="8">
        <v>8</v>
      </c>
      <c r="E120" s="8">
        <f t="shared" si="10"/>
        <v>3.5763199999999999</v>
      </c>
      <c r="F120" s="8">
        <v>0</v>
      </c>
      <c r="G120" s="8">
        <f>$S$6*9.81*$S$11</f>
        <v>94.391584560000013</v>
      </c>
      <c r="H120" s="8">
        <f t="shared" si="11"/>
        <v>12.723402924962611</v>
      </c>
      <c r="I120" s="8">
        <f>E120*1</f>
        <v>3.5763199999999999</v>
      </c>
      <c r="J120" s="8">
        <f t="shared" si="16"/>
        <v>966.05344000000025</v>
      </c>
      <c r="K120" s="8">
        <f t="shared" si="17"/>
        <v>0</v>
      </c>
      <c r="L120" s="8">
        <f t="shared" si="12"/>
        <v>-554.64011267503724</v>
      </c>
      <c r="M120" s="8">
        <f t="shared" si="13"/>
        <v>-1983.5705277619891</v>
      </c>
      <c r="N120" s="8">
        <f t="shared" si="14"/>
        <v>-1.9835705277619891</v>
      </c>
      <c r="O120" s="8">
        <f t="shared" si="18"/>
        <v>-1123.7569891148967</v>
      </c>
      <c r="P120" s="8">
        <f t="shared" si="19"/>
        <v>-1.1237569891148969</v>
      </c>
    </row>
    <row r="121" spans="1:16" x14ac:dyDescent="0.3">
      <c r="A121" s="8">
        <v>118</v>
      </c>
      <c r="B121" s="8">
        <v>0</v>
      </c>
      <c r="C121" s="8">
        <f t="shared" si="15"/>
        <v>-0.89407999999999976</v>
      </c>
      <c r="D121" s="8">
        <v>6</v>
      </c>
      <c r="E121" s="8">
        <f t="shared" si="10"/>
        <v>2.6822400000000002</v>
      </c>
      <c r="F121" s="8">
        <v>0</v>
      </c>
      <c r="G121" s="8">
        <f>$S$6*9.81*$S$11</f>
        <v>94.391584560000013</v>
      </c>
      <c r="H121" s="8">
        <f t="shared" si="11"/>
        <v>7.15691414529147</v>
      </c>
      <c r="I121" s="8">
        <f>E121*1</f>
        <v>2.6822400000000002</v>
      </c>
      <c r="J121" s="8">
        <f t="shared" si="16"/>
        <v>968.73568000000023</v>
      </c>
      <c r="K121" s="8">
        <f t="shared" si="17"/>
        <v>0</v>
      </c>
      <c r="L121" s="8">
        <f t="shared" si="12"/>
        <v>-560.20660145470833</v>
      </c>
      <c r="M121" s="8">
        <f t="shared" si="13"/>
        <v>-1502.6085546858769</v>
      </c>
      <c r="N121" s="8">
        <f t="shared" si="14"/>
        <v>-1.502608554685877</v>
      </c>
      <c r="O121" s="8">
        <f t="shared" si="18"/>
        <v>-837.15247623253265</v>
      </c>
      <c r="P121" s="8">
        <f t="shared" si="19"/>
        <v>-0.83715247623253275</v>
      </c>
    </row>
    <row r="122" spans="1:16" x14ac:dyDescent="0.3">
      <c r="A122" s="8">
        <v>119</v>
      </c>
      <c r="B122" s="8">
        <v>0</v>
      </c>
      <c r="C122" s="8">
        <f t="shared" si="15"/>
        <v>-0.89408000000000021</v>
      </c>
      <c r="D122" s="8">
        <v>4</v>
      </c>
      <c r="E122" s="8">
        <f t="shared" si="10"/>
        <v>1.78816</v>
      </c>
      <c r="F122" s="8">
        <v>0</v>
      </c>
      <c r="G122" s="8">
        <f>$S$6*9.81*$S$11</f>
        <v>94.391584560000013</v>
      </c>
      <c r="H122" s="8">
        <f t="shared" si="11"/>
        <v>3.1808507312406529</v>
      </c>
      <c r="I122" s="8">
        <f>E122*1</f>
        <v>1.78816</v>
      </c>
      <c r="J122" s="8">
        <f t="shared" si="16"/>
        <v>970.52384000000018</v>
      </c>
      <c r="K122" s="8">
        <f t="shared" si="17"/>
        <v>0</v>
      </c>
      <c r="L122" s="8">
        <f t="shared" si="12"/>
        <v>-564.18266486875962</v>
      </c>
      <c r="M122" s="8">
        <f t="shared" si="13"/>
        <v>-1008.8488740117211</v>
      </c>
      <c r="N122" s="8">
        <f t="shared" si="14"/>
        <v>-1.0088488740117212</v>
      </c>
      <c r="O122" s="8">
        <f t="shared" si="18"/>
        <v>-504.42443700586057</v>
      </c>
      <c r="P122" s="8">
        <f t="shared" si="19"/>
        <v>-0.50442443700586059</v>
      </c>
    </row>
    <row r="123" spans="1:16" x14ac:dyDescent="0.3">
      <c r="A123" s="8">
        <v>120</v>
      </c>
      <c r="B123" s="8">
        <v>0</v>
      </c>
      <c r="C123" s="8">
        <f t="shared" si="15"/>
        <v>-1.78816</v>
      </c>
      <c r="D123" s="8">
        <v>0</v>
      </c>
      <c r="E123" s="8">
        <f t="shared" si="10"/>
        <v>0</v>
      </c>
      <c r="F123" s="8">
        <v>0</v>
      </c>
      <c r="G123" s="8">
        <f>$S$6*9.81*$S$11</f>
        <v>94.391584560000013</v>
      </c>
      <c r="H123" s="8">
        <f t="shared" si="11"/>
        <v>0</v>
      </c>
      <c r="I123" s="8">
        <f>E123*1</f>
        <v>0</v>
      </c>
      <c r="J123" s="8">
        <f t="shared" si="16"/>
        <v>970.52384000000018</v>
      </c>
      <c r="K123" s="8">
        <f t="shared" si="17"/>
        <v>0</v>
      </c>
      <c r="L123" s="8">
        <f t="shared" si="12"/>
        <v>-1229.11861576</v>
      </c>
      <c r="M123" s="8">
        <f t="shared" si="13"/>
        <v>0</v>
      </c>
      <c r="N123" s="8">
        <f t="shared" si="14"/>
        <v>0</v>
      </c>
      <c r="O123" s="8">
        <v>0</v>
      </c>
      <c r="P123" s="8">
        <v>0</v>
      </c>
    </row>
    <row r="124" spans="1:16" x14ac:dyDescent="0.3">
      <c r="G124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 owen stefan williams</dc:creator>
  <cp:lastModifiedBy>gavin owen stefan williams</cp:lastModifiedBy>
  <dcterms:created xsi:type="dcterms:W3CDTF">2017-11-14T10:22:24Z</dcterms:created>
  <dcterms:modified xsi:type="dcterms:W3CDTF">2017-12-05T09:08:37Z</dcterms:modified>
</cp:coreProperties>
</file>