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104322_student_uwtsd_ac_uk/Documents/"/>
    </mc:Choice>
  </mc:AlternateContent>
  <xr:revisionPtr revIDLastSave="52" documentId="8_{081ED749-2457-4B25-87F2-0C8DC823FDFB}" xr6:coauthVersionLast="47" xr6:coauthVersionMax="47" xr10:uidLastSave="{E749025D-4EF2-45A3-AC76-487EA2591289}"/>
  <bookViews>
    <workbookView xWindow="-110" yWindow="-110" windowWidth="19420" windowHeight="10420" xr2:uid="{00000000-000D-0000-FFFF-FFFF00000000}"/>
  </bookViews>
  <sheets>
    <sheet name="GrE HnD BsC" sheetId="1" r:id="rId1"/>
    <sheet name="torque" sheetId="2" r:id="rId2"/>
    <sheet name="sfc" sheetId="3" r:id="rId3"/>
    <sheet name="bp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" i="1" l="1"/>
  <c r="I7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6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6" i="1"/>
  <c r="L3" i="1"/>
  <c r="F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6" i="1"/>
  <c r="B7" i="1"/>
  <c r="B8" i="1" l="1"/>
  <c r="F7" i="1"/>
  <c r="G6" i="1"/>
  <c r="G7" i="1" l="1"/>
  <c r="B9" i="1"/>
  <c r="F8" i="1"/>
  <c r="G8" i="1" l="1"/>
  <c r="B10" i="1"/>
  <c r="F9" i="1"/>
  <c r="B11" i="1" l="1"/>
  <c r="F10" i="1"/>
  <c r="G9" i="1"/>
  <c r="B12" i="1" l="1"/>
  <c r="F11" i="1"/>
  <c r="G10" i="1"/>
  <c r="B13" i="1" l="1"/>
  <c r="F12" i="1"/>
  <c r="G11" i="1"/>
  <c r="B14" i="1" l="1"/>
  <c r="F13" i="1"/>
  <c r="G12" i="1"/>
  <c r="B15" i="1" l="1"/>
  <c r="F14" i="1"/>
  <c r="G13" i="1"/>
  <c r="G14" i="1" l="1"/>
  <c r="B16" i="1"/>
  <c r="F15" i="1"/>
  <c r="G15" i="1" l="1"/>
  <c r="B17" i="1"/>
  <c r="F16" i="1"/>
  <c r="G16" i="1" l="1"/>
  <c r="B18" i="1"/>
  <c r="F17" i="1"/>
  <c r="G17" i="1" l="1"/>
  <c r="B19" i="1"/>
  <c r="F18" i="1"/>
  <c r="B20" i="1" l="1"/>
  <c r="F19" i="1"/>
  <c r="G18" i="1"/>
  <c r="G19" i="1" l="1"/>
  <c r="B21" i="1"/>
  <c r="F20" i="1"/>
  <c r="G20" i="1" l="1"/>
  <c r="B22" i="1"/>
  <c r="F21" i="1"/>
  <c r="G21" i="1" l="1"/>
  <c r="B23" i="1"/>
  <c r="F22" i="1"/>
  <c r="G22" i="1" l="1"/>
  <c r="B24" i="1"/>
  <c r="F23" i="1"/>
  <c r="G23" i="1" l="1"/>
  <c r="B25" i="1"/>
  <c r="F24" i="1"/>
  <c r="G24" i="1" l="1"/>
  <c r="B26" i="1"/>
  <c r="F25" i="1"/>
  <c r="G25" i="1" l="1"/>
  <c r="B27" i="1"/>
  <c r="F26" i="1"/>
  <c r="G26" i="1" l="1"/>
  <c r="B28" i="1"/>
  <c r="F27" i="1"/>
  <c r="B29" i="1" l="1"/>
  <c r="F28" i="1"/>
  <c r="G27" i="1"/>
  <c r="G28" i="1" l="1"/>
  <c r="B30" i="1"/>
  <c r="F29" i="1"/>
  <c r="G29" i="1" l="1"/>
  <c r="B31" i="1"/>
  <c r="F30" i="1"/>
  <c r="G30" i="1" l="1"/>
  <c r="B32" i="1"/>
  <c r="F31" i="1"/>
  <c r="G31" i="1" l="1"/>
  <c r="B33" i="1"/>
  <c r="F32" i="1"/>
  <c r="G32" i="1" l="1"/>
  <c r="B34" i="1"/>
  <c r="F33" i="1"/>
  <c r="G33" i="1" l="1"/>
  <c r="B35" i="1"/>
  <c r="F34" i="1"/>
  <c r="G34" i="1" l="1"/>
  <c r="B36" i="1"/>
  <c r="F35" i="1"/>
  <c r="B37" i="1" l="1"/>
  <c r="F36" i="1"/>
  <c r="G35" i="1"/>
  <c r="B38" i="1" l="1"/>
  <c r="F37" i="1"/>
  <c r="G36" i="1"/>
  <c r="G37" i="1" l="1"/>
  <c r="B39" i="1"/>
  <c r="F38" i="1"/>
  <c r="B40" i="1" l="1"/>
  <c r="F39" i="1"/>
  <c r="G38" i="1"/>
  <c r="G39" i="1" l="1"/>
  <c r="B41" i="1"/>
  <c r="F40" i="1"/>
  <c r="G40" i="1" l="1"/>
  <c r="B42" i="1"/>
  <c r="F41" i="1"/>
  <c r="G41" i="1" l="1"/>
  <c r="B43" i="1"/>
  <c r="F42" i="1"/>
  <c r="G42" i="1" l="1"/>
  <c r="B44" i="1"/>
  <c r="F43" i="1"/>
  <c r="G43" i="1" l="1"/>
  <c r="B45" i="1"/>
  <c r="F44" i="1"/>
  <c r="G44" i="1" l="1"/>
  <c r="B46" i="1"/>
  <c r="F45" i="1"/>
  <c r="G45" i="1" l="1"/>
  <c r="B47" i="1"/>
  <c r="F46" i="1"/>
  <c r="G46" i="1" l="1"/>
  <c r="B48" i="1"/>
  <c r="F47" i="1"/>
  <c r="G47" i="1" l="1"/>
  <c r="B49" i="1"/>
  <c r="F48" i="1"/>
  <c r="G48" i="1" l="1"/>
  <c r="B50" i="1"/>
  <c r="F49" i="1"/>
  <c r="G49" i="1" l="1"/>
  <c r="B51" i="1"/>
  <c r="F50" i="1"/>
  <c r="G50" i="1" l="1"/>
  <c r="B52" i="1"/>
  <c r="F51" i="1"/>
  <c r="G51" i="1" l="1"/>
  <c r="B53" i="1"/>
  <c r="F52" i="1"/>
  <c r="G52" i="1" l="1"/>
  <c r="B54" i="1"/>
  <c r="F53" i="1"/>
  <c r="G53" i="1" l="1"/>
  <c r="B55" i="1"/>
  <c r="F54" i="1"/>
  <c r="B56" i="1" l="1"/>
  <c r="F55" i="1"/>
  <c r="G54" i="1"/>
  <c r="G55" i="1" l="1"/>
  <c r="B57" i="1"/>
  <c r="F56" i="1"/>
  <c r="G56" i="1" l="1"/>
  <c r="B58" i="1"/>
  <c r="F57" i="1"/>
  <c r="G57" i="1" l="1"/>
  <c r="B59" i="1"/>
  <c r="F58" i="1"/>
  <c r="G58" i="1" l="1"/>
  <c r="B60" i="1"/>
  <c r="F59" i="1"/>
  <c r="G59" i="1" l="1"/>
  <c r="B61" i="1"/>
  <c r="F60" i="1"/>
  <c r="G60" i="1" l="1"/>
  <c r="B62" i="1"/>
  <c r="F61" i="1"/>
  <c r="G61" i="1" l="1"/>
  <c r="B63" i="1"/>
  <c r="F62" i="1"/>
  <c r="B64" i="1" l="1"/>
  <c r="F63" i="1"/>
  <c r="G62" i="1"/>
  <c r="B65" i="1" l="1"/>
  <c r="F64" i="1"/>
  <c r="G63" i="1"/>
  <c r="B66" i="1" l="1"/>
  <c r="F65" i="1"/>
  <c r="G64" i="1"/>
  <c r="B67" i="1" l="1"/>
  <c r="F66" i="1"/>
  <c r="G65" i="1"/>
  <c r="B68" i="1" l="1"/>
  <c r="F67" i="1"/>
  <c r="G66" i="1"/>
  <c r="B69" i="1" l="1"/>
  <c r="F68" i="1"/>
  <c r="G67" i="1"/>
  <c r="B70" i="1" l="1"/>
  <c r="F69" i="1"/>
  <c r="G68" i="1"/>
  <c r="G69" i="1" l="1"/>
  <c r="B71" i="1"/>
  <c r="F70" i="1"/>
  <c r="G70" i="1" l="1"/>
  <c r="B72" i="1"/>
  <c r="F71" i="1"/>
  <c r="G71" i="1" l="1"/>
  <c r="B73" i="1"/>
  <c r="F72" i="1"/>
  <c r="G72" i="1" l="1"/>
  <c r="B74" i="1"/>
  <c r="F73" i="1"/>
  <c r="G73" i="1" l="1"/>
  <c r="B75" i="1"/>
  <c r="F74" i="1"/>
  <c r="G74" i="1" l="1"/>
  <c r="B76" i="1"/>
  <c r="F75" i="1"/>
  <c r="G75" i="1" l="1"/>
  <c r="B77" i="1"/>
  <c r="F76" i="1"/>
  <c r="G76" i="1" l="1"/>
  <c r="B78" i="1"/>
  <c r="F77" i="1"/>
  <c r="G77" i="1" l="1"/>
  <c r="B79" i="1"/>
  <c r="F78" i="1"/>
  <c r="G78" i="1" l="1"/>
  <c r="B80" i="1"/>
  <c r="F79" i="1"/>
  <c r="G79" i="1" l="1"/>
  <c r="B81" i="1"/>
  <c r="F80" i="1"/>
  <c r="G80" i="1" l="1"/>
  <c r="B82" i="1"/>
  <c r="F81" i="1"/>
  <c r="B83" i="1" l="1"/>
  <c r="F82" i="1"/>
  <c r="G81" i="1"/>
  <c r="G82" i="1" l="1"/>
  <c r="B84" i="1"/>
  <c r="F83" i="1"/>
  <c r="B85" i="1" l="1"/>
  <c r="F84" i="1"/>
  <c r="G83" i="1"/>
  <c r="G84" i="1" l="1"/>
  <c r="B86" i="1"/>
  <c r="F85" i="1"/>
  <c r="G85" i="1" l="1"/>
  <c r="B87" i="1"/>
  <c r="F86" i="1"/>
  <c r="G86" i="1" l="1"/>
  <c r="B88" i="1"/>
  <c r="F87" i="1"/>
  <c r="G87" i="1" l="1"/>
  <c r="B89" i="1"/>
  <c r="F88" i="1"/>
  <c r="G88" i="1" l="1"/>
  <c r="B90" i="1"/>
  <c r="F89" i="1"/>
  <c r="G89" i="1" l="1"/>
  <c r="B91" i="1"/>
  <c r="F90" i="1"/>
  <c r="G90" i="1" l="1"/>
  <c r="B92" i="1"/>
  <c r="F91" i="1"/>
  <c r="G91" i="1" l="1"/>
  <c r="B93" i="1"/>
  <c r="F92" i="1"/>
  <c r="G92" i="1" l="1"/>
  <c r="B94" i="1"/>
  <c r="F93" i="1"/>
  <c r="G93" i="1" l="1"/>
  <c r="B95" i="1"/>
  <c r="F94" i="1"/>
  <c r="G94" i="1" l="1"/>
  <c r="B96" i="1"/>
  <c r="F96" i="1" s="1"/>
  <c r="F95" i="1"/>
  <c r="G95" i="1" l="1"/>
  <c r="G96" i="1"/>
</calcChain>
</file>

<file path=xl/sharedStrings.xml><?xml version="1.0" encoding="utf-8"?>
<sst xmlns="http://schemas.openxmlformats.org/spreadsheetml/2006/main" count="37" uniqueCount="34">
  <si>
    <t>Lambda</t>
  </si>
  <si>
    <t>l/min</t>
  </si>
  <si>
    <t>rpm</t>
  </si>
  <si>
    <t>Fuel Flow Rate</t>
  </si>
  <si>
    <t>Dyno Speed</t>
  </si>
  <si>
    <t>Load</t>
  </si>
  <si>
    <t>Newtons</t>
  </si>
  <si>
    <t>Baro</t>
  </si>
  <si>
    <t>Humidity</t>
  </si>
  <si>
    <t>Ambient temp</t>
  </si>
  <si>
    <t>%</t>
  </si>
  <si>
    <t>Deg C</t>
  </si>
  <si>
    <t>t arm</t>
  </si>
  <si>
    <t>m</t>
  </si>
  <si>
    <t>tourque</t>
  </si>
  <si>
    <t>nm</t>
  </si>
  <si>
    <t>bp</t>
  </si>
  <si>
    <t>w</t>
  </si>
  <si>
    <t>kw</t>
  </si>
  <si>
    <t>bore</t>
  </si>
  <si>
    <t>stroke</t>
  </si>
  <si>
    <t>piston area</t>
  </si>
  <si>
    <t>d</t>
  </si>
  <si>
    <t>m3</t>
  </si>
  <si>
    <t xml:space="preserve">fuel flow rate </t>
  </si>
  <si>
    <t>kg/s</t>
  </si>
  <si>
    <t>Bar</t>
  </si>
  <si>
    <t>Corrected Power</t>
  </si>
  <si>
    <t>KW</t>
  </si>
  <si>
    <t>bsfc</t>
  </si>
  <si>
    <t>kg/kwh</t>
  </si>
  <si>
    <t>kg/h</t>
  </si>
  <si>
    <t>fuel flow rate</t>
  </si>
  <si>
    <t>Brake Thermal Efficency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</si>
</sst>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2" borderId="4" xfId="0" applyFill="1" applyBorder="1"/>
    <xf numFmtId="0" fontId="0" fillId="2" borderId="0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0" fillId="3" borderId="2" xfId="0" applyFill="1" applyBorder="1" applyAlignment="1"/>
    <xf numFmtId="0" fontId="1" fillId="3" borderId="2" xfId="0" applyFont="1" applyFill="1" applyBorder="1" applyAlignment="1"/>
    <xf numFmtId="0" fontId="0" fillId="3" borderId="2" xfId="0" applyFill="1" applyBorder="1"/>
    <xf numFmtId="0" fontId="0" fillId="3" borderId="3" xfId="0" applyFill="1" applyBorder="1"/>
    <xf numFmtId="0" fontId="1" fillId="3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2" xfId="0" applyFill="1" applyBorder="1"/>
    <xf numFmtId="9" fontId="0" fillId="4" borderId="2" xfId="1" applyFont="1" applyFill="1" applyBorder="1"/>
    <xf numFmtId="0" fontId="0" fillId="4" borderId="3" xfId="0" applyFill="1" applyBorder="1"/>
    <xf numFmtId="0" fontId="0" fillId="4" borderId="4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0" xfId="0" applyFill="1" applyBorder="1"/>
    <xf numFmtId="9" fontId="0" fillId="4" borderId="0" xfId="1" applyFont="1" applyFill="1" applyBorder="1"/>
    <xf numFmtId="0" fontId="0" fillId="4" borderId="5" xfId="0" applyFill="1" applyBorder="1"/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7" xfId="0" applyFill="1" applyBorder="1"/>
    <xf numFmtId="9" fontId="0" fillId="4" borderId="7" xfId="1" applyFont="1" applyFill="1" applyBorder="1"/>
    <xf numFmtId="0" fontId="0" fillId="4" borderId="8" xfId="0" applyFill="1" applyBorder="1"/>
    <xf numFmtId="0" fontId="1" fillId="0" borderId="1" xfId="0" applyFont="1" applyBorder="1"/>
    <xf numFmtId="0" fontId="1" fillId="0" borderId="4" xfId="0" applyFont="1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Torque</a:t>
            </a:r>
            <a:r>
              <a:rPr lang="en-GB" baseline="0"/>
              <a:t> vs RPM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BsC'!$E$6:$E$96</c:f>
              <c:numCache>
                <c:formatCode>General</c:formatCode>
                <c:ptCount val="91"/>
                <c:pt idx="0">
                  <c:v>83.433388125000008</c:v>
                </c:pt>
                <c:pt idx="1">
                  <c:v>83.825775899999996</c:v>
                </c:pt>
                <c:pt idx="2">
                  <c:v>84.586893974999995</c:v>
                </c:pt>
                <c:pt idx="3">
                  <c:v>85.011096975000001</c:v>
                </c:pt>
                <c:pt idx="4">
                  <c:v>86.317968525000012</c:v>
                </c:pt>
                <c:pt idx="5">
                  <c:v>87.703970250000012</c:v>
                </c:pt>
                <c:pt idx="6">
                  <c:v>89.317573199999998</c:v>
                </c:pt>
                <c:pt idx="7">
                  <c:v>91.201197675000003</c:v>
                </c:pt>
                <c:pt idx="8">
                  <c:v>93.216977700000001</c:v>
                </c:pt>
                <c:pt idx="9">
                  <c:v>94.452876825000004</c:v>
                </c:pt>
                <c:pt idx="10">
                  <c:v>95.433438375000009</c:v>
                </c:pt>
                <c:pt idx="11">
                  <c:v>96.088505699999999</c:v>
                </c:pt>
                <c:pt idx="12">
                  <c:v>96.645680025000004</c:v>
                </c:pt>
                <c:pt idx="13">
                  <c:v>96.891228300000009</c:v>
                </c:pt>
                <c:pt idx="14">
                  <c:v>96.796598400000008</c:v>
                </c:pt>
                <c:pt idx="15">
                  <c:v>96.963832275000001</c:v>
                </c:pt>
                <c:pt idx="16">
                  <c:v>97.553637600000002</c:v>
                </c:pt>
                <c:pt idx="17">
                  <c:v>97.839158850000004</c:v>
                </c:pt>
                <c:pt idx="18">
                  <c:v>98.036576400000001</c:v>
                </c:pt>
                <c:pt idx="19">
                  <c:v>98.666354699999999</c:v>
                </c:pt>
                <c:pt idx="20">
                  <c:v>99.652626675000008</c:v>
                </c:pt>
                <c:pt idx="21">
                  <c:v>100.213879875</c:v>
                </c:pt>
                <c:pt idx="22">
                  <c:v>100.98968190000001</c:v>
                </c:pt>
                <c:pt idx="23">
                  <c:v>101.80382535</c:v>
                </c:pt>
                <c:pt idx="24">
                  <c:v>102.08363617500001</c:v>
                </c:pt>
                <c:pt idx="25">
                  <c:v>102.81049170000001</c:v>
                </c:pt>
                <c:pt idx="26">
                  <c:v>103.32606149999999</c:v>
                </c:pt>
                <c:pt idx="27">
                  <c:v>103.45821705</c:v>
                </c:pt>
                <c:pt idx="28">
                  <c:v>103.35053475000001</c:v>
                </c:pt>
                <c:pt idx="29">
                  <c:v>103.2379578</c:v>
                </c:pt>
                <c:pt idx="30">
                  <c:v>103.14495945</c:v>
                </c:pt>
                <c:pt idx="31">
                  <c:v>102.98262022500001</c:v>
                </c:pt>
                <c:pt idx="32">
                  <c:v>102.918989775</c:v>
                </c:pt>
                <c:pt idx="33">
                  <c:v>102.66283642499999</c:v>
                </c:pt>
                <c:pt idx="34">
                  <c:v>101.899271025</c:v>
                </c:pt>
                <c:pt idx="35">
                  <c:v>101.09654842500001</c:v>
                </c:pt>
                <c:pt idx="36">
                  <c:v>100.902393975</c:v>
                </c:pt>
                <c:pt idx="37">
                  <c:v>100.657661475</c:v>
                </c:pt>
                <c:pt idx="38">
                  <c:v>99.947937225000004</c:v>
                </c:pt>
                <c:pt idx="39">
                  <c:v>99.391578675000005</c:v>
                </c:pt>
                <c:pt idx="40">
                  <c:v>99.28715947500001</c:v>
                </c:pt>
                <c:pt idx="41">
                  <c:v>98.809115325000008</c:v>
                </c:pt>
                <c:pt idx="42">
                  <c:v>98.8099311</c:v>
                </c:pt>
                <c:pt idx="43">
                  <c:v>98.587224524999996</c:v>
                </c:pt>
                <c:pt idx="44">
                  <c:v>98.379201900000012</c:v>
                </c:pt>
                <c:pt idx="45">
                  <c:v>98.578251000000009</c:v>
                </c:pt>
                <c:pt idx="46">
                  <c:v>99.225160575000004</c:v>
                </c:pt>
                <c:pt idx="47">
                  <c:v>99.672205274999996</c:v>
                </c:pt>
                <c:pt idx="48">
                  <c:v>100.285668075</c:v>
                </c:pt>
                <c:pt idx="49">
                  <c:v>100.727818125</c:v>
                </c:pt>
                <c:pt idx="50">
                  <c:v>100.6894767</c:v>
                </c:pt>
                <c:pt idx="51">
                  <c:v>101.323333875</c:v>
                </c:pt>
                <c:pt idx="52">
                  <c:v>101.20994115000001</c:v>
                </c:pt>
                <c:pt idx="53">
                  <c:v>101.129179425</c:v>
                </c:pt>
                <c:pt idx="54">
                  <c:v>101.00518162500001</c:v>
                </c:pt>
                <c:pt idx="55">
                  <c:v>100.966024425</c:v>
                </c:pt>
                <c:pt idx="56">
                  <c:v>100.755554475</c:v>
                </c:pt>
                <c:pt idx="57">
                  <c:v>100.07275079999999</c:v>
                </c:pt>
                <c:pt idx="58">
                  <c:v>99.652626675000008</c:v>
                </c:pt>
                <c:pt idx="59">
                  <c:v>98.8588776</c:v>
                </c:pt>
                <c:pt idx="60">
                  <c:v>97.896263100000013</c:v>
                </c:pt>
                <c:pt idx="61">
                  <c:v>96.860228849999999</c:v>
                </c:pt>
                <c:pt idx="62">
                  <c:v>95.806247549999995</c:v>
                </c:pt>
                <c:pt idx="63">
                  <c:v>95.037787500000007</c:v>
                </c:pt>
                <c:pt idx="64">
                  <c:v>94.573611525000004</c:v>
                </c:pt>
                <c:pt idx="65">
                  <c:v>93.841861350000002</c:v>
                </c:pt>
                <c:pt idx="66">
                  <c:v>93.317318025000006</c:v>
                </c:pt>
                <c:pt idx="67">
                  <c:v>93.011402400000009</c:v>
                </c:pt>
                <c:pt idx="68">
                  <c:v>92.893115025</c:v>
                </c:pt>
                <c:pt idx="69">
                  <c:v>92.986113375000002</c:v>
                </c:pt>
                <c:pt idx="70">
                  <c:v>92.432202149999995</c:v>
                </c:pt>
                <c:pt idx="71">
                  <c:v>92.242942350000007</c:v>
                </c:pt>
                <c:pt idx="72">
                  <c:v>91.525876124999996</c:v>
                </c:pt>
                <c:pt idx="73">
                  <c:v>90.600787275000002</c:v>
                </c:pt>
                <c:pt idx="74">
                  <c:v>89.713224074999999</c:v>
                </c:pt>
                <c:pt idx="75">
                  <c:v>88.637216850000002</c:v>
                </c:pt>
                <c:pt idx="76">
                  <c:v>87.349923899999993</c:v>
                </c:pt>
                <c:pt idx="77">
                  <c:v>85.852160999999995</c:v>
                </c:pt>
                <c:pt idx="78">
                  <c:v>84.540394800000001</c:v>
                </c:pt>
                <c:pt idx="79">
                  <c:v>83.482334624999993</c:v>
                </c:pt>
                <c:pt idx="80">
                  <c:v>82.479747149999994</c:v>
                </c:pt>
                <c:pt idx="81">
                  <c:v>81.018612547499998</c:v>
                </c:pt>
                <c:pt idx="82">
                  <c:v>79.604548162500009</c:v>
                </c:pt>
                <c:pt idx="83">
                  <c:v>78.190891665000009</c:v>
                </c:pt>
                <c:pt idx="84">
                  <c:v>77.3381620575</c:v>
                </c:pt>
                <c:pt idx="85">
                  <c:v>75.946694640000004</c:v>
                </c:pt>
                <c:pt idx="86">
                  <c:v>74.878845165000001</c:v>
                </c:pt>
                <c:pt idx="87">
                  <c:v>73.90415719500001</c:v>
                </c:pt>
                <c:pt idx="88">
                  <c:v>73.123949984999996</c:v>
                </c:pt>
                <c:pt idx="89">
                  <c:v>72.543281340000007</c:v>
                </c:pt>
                <c:pt idx="90">
                  <c:v>72.316332735000003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654-4E06-946D-8B6726DB96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51929472"/>
        <c:axId val="323307488"/>
      </c:lineChart>
      <c:catAx>
        <c:axId val="65192947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(RPM)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3307488"/>
        <c:crosses val="autoZero"/>
        <c:auto val="1"/>
        <c:lblAlgn val="ctr"/>
        <c:lblOffset val="100"/>
        <c:noMultiLvlLbl val="0"/>
      </c:catAx>
      <c:valAx>
        <c:axId val="323307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 Torque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19294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SFC</a:t>
            </a:r>
            <a:r>
              <a:rPr lang="en-GB" baseline="0"/>
              <a:t> versus RPM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BsC'!$I$6:$I$96</c:f>
              <c:numCache>
                <c:formatCode>General</c:formatCode>
                <c:ptCount val="91"/>
                <c:pt idx="0">
                  <c:v>0.36033363887698833</c:v>
                </c:pt>
                <c:pt idx="1">
                  <c:v>0.35127214571506993</c:v>
                </c:pt>
                <c:pt idx="2">
                  <c:v>0.33825463254047489</c:v>
                </c:pt>
                <c:pt idx="3">
                  <c:v>0.31800207008068937</c:v>
                </c:pt>
                <c:pt idx="4">
                  <c:v>0.30673441603866991</c:v>
                </c:pt>
                <c:pt idx="5">
                  <c:v>0.30753524558281753</c:v>
                </c:pt>
                <c:pt idx="6">
                  <c:v>0.29054864395916319</c:v>
                </c:pt>
                <c:pt idx="7">
                  <c:v>0.27609006949768211</c:v>
                </c:pt>
                <c:pt idx="8">
                  <c:v>0.27323444682026049</c:v>
                </c:pt>
                <c:pt idx="9">
                  <c:v>0.26410233834271851</c:v>
                </c:pt>
                <c:pt idx="10">
                  <c:v>0.26445935720489966</c:v>
                </c:pt>
                <c:pt idx="11">
                  <c:v>0.26722974855383935</c:v>
                </c:pt>
                <c:pt idx="12">
                  <c:v>0.26484282195671349</c:v>
                </c:pt>
                <c:pt idx="13">
                  <c:v>0.26377930945833772</c:v>
                </c:pt>
                <c:pt idx="14">
                  <c:v>0.25964508402644915</c:v>
                </c:pt>
                <c:pt idx="15">
                  <c:v>0.2593416109439956</c:v>
                </c:pt>
                <c:pt idx="16">
                  <c:v>0.26581300013543213</c:v>
                </c:pt>
                <c:pt idx="17">
                  <c:v>0.2693168372056563</c:v>
                </c:pt>
                <c:pt idx="18">
                  <c:v>0.2692671117909835</c:v>
                </c:pt>
                <c:pt idx="19">
                  <c:v>0.26756884787656365</c:v>
                </c:pt>
                <c:pt idx="20">
                  <c:v>0.26901097552052727</c:v>
                </c:pt>
                <c:pt idx="21">
                  <c:v>0.26576086164663992</c:v>
                </c:pt>
                <c:pt idx="22">
                  <c:v>0.26358177363298602</c:v>
                </c:pt>
                <c:pt idx="23">
                  <c:v>0.26212421452074913</c:v>
                </c:pt>
                <c:pt idx="24">
                  <c:v>0.26183467308017533</c:v>
                </c:pt>
                <c:pt idx="25">
                  <c:v>0.26039051744123543</c:v>
                </c:pt>
                <c:pt idx="26">
                  <c:v>0.26046689716957366</c:v>
                </c:pt>
                <c:pt idx="27">
                  <c:v>0.26320608398941125</c:v>
                </c:pt>
                <c:pt idx="28">
                  <c:v>0.26461954975788554</c:v>
                </c:pt>
                <c:pt idx="29">
                  <c:v>0.26279413237056731</c:v>
                </c:pt>
                <c:pt idx="30">
                  <c:v>0.2643120099743721</c:v>
                </c:pt>
                <c:pt idx="31">
                  <c:v>0.26441643875835913</c:v>
                </c:pt>
                <c:pt idx="32">
                  <c:v>0.26818944567931702</c:v>
                </c:pt>
                <c:pt idx="33">
                  <c:v>0.26912273327753117</c:v>
                </c:pt>
                <c:pt idx="34">
                  <c:v>0.27108518088551381</c:v>
                </c:pt>
                <c:pt idx="35">
                  <c:v>0.27402983942426606</c:v>
                </c:pt>
                <c:pt idx="36">
                  <c:v>0.27214831675110684</c:v>
                </c:pt>
                <c:pt idx="37">
                  <c:v>0.27256411435791666</c:v>
                </c:pt>
                <c:pt idx="38">
                  <c:v>0.27683881098146729</c:v>
                </c:pt>
                <c:pt idx="39">
                  <c:v>0.28044257537977985</c:v>
                </c:pt>
                <c:pt idx="40">
                  <c:v>0.28530590742744094</c:v>
                </c:pt>
                <c:pt idx="41">
                  <c:v>0.29197643195507855</c:v>
                </c:pt>
                <c:pt idx="42">
                  <c:v>0.29284136600584998</c:v>
                </c:pt>
                <c:pt idx="43">
                  <c:v>0.29709483728031055</c:v>
                </c:pt>
                <c:pt idx="44">
                  <c:v>0.2956484649697157</c:v>
                </c:pt>
                <c:pt idx="45">
                  <c:v>0.29731018456635122</c:v>
                </c:pt>
                <c:pt idx="46">
                  <c:v>0.29409173831357488</c:v>
                </c:pt>
                <c:pt idx="47">
                  <c:v>0.29223979769575192</c:v>
                </c:pt>
                <c:pt idx="48">
                  <c:v>0.29331963111262238</c:v>
                </c:pt>
                <c:pt idx="49">
                  <c:v>0.2900731368131183</c:v>
                </c:pt>
                <c:pt idx="50">
                  <c:v>0.29318755163511107</c:v>
                </c:pt>
                <c:pt idx="51">
                  <c:v>0.29140516204725103</c:v>
                </c:pt>
                <c:pt idx="52">
                  <c:v>0.29893150127101087</c:v>
                </c:pt>
                <c:pt idx="53">
                  <c:v>0.29796430123989492</c:v>
                </c:pt>
                <c:pt idx="54">
                  <c:v>0.3021831345421882</c:v>
                </c:pt>
                <c:pt idx="55">
                  <c:v>0.29900278422326826</c:v>
                </c:pt>
                <c:pt idx="56">
                  <c:v>0.30036946975405326</c:v>
                </c:pt>
                <c:pt idx="57">
                  <c:v>0.30342376220799977</c:v>
                </c:pt>
                <c:pt idx="58">
                  <c:v>0.30315893410986927</c:v>
                </c:pt>
                <c:pt idx="59">
                  <c:v>0.30932529838312883</c:v>
                </c:pt>
                <c:pt idx="60">
                  <c:v>0.31031624602181723</c:v>
                </c:pt>
                <c:pt idx="61">
                  <c:v>0.31253935166708297</c:v>
                </c:pt>
                <c:pt idx="62">
                  <c:v>0.31413551584501415</c:v>
                </c:pt>
                <c:pt idx="63">
                  <c:v>0.31729946524028202</c:v>
                </c:pt>
                <c:pt idx="64">
                  <c:v>0.31704983875325127</c:v>
                </c:pt>
                <c:pt idx="65">
                  <c:v>0.31817219171298317</c:v>
                </c:pt>
                <c:pt idx="66">
                  <c:v>0.32161462119504208</c:v>
                </c:pt>
                <c:pt idx="67">
                  <c:v>0.3230271031367678</c:v>
                </c:pt>
                <c:pt idx="68">
                  <c:v>0.32305413979146869</c:v>
                </c:pt>
                <c:pt idx="69">
                  <c:v>0.31982727530456273</c:v>
                </c:pt>
                <c:pt idx="70">
                  <c:v>0.32284035316866178</c:v>
                </c:pt>
                <c:pt idx="71">
                  <c:v>0.3226440988280731</c:v>
                </c:pt>
                <c:pt idx="72">
                  <c:v>0.32397031170035695</c:v>
                </c:pt>
                <c:pt idx="73">
                  <c:v>0.32492481869871187</c:v>
                </c:pt>
                <c:pt idx="74">
                  <c:v>0.32480048270088874</c:v>
                </c:pt>
                <c:pt idx="75">
                  <c:v>0.32949223094935381</c:v>
                </c:pt>
                <c:pt idx="76">
                  <c:v>0.33055967555478771</c:v>
                </c:pt>
                <c:pt idx="77">
                  <c:v>0.33403872478640151</c:v>
                </c:pt>
                <c:pt idx="78">
                  <c:v>0.33782214734778743</c:v>
                </c:pt>
                <c:pt idx="79">
                  <c:v>0.33942318931147253</c:v>
                </c:pt>
                <c:pt idx="80">
                  <c:v>0.34037245514992048</c:v>
                </c:pt>
                <c:pt idx="81">
                  <c:v>0.34428043035805478</c:v>
                </c:pt>
                <c:pt idx="82">
                  <c:v>0.34680305765837677</c:v>
                </c:pt>
                <c:pt idx="83">
                  <c:v>0.35097082706233357</c:v>
                </c:pt>
                <c:pt idx="84">
                  <c:v>0.35445505170243846</c:v>
                </c:pt>
                <c:pt idx="85">
                  <c:v>0.3548340463319406</c:v>
                </c:pt>
                <c:pt idx="86">
                  <c:v>0.35768278317555524</c:v>
                </c:pt>
                <c:pt idx="87">
                  <c:v>0.35728507830074796</c:v>
                </c:pt>
                <c:pt idx="88">
                  <c:v>0.3664055364827109</c:v>
                </c:pt>
                <c:pt idx="89">
                  <c:v>0.37135066199028616</c:v>
                </c:pt>
                <c:pt idx="90">
                  <c:v>0.3744979294475253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BF5-42FB-868D-6E4BB33EE9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14380736"/>
        <c:axId val="266706032"/>
      </c:lineChart>
      <c:catAx>
        <c:axId val="31438073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6706032"/>
        <c:crosses val="autoZero"/>
        <c:auto val="1"/>
        <c:lblAlgn val="ctr"/>
        <c:lblOffset val="100"/>
        <c:noMultiLvlLbl val="0"/>
      </c:catAx>
      <c:valAx>
        <c:axId val="2667060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43807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Break</a:t>
            </a:r>
            <a:r>
              <a:rPr lang="en-GB" baseline="0"/>
              <a:t> Power (BP)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BsC'!$G$6:$G$96</c:f>
              <c:numCache>
                <c:formatCode>General</c:formatCode>
                <c:ptCount val="91"/>
                <c:pt idx="0">
                  <c:v>8.737123973253528</c:v>
                </c:pt>
                <c:pt idx="1">
                  <c:v>9.2171254612116513</c:v>
                </c:pt>
                <c:pt idx="2">
                  <c:v>9.7437107057340864</c:v>
                </c:pt>
                <c:pt idx="3">
                  <c:v>10.237692446326996</c:v>
                </c:pt>
                <c:pt idx="4">
                  <c:v>10.847035831637401</c:v>
                </c:pt>
                <c:pt idx="5">
                  <c:v>11.48042285950241</c:v>
                </c:pt>
                <c:pt idx="6">
                  <c:v>12.15930871140217</c:v>
                </c:pt>
                <c:pt idx="7">
                  <c:v>12.893265567646674</c:v>
                </c:pt>
                <c:pt idx="8">
                  <c:v>13.666322708834299</c:v>
                </c:pt>
                <c:pt idx="9">
                  <c:v>14.342069090619011</c:v>
                </c:pt>
                <c:pt idx="10">
                  <c:v>14.990649445285714</c:v>
                </c:pt>
                <c:pt idx="11">
                  <c:v>15.59666541941295</c:v>
                </c:pt>
                <c:pt idx="12">
                  <c:v>16.193139112945591</c:v>
                </c:pt>
                <c:pt idx="13">
                  <c:v>16.741602406351433</c:v>
                </c:pt>
                <c:pt idx="14">
                  <c:v>17.232077337468887</c:v>
                </c:pt>
                <c:pt idx="15">
                  <c:v>17.769550349778086</c:v>
                </c:pt>
                <c:pt idx="16">
                  <c:v>18.38842747290726</c:v>
                </c:pt>
                <c:pt idx="17">
                  <c:v>18.954531598388161</c:v>
                </c:pt>
                <c:pt idx="18">
                  <c:v>19.506095919417849</c:v>
                </c:pt>
                <c:pt idx="19">
                  <c:v>20.14801718033031</c:v>
                </c:pt>
                <c:pt idx="20">
                  <c:v>20.871197324873751</c:v>
                </c:pt>
                <c:pt idx="21">
                  <c:v>21.513464568207052</c:v>
                </c:pt>
                <c:pt idx="22">
                  <c:v>22.208790992178709</c:v>
                </c:pt>
                <c:pt idx="23">
                  <c:v>22.920874070927717</c:v>
                </c:pt>
                <c:pt idx="24">
                  <c:v>23.51838144033497</c:v>
                </c:pt>
                <c:pt idx="25">
                  <c:v>24.224151407750583</c:v>
                </c:pt>
                <c:pt idx="26">
                  <c:v>24.88664367284548</c:v>
                </c:pt>
                <c:pt idx="27">
                  <c:v>25.460180013292632</c:v>
                </c:pt>
                <c:pt idx="28">
                  <c:v>25.974822457214131</c:v>
                </c:pt>
                <c:pt idx="29">
                  <c:v>26.487081466680934</c:v>
                </c:pt>
                <c:pt idx="30">
                  <c:v>27.003287238578093</c:v>
                </c:pt>
                <c:pt idx="31">
                  <c:v>27.500002667434451</c:v>
                </c:pt>
                <c:pt idx="32">
                  <c:v>28.021893656641993</c:v>
                </c:pt>
                <c:pt idx="33">
                  <c:v>28.489691789336572</c:v>
                </c:pt>
                <c:pt idx="34">
                  <c:v>28.811340113246576</c:v>
                </c:pt>
                <c:pt idx="35">
                  <c:v>29.113715934899272</c:v>
                </c:pt>
                <c:pt idx="36">
                  <c:v>29.586127166538407</c:v>
                </c:pt>
                <c:pt idx="37">
                  <c:v>30.04141013265189</c:v>
                </c:pt>
                <c:pt idx="38">
                  <c:v>30.352918181659668</c:v>
                </c:pt>
                <c:pt idx="39">
                  <c:v>30.704372250417077</c:v>
                </c:pt>
                <c:pt idx="40">
                  <c:v>31.191981080245824</c:v>
                </c:pt>
                <c:pt idx="41">
                  <c:v>31.559162399293875</c:v>
                </c:pt>
                <c:pt idx="42">
                  <c:v>32.076790543365604</c:v>
                </c:pt>
                <c:pt idx="43">
                  <c:v>32.520694532082487</c:v>
                </c:pt>
                <c:pt idx="44">
                  <c:v>32.967186981873823</c:v>
                </c:pt>
                <c:pt idx="45">
                  <c:v>33.550043490744159</c:v>
                </c:pt>
                <c:pt idx="46">
                  <c:v>34.289753906505631</c:v>
                </c:pt>
                <c:pt idx="47">
                  <c:v>34.966123910925447</c:v>
                </c:pt>
                <c:pt idx="48">
                  <c:v>35.706428049606636</c:v>
                </c:pt>
                <c:pt idx="49">
                  <c:v>36.391263944867305</c:v>
                </c:pt>
                <c:pt idx="50">
                  <c:v>36.904620701027412</c:v>
                </c:pt>
                <c:pt idx="51">
                  <c:v>37.667469225106224</c:v>
                </c:pt>
                <c:pt idx="52">
                  <c:v>38.155248910451441</c:v>
                </c:pt>
                <c:pt idx="53">
                  <c:v>38.654313602659187</c:v>
                </c:pt>
                <c:pt idx="54">
                  <c:v>39.135780176671012</c:v>
                </c:pt>
                <c:pt idx="55">
                  <c:v>39.649265074468452</c:v>
                </c:pt>
                <c:pt idx="56">
                  <c:v>40.09416856795665</c:v>
                </c:pt>
                <c:pt idx="57">
                  <c:v>40.346436738017935</c:v>
                </c:pt>
                <c:pt idx="58">
                  <c:v>40.698834783503813</c:v>
                </c:pt>
                <c:pt idx="59">
                  <c:v>40.892285942021857</c:v>
                </c:pt>
                <c:pt idx="60">
                  <c:v>41.006690795847142</c:v>
                </c:pt>
                <c:pt idx="61">
                  <c:v>41.079876756325127</c:v>
                </c:pt>
                <c:pt idx="62">
                  <c:v>41.134507807714968</c:v>
                </c:pt>
                <c:pt idx="63">
                  <c:v>41.302185411574186</c:v>
                </c:pt>
                <c:pt idx="64">
                  <c:v>41.595646846655299</c:v>
                </c:pt>
                <c:pt idx="65">
                  <c:v>41.765161147316533</c:v>
                </c:pt>
                <c:pt idx="66">
                  <c:v>42.020316775606076</c:v>
                </c:pt>
                <c:pt idx="67">
                  <c:v>42.369571079588987</c:v>
                </c:pt>
                <c:pt idx="68">
                  <c:v>42.802074733969711</c:v>
                </c:pt>
                <c:pt idx="69">
                  <c:v>43.331799448607192</c:v>
                </c:pt>
                <c:pt idx="70">
                  <c:v>43.557649084434999</c:v>
                </c:pt>
                <c:pt idx="71">
                  <c:v>43.951445421560472</c:v>
                </c:pt>
                <c:pt idx="72">
                  <c:v>44.089009740642645</c:v>
                </c:pt>
                <c:pt idx="73">
                  <c:v>44.117768995451705</c:v>
                </c:pt>
                <c:pt idx="74">
                  <c:v>44.155310223807078</c:v>
                </c:pt>
                <c:pt idx="75">
                  <c:v>44.089821304345861</c:v>
                </c:pt>
                <c:pt idx="76">
                  <c:v>43.906860674538798</c:v>
                </c:pt>
                <c:pt idx="77">
                  <c:v>43.603523790605976</c:v>
                </c:pt>
                <c:pt idx="78">
                  <c:v>43.379942261759254</c:v>
                </c:pt>
                <c:pt idx="79">
                  <c:v>43.274135711800092</c:v>
                </c:pt>
                <c:pt idx="80">
                  <c:v>43.186294619397273</c:v>
                </c:pt>
                <c:pt idx="81">
                  <c:v>42.845458793849417</c:v>
                </c:pt>
                <c:pt idx="82">
                  <c:v>42.514460828939633</c:v>
                </c:pt>
                <c:pt idx="83">
                  <c:v>42.168874792895238</c:v>
                </c:pt>
                <c:pt idx="84">
                  <c:v>42.113933638742999</c:v>
                </c:pt>
                <c:pt idx="85">
                  <c:v>41.753876140453983</c:v>
                </c:pt>
                <c:pt idx="86">
                  <c:v>41.558859945405125</c:v>
                </c:pt>
                <c:pt idx="87">
                  <c:v>41.404855054251051</c:v>
                </c:pt>
                <c:pt idx="88">
                  <c:v>41.350619533381824</c:v>
                </c:pt>
                <c:pt idx="89">
                  <c:v>41.402094883382546</c:v>
                </c:pt>
                <c:pt idx="90">
                  <c:v>41.651217603385696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1E5-4398-AD54-63DD8C173E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90220352"/>
        <c:axId val="469669216"/>
      </c:lineChart>
      <c:catAx>
        <c:axId val="69022035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9669216"/>
        <c:crosses val="autoZero"/>
        <c:auto val="1"/>
        <c:lblAlgn val="ctr"/>
        <c:lblOffset val="100"/>
        <c:noMultiLvlLbl val="0"/>
      </c:catAx>
      <c:valAx>
        <c:axId val="469669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(BP) Brake power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02203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571500</xdr:colOff>
      <xdr:row>1</xdr:row>
      <xdr:rowOff>69850</xdr:rowOff>
    </xdr:from>
    <xdr:to>
      <xdr:col>11</xdr:col>
      <xdr:colOff>266700</xdr:colOff>
      <xdr:row>16</xdr:row>
      <xdr:rowOff>50800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1B37048-1D41-4D55-832B-71E400B7F93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285750</xdr:colOff>
      <xdr:row>0</xdr:row>
      <xdr:rowOff>38100</xdr:rowOff>
    </xdr:from>
    <xdr:to>
      <xdr:col>11</xdr:col>
      <xdr:colOff>590550</xdr:colOff>
      <xdr:row>15</xdr:row>
      <xdr:rowOff>19050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B229FB7-0AA1-4685-A131-F64814ABBAA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558800</xdr:colOff>
      <xdr:row>2</xdr:row>
      <xdr:rowOff>50800</xdr:rowOff>
    </xdr:from>
    <xdr:to>
      <xdr:col>11</xdr:col>
      <xdr:colOff>254000</xdr:colOff>
      <xdr:row>17</xdr:row>
      <xdr:rowOff>31750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F8BB47A-3925-4E3B-985A-B6B7767B597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6"/>
  <sheetViews>
    <sheetView tabSelected="1" workbookViewId="0">
      <selection activeCell="E2" sqref="E2"/>
    </sheetView>
  </sheetViews>
  <sheetFormatPr defaultRowHeight="14.5" x14ac:dyDescent="0.35"/>
  <cols>
    <col min="1" max="1" width="9.1796875" style="1"/>
    <col min="2" max="2" width="13.453125" style="1" customWidth="1"/>
    <col min="3" max="3" width="14.54296875" customWidth="1"/>
    <col min="4" max="4" width="10.54296875" style="1" customWidth="1"/>
    <col min="7" max="7" width="9.1796875" style="1"/>
    <col min="8" max="8" width="14.81640625" style="1" bestFit="1" customWidth="1"/>
    <col min="9" max="9" width="13" style="1" bestFit="1" customWidth="1"/>
    <col min="10" max="10" width="21.08984375" bestFit="1" customWidth="1"/>
    <col min="11" max="11" width="12.36328125" bestFit="1" customWidth="1"/>
    <col min="12" max="12" width="11.90625" bestFit="1" customWidth="1"/>
    <col min="13" max="13" width="12.36328125" bestFit="1" customWidth="1"/>
    <col min="14" max="14" width="11.90625" bestFit="1" customWidth="1"/>
  </cols>
  <sheetData>
    <row r="1" spans="1:13" x14ac:dyDescent="0.35">
      <c r="A1"/>
      <c r="B1"/>
      <c r="F1" s="36" t="s">
        <v>12</v>
      </c>
      <c r="G1" s="3" t="s">
        <v>7</v>
      </c>
      <c r="H1" s="3" t="s">
        <v>8</v>
      </c>
      <c r="I1" s="3" t="s">
        <v>9</v>
      </c>
      <c r="J1" s="3" t="s">
        <v>19</v>
      </c>
      <c r="K1" s="3" t="s">
        <v>20</v>
      </c>
      <c r="L1" s="4" t="s">
        <v>21</v>
      </c>
      <c r="M1" s="2"/>
    </row>
    <row r="2" spans="1:13" x14ac:dyDescent="0.35">
      <c r="C2" s="1"/>
      <c r="F2" s="37" t="s">
        <v>13</v>
      </c>
      <c r="G2" s="5" t="s">
        <v>26</v>
      </c>
      <c r="H2" s="5" t="s">
        <v>10</v>
      </c>
      <c r="I2" s="5" t="s">
        <v>11</v>
      </c>
      <c r="J2" s="5" t="s">
        <v>22</v>
      </c>
      <c r="K2" s="5" t="s">
        <v>13</v>
      </c>
      <c r="L2" s="6" t="s">
        <v>23</v>
      </c>
    </row>
    <row r="3" spans="1:13" ht="15" thickBot="1" x14ac:dyDescent="0.4">
      <c r="C3" s="1"/>
      <c r="F3" s="7">
        <v>0.81577500000000003</v>
      </c>
      <c r="G3" s="8">
        <v>1.0188999999999999</v>
      </c>
      <c r="H3" s="8">
        <v>46</v>
      </c>
      <c r="I3" s="8">
        <v>27</v>
      </c>
      <c r="J3" s="8">
        <v>7.4999999999999997E-2</v>
      </c>
      <c r="K3" s="8">
        <v>0.09</v>
      </c>
      <c r="L3" s="9">
        <f>(PI()*(J3^2)/4)</f>
        <v>4.4178646691106467E-3</v>
      </c>
    </row>
    <row r="4" spans="1:13" x14ac:dyDescent="0.35">
      <c r="A4" s="10" t="s">
        <v>5</v>
      </c>
      <c r="B4" s="11" t="s">
        <v>4</v>
      </c>
      <c r="C4" s="11" t="s">
        <v>3</v>
      </c>
      <c r="D4" s="11" t="s">
        <v>0</v>
      </c>
      <c r="E4" s="11" t="s">
        <v>14</v>
      </c>
      <c r="F4" s="12" t="s">
        <v>16</v>
      </c>
      <c r="G4" s="12"/>
      <c r="H4" s="13" t="s">
        <v>27</v>
      </c>
      <c r="I4" s="11" t="s">
        <v>29</v>
      </c>
      <c r="J4" s="14" t="s">
        <v>33</v>
      </c>
      <c r="K4" s="15" t="s">
        <v>24</v>
      </c>
      <c r="L4" s="16" t="s">
        <v>32</v>
      </c>
    </row>
    <row r="5" spans="1:13" ht="15" thickBot="1" x14ac:dyDescent="0.4">
      <c r="A5" s="17" t="s">
        <v>6</v>
      </c>
      <c r="B5" s="18" t="s">
        <v>2</v>
      </c>
      <c r="C5" s="18" t="s">
        <v>1</v>
      </c>
      <c r="D5" s="18" t="s">
        <v>0</v>
      </c>
      <c r="E5" s="18" t="s">
        <v>15</v>
      </c>
      <c r="F5" s="18" t="s">
        <v>17</v>
      </c>
      <c r="G5" s="19" t="s">
        <v>18</v>
      </c>
      <c r="H5" s="19" t="s">
        <v>28</v>
      </c>
      <c r="I5" s="19" t="s">
        <v>30</v>
      </c>
      <c r="J5" s="18" t="s">
        <v>10</v>
      </c>
      <c r="K5" s="19" t="s">
        <v>25</v>
      </c>
      <c r="L5" s="20" t="s">
        <v>31</v>
      </c>
    </row>
    <row r="6" spans="1:13" x14ac:dyDescent="0.35">
      <c r="A6" s="21">
        <v>102.27500000000001</v>
      </c>
      <c r="B6" s="22">
        <v>1000</v>
      </c>
      <c r="C6" s="22">
        <v>7.0400000000000004E-2</v>
      </c>
      <c r="D6" s="22">
        <v>1.2658</v>
      </c>
      <c r="E6" s="23">
        <f>A6*$F$3</f>
        <v>83.433388125000008</v>
      </c>
      <c r="F6" s="23">
        <f>(2*PI()*B6*E6)/(60)</f>
        <v>8737.1239732535287</v>
      </c>
      <c r="G6" s="22">
        <f>F6/1000</f>
        <v>8.737123973253528</v>
      </c>
      <c r="H6" s="22">
        <f>((1.01325*G6)/$G$3)*SQRT(($I$3+273)/293)</f>
        <v>8.7918519344276387</v>
      </c>
      <c r="I6" s="22">
        <f>L6/H6</f>
        <v>0.36033363887698833</v>
      </c>
      <c r="J6" s="24">
        <f>((H6)/((L6/3600)*(45000)))</f>
        <v>0.22201646299059694</v>
      </c>
      <c r="K6" s="23">
        <f>C6*1000</f>
        <v>70.400000000000006</v>
      </c>
      <c r="L6" s="25">
        <f>(C6*0.75)*60</f>
        <v>3.1680000000000001</v>
      </c>
    </row>
    <row r="7" spans="1:13" x14ac:dyDescent="0.35">
      <c r="A7" s="26">
        <v>102.756</v>
      </c>
      <c r="B7" s="27">
        <f t="shared" ref="B7:B38" si="0">B6+50</f>
        <v>1050</v>
      </c>
      <c r="C7" s="27">
        <v>7.2400000000000006E-2</v>
      </c>
      <c r="D7" s="27">
        <v>1.26783</v>
      </c>
      <c r="E7" s="28">
        <f t="shared" ref="E7:E70" si="1">A7*$F$3</f>
        <v>83.825775899999996</v>
      </c>
      <c r="F7" s="28">
        <f t="shared" ref="F7:F70" si="2">(2*PI()*B7*E7)/(60)</f>
        <v>9217.1254612116518</v>
      </c>
      <c r="G7" s="27">
        <f t="shared" ref="G7:G70" si="3">F7/1000</f>
        <v>9.2171254612116513</v>
      </c>
      <c r="H7" s="27">
        <f t="shared" ref="H7:H70" si="4">((1.01325*G7)/$G$3)*SQRT(($I$3+273)/293)</f>
        <v>9.2748600757051953</v>
      </c>
      <c r="I7" s="27">
        <f>L7/H7</f>
        <v>0.35127214571506993</v>
      </c>
      <c r="J7" s="29">
        <f>((H7)/((L7/3600)*(45000)))</f>
        <v>0.22774364826777643</v>
      </c>
      <c r="K7" s="28">
        <f>C7*1000</f>
        <v>72.400000000000006</v>
      </c>
      <c r="L7" s="30">
        <f>(C7*0.75)*60</f>
        <v>3.258</v>
      </c>
    </row>
    <row r="8" spans="1:13" x14ac:dyDescent="0.35">
      <c r="A8" s="26">
        <v>103.68899999999999</v>
      </c>
      <c r="B8" s="27">
        <f t="shared" si="0"/>
        <v>1100</v>
      </c>
      <c r="C8" s="27">
        <v>7.3700000000000002E-2</v>
      </c>
      <c r="D8" s="27">
        <v>1.2734399999999999</v>
      </c>
      <c r="E8" s="28">
        <f t="shared" si="1"/>
        <v>84.586893974999995</v>
      </c>
      <c r="F8" s="28">
        <f t="shared" si="2"/>
        <v>9743.7107057340872</v>
      </c>
      <c r="G8" s="27">
        <f t="shared" si="3"/>
        <v>9.7437107057340864</v>
      </c>
      <c r="H8" s="27">
        <f t="shared" si="4"/>
        <v>9.8047437668223356</v>
      </c>
      <c r="I8" s="27">
        <f>L8/H8</f>
        <v>0.33825463254047489</v>
      </c>
      <c r="J8" s="29">
        <f>((H8)/((L8/3600)*(45000)))</f>
        <v>0.23650821689907636</v>
      </c>
      <c r="K8" s="28">
        <f>C8*1000</f>
        <v>73.7</v>
      </c>
      <c r="L8" s="30">
        <f>(C8*0.75)*60</f>
        <v>3.3165000000000004</v>
      </c>
    </row>
    <row r="9" spans="1:13" x14ac:dyDescent="0.35">
      <c r="A9" s="26">
        <v>104.209</v>
      </c>
      <c r="B9" s="27">
        <f t="shared" si="0"/>
        <v>1150</v>
      </c>
      <c r="C9" s="27">
        <v>7.2800000000000004E-2</v>
      </c>
      <c r="D9" s="27">
        <v>1.2847599999999999</v>
      </c>
      <c r="E9" s="28">
        <f t="shared" si="1"/>
        <v>85.011096975000001</v>
      </c>
      <c r="F9" s="28">
        <f t="shared" si="2"/>
        <v>10237.692446326995</v>
      </c>
      <c r="G9" s="27">
        <f t="shared" si="3"/>
        <v>10.237692446326996</v>
      </c>
      <c r="H9" s="27">
        <f t="shared" si="4"/>
        <v>10.301819730823617</v>
      </c>
      <c r="I9" s="27">
        <f>L9/H9</f>
        <v>0.31800207008068937</v>
      </c>
      <c r="J9" s="29">
        <f>((H9)/((L9/3600)*(45000)))</f>
        <v>0.25157068939740213</v>
      </c>
      <c r="K9" s="28">
        <f>C9*1000</f>
        <v>72.8</v>
      </c>
      <c r="L9" s="30">
        <f>(C9*0.75)*60</f>
        <v>3.2760000000000002</v>
      </c>
    </row>
    <row r="10" spans="1:13" x14ac:dyDescent="0.35">
      <c r="A10" s="26">
        <v>105.81100000000001</v>
      </c>
      <c r="B10" s="27">
        <f t="shared" si="0"/>
        <v>1200</v>
      </c>
      <c r="C10" s="27">
        <v>7.4399999999999994E-2</v>
      </c>
      <c r="D10" s="27">
        <v>1.2918099999999999</v>
      </c>
      <c r="E10" s="28">
        <f t="shared" si="1"/>
        <v>86.317968525000012</v>
      </c>
      <c r="F10" s="28">
        <f t="shared" si="2"/>
        <v>10847.0358316374</v>
      </c>
      <c r="G10" s="27">
        <f t="shared" si="3"/>
        <v>10.847035831637401</v>
      </c>
      <c r="H10" s="27">
        <f t="shared" si="4"/>
        <v>10.914979946619093</v>
      </c>
      <c r="I10" s="27">
        <f>L10/H10</f>
        <v>0.30673441603866991</v>
      </c>
      <c r="J10" s="29">
        <f>((H10)/((L10/3600)*(45000)))</f>
        <v>0.26081194615577286</v>
      </c>
      <c r="K10" s="28">
        <f>C10*1000</f>
        <v>74.399999999999991</v>
      </c>
      <c r="L10" s="30">
        <f>(C10*0.75)*60</f>
        <v>3.3479999999999999</v>
      </c>
    </row>
    <row r="11" spans="1:13" x14ac:dyDescent="0.35">
      <c r="A11" s="26">
        <v>107.51</v>
      </c>
      <c r="B11" s="27">
        <f t="shared" si="0"/>
        <v>1250</v>
      </c>
      <c r="C11" s="27">
        <v>7.8950000000000006E-2</v>
      </c>
      <c r="D11" s="27">
        <v>1.2972900000000001</v>
      </c>
      <c r="E11" s="28">
        <f t="shared" si="1"/>
        <v>87.703970250000012</v>
      </c>
      <c r="F11" s="28">
        <f t="shared" si="2"/>
        <v>11480.422859502409</v>
      </c>
      <c r="G11" s="27">
        <f t="shared" si="3"/>
        <v>11.48042285950241</v>
      </c>
      <c r="H11" s="27">
        <f t="shared" si="4"/>
        <v>11.55233441053918</v>
      </c>
      <c r="I11" s="27">
        <f>L11/H11</f>
        <v>0.30753524558281753</v>
      </c>
      <c r="J11" s="29">
        <f>((H11)/((L11/3600)*(45000)))</f>
        <v>0.2601327852630031</v>
      </c>
      <c r="K11" s="28">
        <f>C11*1000</f>
        <v>78.95</v>
      </c>
      <c r="L11" s="30">
        <f>(C11*0.75)*60</f>
        <v>3.5527500000000001</v>
      </c>
    </row>
    <row r="12" spans="1:13" x14ac:dyDescent="0.35">
      <c r="A12" s="26">
        <v>109.488</v>
      </c>
      <c r="B12" s="27">
        <f t="shared" si="0"/>
        <v>1300</v>
      </c>
      <c r="C12" s="27">
        <v>7.9000000000000001E-2</v>
      </c>
      <c r="D12" s="27">
        <v>1.29895</v>
      </c>
      <c r="E12" s="28">
        <f t="shared" si="1"/>
        <v>89.317573199999998</v>
      </c>
      <c r="F12" s="28">
        <f t="shared" si="2"/>
        <v>12159.308711402171</v>
      </c>
      <c r="G12" s="27">
        <f t="shared" si="3"/>
        <v>12.15930871140217</v>
      </c>
      <c r="H12" s="27">
        <f t="shared" si="4"/>
        <v>12.235472695923708</v>
      </c>
      <c r="I12" s="27">
        <f>L12/H12</f>
        <v>0.29054864395916319</v>
      </c>
      <c r="J12" s="29">
        <f>((H12)/((L12/3600)*(45000)))</f>
        <v>0.27534115771417633</v>
      </c>
      <c r="K12" s="28">
        <f>C12*1000</f>
        <v>79</v>
      </c>
      <c r="L12" s="30">
        <f>(C12*0.75)*60</f>
        <v>3.5549999999999997</v>
      </c>
    </row>
    <row r="13" spans="1:13" x14ac:dyDescent="0.35">
      <c r="A13" s="26">
        <v>111.797</v>
      </c>
      <c r="B13" s="27">
        <f t="shared" si="0"/>
        <v>1350</v>
      </c>
      <c r="C13" s="27">
        <v>7.9600000000000004E-2</v>
      </c>
      <c r="D13" s="27">
        <v>1.2946899999999999</v>
      </c>
      <c r="E13" s="28">
        <f t="shared" si="1"/>
        <v>91.201197675000003</v>
      </c>
      <c r="F13" s="28">
        <f t="shared" si="2"/>
        <v>12893.265567646675</v>
      </c>
      <c r="G13" s="27">
        <f t="shared" si="3"/>
        <v>12.893265567646674</v>
      </c>
      <c r="H13" s="27">
        <f t="shared" si="4"/>
        <v>12.974026941704517</v>
      </c>
      <c r="I13" s="27">
        <f>L13/H13</f>
        <v>0.27609006949768211</v>
      </c>
      <c r="J13" s="29">
        <f>((H13)/((L13/3600)*(45000)))</f>
        <v>0.28976051237754369</v>
      </c>
      <c r="K13" s="28">
        <f>C13*1000</f>
        <v>79.600000000000009</v>
      </c>
      <c r="L13" s="30">
        <f>(C13*0.75)*60</f>
        <v>3.5820000000000003</v>
      </c>
    </row>
    <row r="14" spans="1:13" x14ac:dyDescent="0.35">
      <c r="A14" s="26">
        <v>114.268</v>
      </c>
      <c r="B14" s="27">
        <f t="shared" si="0"/>
        <v>1400</v>
      </c>
      <c r="C14" s="27">
        <v>8.3500000000000005E-2</v>
      </c>
      <c r="D14" s="27">
        <v>1.2855000000000001</v>
      </c>
      <c r="E14" s="28">
        <f t="shared" si="1"/>
        <v>93.216977700000001</v>
      </c>
      <c r="F14" s="28">
        <f t="shared" si="2"/>
        <v>13666.322708834299</v>
      </c>
      <c r="G14" s="27">
        <f t="shared" si="3"/>
        <v>13.666322708834299</v>
      </c>
      <c r="H14" s="27">
        <f t="shared" si="4"/>
        <v>13.751926390422376</v>
      </c>
      <c r="I14" s="27">
        <f>L14/H14</f>
        <v>0.27323444682026049</v>
      </c>
      <c r="J14" s="29">
        <f>((H14)/((L14/3600)*(45000)))</f>
        <v>0.29278885195842719</v>
      </c>
      <c r="K14" s="28">
        <f>C14*1000</f>
        <v>83.5</v>
      </c>
      <c r="L14" s="30">
        <f>(C14*0.75)*60</f>
        <v>3.7574999999999998</v>
      </c>
    </row>
    <row r="15" spans="1:13" x14ac:dyDescent="0.35">
      <c r="A15" s="26">
        <v>115.783</v>
      </c>
      <c r="B15" s="27">
        <f t="shared" si="0"/>
        <v>1450</v>
      </c>
      <c r="C15" s="27">
        <v>8.4699999999999998E-2</v>
      </c>
      <c r="D15" s="27">
        <v>1.2781800000000001</v>
      </c>
      <c r="E15" s="28">
        <f t="shared" si="1"/>
        <v>94.452876825000004</v>
      </c>
      <c r="F15" s="28">
        <f t="shared" si="2"/>
        <v>14342.069090619012</v>
      </c>
      <c r="G15" s="27">
        <f t="shared" si="3"/>
        <v>14.342069090619011</v>
      </c>
      <c r="H15" s="27">
        <f t="shared" si="4"/>
        <v>14.431905540548144</v>
      </c>
      <c r="I15" s="27">
        <f>L15/H15</f>
        <v>0.26410233834271851</v>
      </c>
      <c r="J15" s="29">
        <f>((H15)/((L15/3600)*(45000)))</f>
        <v>0.30291288029485808</v>
      </c>
      <c r="K15" s="28">
        <f>C15*1000</f>
        <v>84.7</v>
      </c>
      <c r="L15" s="30">
        <f>(C15*0.75)*60</f>
        <v>3.8114999999999997</v>
      </c>
    </row>
    <row r="16" spans="1:13" x14ac:dyDescent="0.35">
      <c r="A16" s="26">
        <v>116.985</v>
      </c>
      <c r="B16" s="27">
        <f t="shared" si="0"/>
        <v>1500</v>
      </c>
      <c r="C16" s="27">
        <v>8.8650000000000007E-2</v>
      </c>
      <c r="D16" s="27">
        <v>1.2795000000000001</v>
      </c>
      <c r="E16" s="28">
        <f t="shared" si="1"/>
        <v>95.433438375000009</v>
      </c>
      <c r="F16" s="28">
        <f t="shared" si="2"/>
        <v>14990.649445285713</v>
      </c>
      <c r="G16" s="27">
        <f t="shared" si="3"/>
        <v>14.990649445285714</v>
      </c>
      <c r="H16" s="27">
        <f t="shared" si="4"/>
        <v>15.08454849986337</v>
      </c>
      <c r="I16" s="27">
        <f>L16/H16</f>
        <v>0.26445935720489966</v>
      </c>
      <c r="J16" s="29">
        <f>((H16)/((L16/3600)*(45000)))</f>
        <v>0.30250394936117558</v>
      </c>
      <c r="K16" s="28">
        <f>C16*1000</f>
        <v>88.65</v>
      </c>
      <c r="L16" s="30">
        <f>(C16*0.75)*60</f>
        <v>3.9892500000000002</v>
      </c>
    </row>
    <row r="17" spans="1:12" x14ac:dyDescent="0.35">
      <c r="A17" s="26">
        <v>117.788</v>
      </c>
      <c r="B17" s="27">
        <f t="shared" si="0"/>
        <v>1550</v>
      </c>
      <c r="C17" s="27">
        <v>9.3200000000000005E-2</v>
      </c>
      <c r="D17" s="27">
        <v>1.27766</v>
      </c>
      <c r="E17" s="28">
        <f t="shared" si="1"/>
        <v>96.088505699999999</v>
      </c>
      <c r="F17" s="28">
        <f t="shared" si="2"/>
        <v>15596.66541941295</v>
      </c>
      <c r="G17" s="27">
        <f t="shared" si="3"/>
        <v>15.59666541941295</v>
      </c>
      <c r="H17" s="27">
        <f t="shared" si="4"/>
        <v>15.694360462098874</v>
      </c>
      <c r="I17" s="27">
        <f>L17/H17</f>
        <v>0.26722974855383935</v>
      </c>
      <c r="J17" s="29">
        <f>((H17)/((L17/3600)*(45000)))</f>
        <v>0.29936786766044582</v>
      </c>
      <c r="K17" s="28">
        <f>C17*1000</f>
        <v>93.2</v>
      </c>
      <c r="L17" s="30">
        <f>(C17*0.75)*60</f>
        <v>4.194</v>
      </c>
    </row>
    <row r="18" spans="1:12" x14ac:dyDescent="0.35">
      <c r="A18" s="26">
        <v>118.471</v>
      </c>
      <c r="B18" s="27">
        <f t="shared" si="0"/>
        <v>1600</v>
      </c>
      <c r="C18" s="27">
        <v>9.5899999999999999E-2</v>
      </c>
      <c r="D18" s="27">
        <v>1.2823500000000001</v>
      </c>
      <c r="E18" s="28">
        <f t="shared" si="1"/>
        <v>96.645680025000004</v>
      </c>
      <c r="F18" s="28">
        <f t="shared" si="2"/>
        <v>16193.139112945591</v>
      </c>
      <c r="G18" s="27">
        <f t="shared" si="3"/>
        <v>16.193139112945591</v>
      </c>
      <c r="H18" s="27">
        <f t="shared" si="4"/>
        <v>16.294570372405015</v>
      </c>
      <c r="I18" s="27">
        <f>L18/H18</f>
        <v>0.26484282195671349</v>
      </c>
      <c r="J18" s="29">
        <f>((H18)/((L18/3600)*(45000)))</f>
        <v>0.30206595522938279</v>
      </c>
      <c r="K18" s="28">
        <f>C18*1000</f>
        <v>95.9</v>
      </c>
      <c r="L18" s="30">
        <f>(C18*0.75)*60</f>
        <v>4.3155000000000001</v>
      </c>
    </row>
    <row r="19" spans="1:12" x14ac:dyDescent="0.35">
      <c r="A19" s="26">
        <v>118.77200000000001</v>
      </c>
      <c r="B19" s="27">
        <f t="shared" si="0"/>
        <v>1650</v>
      </c>
      <c r="C19" s="27">
        <v>9.8750000000000004E-2</v>
      </c>
      <c r="D19" s="27">
        <v>1.2902800000000001</v>
      </c>
      <c r="E19" s="28">
        <f t="shared" si="1"/>
        <v>96.891228300000009</v>
      </c>
      <c r="F19" s="28">
        <f t="shared" si="2"/>
        <v>16741.602406351434</v>
      </c>
      <c r="G19" s="27">
        <f t="shared" si="3"/>
        <v>16.741602406351433</v>
      </c>
      <c r="H19" s="27">
        <f t="shared" si="4"/>
        <v>16.846469153039703</v>
      </c>
      <c r="I19" s="27">
        <f>L19/H19</f>
        <v>0.26377930945833772</v>
      </c>
      <c r="J19" s="29">
        <f>((H19)/((L19/3600)*(45000)))</f>
        <v>0.303283832853598</v>
      </c>
      <c r="K19" s="28">
        <f>C19*1000</f>
        <v>98.75</v>
      </c>
      <c r="L19" s="30">
        <f>(C19*0.75)*60</f>
        <v>4.4437500000000005</v>
      </c>
    </row>
    <row r="20" spans="1:12" x14ac:dyDescent="0.35">
      <c r="A20" s="26">
        <v>118.65600000000001</v>
      </c>
      <c r="B20" s="27">
        <f t="shared" si="0"/>
        <v>1700</v>
      </c>
      <c r="C20" s="27">
        <v>0.10005</v>
      </c>
      <c r="D20" s="27">
        <v>1.29942</v>
      </c>
      <c r="E20" s="28">
        <f t="shared" si="1"/>
        <v>96.796598400000008</v>
      </c>
      <c r="F20" s="28">
        <f t="shared" si="2"/>
        <v>17232.077337468887</v>
      </c>
      <c r="G20" s="27">
        <f t="shared" si="3"/>
        <v>17.232077337468887</v>
      </c>
      <c r="H20" s="27">
        <f t="shared" si="4"/>
        <v>17.340016341466228</v>
      </c>
      <c r="I20" s="27">
        <f>L20/H20</f>
        <v>0.25964508402644915</v>
      </c>
      <c r="J20" s="29">
        <f>((H20)/((L20/3600)*(45000)))</f>
        <v>0.30811290073125619</v>
      </c>
      <c r="K20" s="28">
        <f>C20*1000</f>
        <v>100.05</v>
      </c>
      <c r="L20" s="30">
        <f>(C20*0.75)*60</f>
        <v>4.5022500000000001</v>
      </c>
    </row>
    <row r="21" spans="1:12" x14ac:dyDescent="0.35">
      <c r="A21" s="26">
        <v>118.861</v>
      </c>
      <c r="B21" s="27">
        <f t="shared" si="0"/>
        <v>1750</v>
      </c>
      <c r="C21" s="27">
        <v>0.10305</v>
      </c>
      <c r="D21" s="27">
        <v>1.31053</v>
      </c>
      <c r="E21" s="28">
        <f t="shared" si="1"/>
        <v>96.963832275000001</v>
      </c>
      <c r="F21" s="28">
        <f t="shared" si="2"/>
        <v>17769.550349778085</v>
      </c>
      <c r="G21" s="27">
        <f t="shared" si="3"/>
        <v>17.769550349778086</v>
      </c>
      <c r="H21" s="27">
        <f t="shared" si="4"/>
        <v>17.88085599962363</v>
      </c>
      <c r="I21" s="27">
        <f>L21/H21</f>
        <v>0.2593416109439956</v>
      </c>
      <c r="J21" s="29">
        <f>((H21)/((L21/3600)*(45000)))</f>
        <v>0.30847344438404017</v>
      </c>
      <c r="K21" s="28">
        <f>C21*1000</f>
        <v>103.05</v>
      </c>
      <c r="L21" s="30">
        <f>(C21*0.75)*60</f>
        <v>4.6372500000000008</v>
      </c>
    </row>
    <row r="22" spans="1:12" x14ac:dyDescent="0.35">
      <c r="A22" s="26">
        <v>119.584</v>
      </c>
      <c r="B22" s="27">
        <f t="shared" si="0"/>
        <v>1800</v>
      </c>
      <c r="C22" s="27">
        <v>0.10929999999999999</v>
      </c>
      <c r="D22" s="27">
        <v>1.3149</v>
      </c>
      <c r="E22" s="28">
        <f t="shared" si="1"/>
        <v>97.553637600000002</v>
      </c>
      <c r="F22" s="28">
        <f t="shared" si="2"/>
        <v>18388.42747290726</v>
      </c>
      <c r="G22" s="27">
        <f t="shared" si="3"/>
        <v>18.38842747290726</v>
      </c>
      <c r="H22" s="27">
        <f t="shared" si="4"/>
        <v>18.503609671062048</v>
      </c>
      <c r="I22" s="27">
        <f>L22/H22</f>
        <v>0.26581300013543213</v>
      </c>
      <c r="J22" s="29">
        <f>((H22)/((L22/3600)*(45000)))</f>
        <v>0.30096345912065953</v>
      </c>
      <c r="K22" s="28">
        <f>C22*1000</f>
        <v>109.3</v>
      </c>
      <c r="L22" s="30">
        <f>(C22*0.75)*60</f>
        <v>4.9184999999999999</v>
      </c>
    </row>
    <row r="23" spans="1:12" x14ac:dyDescent="0.35">
      <c r="A23" s="26">
        <v>119.934</v>
      </c>
      <c r="B23" s="27">
        <f t="shared" si="0"/>
        <v>1850</v>
      </c>
      <c r="C23" s="27">
        <v>0.11415</v>
      </c>
      <c r="D23" s="27">
        <v>1.3184899999999999</v>
      </c>
      <c r="E23" s="28">
        <f t="shared" si="1"/>
        <v>97.839158850000004</v>
      </c>
      <c r="F23" s="28">
        <f t="shared" si="2"/>
        <v>18954.531598388163</v>
      </c>
      <c r="G23" s="27">
        <f t="shared" si="3"/>
        <v>18.954531598388161</v>
      </c>
      <c r="H23" s="27">
        <f t="shared" si="4"/>
        <v>19.073259783150743</v>
      </c>
      <c r="I23" s="27">
        <f>L23/H23</f>
        <v>0.2693168372056563</v>
      </c>
      <c r="J23" s="29">
        <f>((H23)/((L23/3600)*(45000)))</f>
        <v>0.29704789655950931</v>
      </c>
      <c r="K23" s="28">
        <f>C23*1000</f>
        <v>114.15</v>
      </c>
      <c r="L23" s="30">
        <f>(C23*0.75)*60</f>
        <v>5.1367500000000001</v>
      </c>
    </row>
    <row r="24" spans="1:12" x14ac:dyDescent="0.35">
      <c r="A24" s="26">
        <v>120.176</v>
      </c>
      <c r="B24" s="27">
        <f t="shared" si="0"/>
        <v>1900</v>
      </c>
      <c r="C24" s="27">
        <v>0.11745</v>
      </c>
      <c r="D24" s="27">
        <v>1.3189200000000001</v>
      </c>
      <c r="E24" s="28">
        <f t="shared" si="1"/>
        <v>98.036576400000001</v>
      </c>
      <c r="F24" s="28">
        <f t="shared" si="2"/>
        <v>19506.09591941785</v>
      </c>
      <c r="G24" s="27">
        <f t="shared" si="3"/>
        <v>19.506095919417849</v>
      </c>
      <c r="H24" s="27">
        <f t="shared" si="4"/>
        <v>19.628279015755307</v>
      </c>
      <c r="I24" s="27">
        <f>L24/H24</f>
        <v>0.2692671117909835</v>
      </c>
      <c r="J24" s="29">
        <f>((H24)/((L24/3600)*(45000)))</f>
        <v>0.29710275223696603</v>
      </c>
      <c r="K24" s="28">
        <f>C24*1000</f>
        <v>117.45</v>
      </c>
      <c r="L24" s="30">
        <f>(C24*0.75)*60</f>
        <v>5.2852499999999996</v>
      </c>
    </row>
    <row r="25" spans="1:12" x14ac:dyDescent="0.35">
      <c r="A25" s="26">
        <v>120.94799999999999</v>
      </c>
      <c r="B25" s="27">
        <f t="shared" si="0"/>
        <v>1950</v>
      </c>
      <c r="C25" s="27">
        <v>0.12055</v>
      </c>
      <c r="D25" s="27">
        <v>1.31484</v>
      </c>
      <c r="E25" s="28">
        <f t="shared" si="1"/>
        <v>98.666354699999999</v>
      </c>
      <c r="F25" s="28">
        <f t="shared" si="2"/>
        <v>20148.017180330309</v>
      </c>
      <c r="G25" s="27">
        <f t="shared" si="3"/>
        <v>20.14801718033031</v>
      </c>
      <c r="H25" s="27">
        <f t="shared" si="4"/>
        <v>20.27422116980739</v>
      </c>
      <c r="I25" s="27">
        <f>L25/H25</f>
        <v>0.26756884787656365</v>
      </c>
      <c r="J25" s="29">
        <f>((H25)/((L25/3600)*(45000)))</f>
        <v>0.29898846833210585</v>
      </c>
      <c r="K25" s="28">
        <f>C25*1000</f>
        <v>120.55000000000001</v>
      </c>
      <c r="L25" s="30">
        <f>(C25*0.75)*60</f>
        <v>5.4247500000000004</v>
      </c>
    </row>
    <row r="26" spans="1:12" x14ac:dyDescent="0.35">
      <c r="A26" s="26">
        <v>122.157</v>
      </c>
      <c r="B26" s="27">
        <f t="shared" si="0"/>
        <v>2000</v>
      </c>
      <c r="C26" s="27">
        <v>0.12554999999999999</v>
      </c>
      <c r="D26" s="27">
        <v>1.31653</v>
      </c>
      <c r="E26" s="28">
        <f t="shared" si="1"/>
        <v>99.652626675000008</v>
      </c>
      <c r="F26" s="28">
        <f t="shared" si="2"/>
        <v>20871.197324873752</v>
      </c>
      <c r="G26" s="27">
        <f t="shared" si="3"/>
        <v>20.871197324873751</v>
      </c>
      <c r="H26" s="27">
        <f t="shared" si="4"/>
        <v>21.001931200271372</v>
      </c>
      <c r="I26" s="27">
        <f>L26/H26</f>
        <v>0.26901097552052727</v>
      </c>
      <c r="J26" s="29">
        <f>((H26)/((L26/3600)*(45000)))</f>
        <v>0.29738563582843658</v>
      </c>
      <c r="K26" s="28">
        <f>C26*1000</f>
        <v>125.55</v>
      </c>
      <c r="L26" s="30">
        <f>(C26*0.75)*60</f>
        <v>5.64975</v>
      </c>
    </row>
    <row r="27" spans="1:12" x14ac:dyDescent="0.35">
      <c r="A27" s="26">
        <v>122.845</v>
      </c>
      <c r="B27" s="27">
        <f t="shared" si="0"/>
        <v>2050</v>
      </c>
      <c r="C27" s="27">
        <v>0.12784999999999999</v>
      </c>
      <c r="D27" s="27">
        <v>1.32098</v>
      </c>
      <c r="E27" s="28">
        <f t="shared" si="1"/>
        <v>100.213879875</v>
      </c>
      <c r="F27" s="28">
        <f t="shared" si="2"/>
        <v>21513.464568207051</v>
      </c>
      <c r="G27" s="27">
        <f t="shared" si="3"/>
        <v>21.513464568207052</v>
      </c>
      <c r="H27" s="27">
        <f t="shared" si="4"/>
        <v>21.648221503923391</v>
      </c>
      <c r="I27" s="27">
        <f>L27/H27</f>
        <v>0.26576086164663992</v>
      </c>
      <c r="J27" s="29">
        <f>((H27)/((L27/3600)*(45000)))</f>
        <v>0.30102250385675428</v>
      </c>
      <c r="K27" s="28">
        <f>C27*1000</f>
        <v>127.85</v>
      </c>
      <c r="L27" s="30">
        <f>(C27*0.75)*60</f>
        <v>5.7532499999999995</v>
      </c>
    </row>
    <row r="28" spans="1:12" x14ac:dyDescent="0.35">
      <c r="A28" s="26">
        <v>123.79600000000001</v>
      </c>
      <c r="B28" s="27">
        <f t="shared" si="0"/>
        <v>2100</v>
      </c>
      <c r="C28" s="27">
        <v>0.13089999999999999</v>
      </c>
      <c r="D28" s="27">
        <v>1.32287</v>
      </c>
      <c r="E28" s="28">
        <f t="shared" si="1"/>
        <v>100.98968190000001</v>
      </c>
      <c r="F28" s="28">
        <f t="shared" si="2"/>
        <v>22208.79099217871</v>
      </c>
      <c r="G28" s="27">
        <f t="shared" si="3"/>
        <v>22.208790992178709</v>
      </c>
      <c r="H28" s="27">
        <f t="shared" si="4"/>
        <v>22.347903342520155</v>
      </c>
      <c r="I28" s="27">
        <f>L28/H28</f>
        <v>0.26358177363298602</v>
      </c>
      <c r="J28" s="29">
        <f>((H28)/((L28/3600)*(45000)))</f>
        <v>0.30351112255353746</v>
      </c>
      <c r="K28" s="28">
        <f>C28*1000</f>
        <v>130.89999999999998</v>
      </c>
      <c r="L28" s="30">
        <f>(C28*0.75)*60</f>
        <v>5.8904999999999994</v>
      </c>
    </row>
    <row r="29" spans="1:12" x14ac:dyDescent="0.35">
      <c r="A29" s="26">
        <v>124.794</v>
      </c>
      <c r="B29" s="27">
        <f t="shared" si="0"/>
        <v>2150</v>
      </c>
      <c r="C29" s="27">
        <v>0.13435</v>
      </c>
      <c r="D29" s="27">
        <v>1.3216399999999999</v>
      </c>
      <c r="E29" s="28">
        <f t="shared" si="1"/>
        <v>101.80382535</v>
      </c>
      <c r="F29" s="28">
        <f t="shared" si="2"/>
        <v>22920.874070927715</v>
      </c>
      <c r="G29" s="27">
        <f t="shared" si="3"/>
        <v>22.920874070927717</v>
      </c>
      <c r="H29" s="27">
        <f t="shared" si="4"/>
        <v>23.064446796926624</v>
      </c>
      <c r="I29" s="27">
        <f>L29/H29</f>
        <v>0.26212421452074913</v>
      </c>
      <c r="J29" s="29">
        <f>((H29)/((L29/3600)*(45000)))</f>
        <v>0.30519881631793072</v>
      </c>
      <c r="K29" s="28">
        <f>C29*1000</f>
        <v>134.35</v>
      </c>
      <c r="L29" s="30">
        <f>(C29*0.75)*60</f>
        <v>6.04575</v>
      </c>
    </row>
    <row r="30" spans="1:12" x14ac:dyDescent="0.35">
      <c r="A30" s="26">
        <v>125.137</v>
      </c>
      <c r="B30" s="27">
        <f t="shared" si="0"/>
        <v>2200</v>
      </c>
      <c r="C30" s="27">
        <v>0.13769999999999999</v>
      </c>
      <c r="D30" s="27">
        <v>1.3165199999999999</v>
      </c>
      <c r="E30" s="28">
        <f t="shared" si="1"/>
        <v>102.08363617500001</v>
      </c>
      <c r="F30" s="28">
        <f t="shared" si="2"/>
        <v>23518.381440334972</v>
      </c>
      <c r="G30" s="27">
        <f t="shared" si="3"/>
        <v>23.51838144033497</v>
      </c>
      <c r="H30" s="27">
        <f t="shared" si="4"/>
        <v>23.665696857889387</v>
      </c>
      <c r="I30" s="27">
        <f>L30/H30</f>
        <v>0.26183467308017533</v>
      </c>
      <c r="J30" s="29">
        <f>((H30)/((L30/3600)*(45000)))</f>
        <v>0.30553631059971775</v>
      </c>
      <c r="K30" s="28">
        <f>C30*1000</f>
        <v>137.69999999999999</v>
      </c>
      <c r="L30" s="30">
        <f>(C30*0.75)*60</f>
        <v>6.1964999999999995</v>
      </c>
    </row>
    <row r="31" spans="1:12" x14ac:dyDescent="0.35">
      <c r="A31" s="26">
        <v>126.02800000000001</v>
      </c>
      <c r="B31" s="27">
        <f t="shared" si="0"/>
        <v>2250</v>
      </c>
      <c r="C31" s="27">
        <v>0.14105000000000001</v>
      </c>
      <c r="D31" s="27">
        <v>1.3046500000000001</v>
      </c>
      <c r="E31" s="28">
        <f t="shared" si="1"/>
        <v>102.81049170000001</v>
      </c>
      <c r="F31" s="28">
        <f t="shared" si="2"/>
        <v>24224.151407750582</v>
      </c>
      <c r="G31" s="27">
        <f t="shared" si="3"/>
        <v>24.224151407750583</v>
      </c>
      <c r="H31" s="27">
        <f t="shared" si="4"/>
        <v>24.375887656632656</v>
      </c>
      <c r="I31" s="27">
        <f>L31/H31</f>
        <v>0.26039051744123543</v>
      </c>
      <c r="J31" s="29">
        <f>((H31)/((L31/3600)*(45000)))</f>
        <v>0.30723084997922129</v>
      </c>
      <c r="K31" s="28">
        <f>C31*1000</f>
        <v>141.05000000000001</v>
      </c>
      <c r="L31" s="30">
        <f>(C31*0.75)*60</f>
        <v>6.3472500000000007</v>
      </c>
    </row>
    <row r="32" spans="1:12" x14ac:dyDescent="0.35">
      <c r="A32" s="26">
        <v>126.66</v>
      </c>
      <c r="B32" s="27">
        <f t="shared" si="0"/>
        <v>2300</v>
      </c>
      <c r="C32" s="27">
        <v>0.14495</v>
      </c>
      <c r="D32" s="27">
        <v>1.2964599999999999</v>
      </c>
      <c r="E32" s="28">
        <f t="shared" si="1"/>
        <v>103.32606149999999</v>
      </c>
      <c r="F32" s="28">
        <f t="shared" si="2"/>
        <v>24886.643672845479</v>
      </c>
      <c r="G32" s="27">
        <f t="shared" si="3"/>
        <v>24.88664367284548</v>
      </c>
      <c r="H32" s="27">
        <f t="shared" si="4"/>
        <v>25.042529668380261</v>
      </c>
      <c r="I32" s="27">
        <f>L32/H32</f>
        <v>0.26046689716957366</v>
      </c>
      <c r="J32" s="29">
        <f>((H32)/((L32/3600)*(45000)))</f>
        <v>0.30714075711477845</v>
      </c>
      <c r="K32" s="28">
        <f>C32*1000</f>
        <v>144.94999999999999</v>
      </c>
      <c r="L32" s="30">
        <f>(C32*0.75)*60</f>
        <v>6.5227499999999994</v>
      </c>
    </row>
    <row r="33" spans="1:12" x14ac:dyDescent="0.35">
      <c r="A33" s="26">
        <v>126.822</v>
      </c>
      <c r="B33" s="27">
        <f t="shared" si="0"/>
        <v>2350</v>
      </c>
      <c r="C33" s="27">
        <v>0.14985000000000001</v>
      </c>
      <c r="D33" s="27">
        <v>1.2822899999999999</v>
      </c>
      <c r="E33" s="28">
        <f t="shared" si="1"/>
        <v>103.45821705</v>
      </c>
      <c r="F33" s="28">
        <f t="shared" si="2"/>
        <v>25460.180013292633</v>
      </c>
      <c r="G33" s="27">
        <f t="shared" si="3"/>
        <v>25.460180013292632</v>
      </c>
      <c r="H33" s="27">
        <f t="shared" si="4"/>
        <v>25.619658549652975</v>
      </c>
      <c r="I33" s="27">
        <f>L33/H33</f>
        <v>0.26320608398941125</v>
      </c>
      <c r="J33" s="29">
        <f>((H33)/((L33/3600)*(45000)))</f>
        <v>0.30394434196748421</v>
      </c>
      <c r="K33" s="28">
        <f>C33*1000</f>
        <v>149.85000000000002</v>
      </c>
      <c r="L33" s="30">
        <f>(C33*0.75)*60</f>
        <v>6.7432499999999997</v>
      </c>
    </row>
    <row r="34" spans="1:12" x14ac:dyDescent="0.35">
      <c r="A34" s="26">
        <v>126.69</v>
      </c>
      <c r="B34" s="27">
        <f t="shared" si="0"/>
        <v>2400</v>
      </c>
      <c r="C34" s="27">
        <v>0.1537</v>
      </c>
      <c r="D34" s="27">
        <v>1.2730399999999999</v>
      </c>
      <c r="E34" s="28">
        <f t="shared" si="1"/>
        <v>103.35053475000001</v>
      </c>
      <c r="F34" s="28">
        <f t="shared" si="2"/>
        <v>25974.82245721413</v>
      </c>
      <c r="G34" s="27">
        <f t="shared" si="3"/>
        <v>25.974822457214131</v>
      </c>
      <c r="H34" s="27">
        <f t="shared" si="4"/>
        <v>26.137524632357181</v>
      </c>
      <c r="I34" s="27">
        <f>L34/H34</f>
        <v>0.26461954975788554</v>
      </c>
      <c r="J34" s="29">
        <f>((H34)/((L34/3600)*(45000)))</f>
        <v>0.30232082275552297</v>
      </c>
      <c r="K34" s="28">
        <f>C34*1000</f>
        <v>153.70000000000002</v>
      </c>
      <c r="L34" s="30">
        <f>(C34*0.75)*60</f>
        <v>6.9165000000000001</v>
      </c>
    </row>
    <row r="35" spans="1:12" x14ac:dyDescent="0.35">
      <c r="A35" s="26">
        <v>126.55200000000001</v>
      </c>
      <c r="B35" s="27">
        <f t="shared" si="0"/>
        <v>2450</v>
      </c>
      <c r="C35" s="27">
        <v>0.15565000000000001</v>
      </c>
      <c r="D35" s="27">
        <v>1.2698400000000001</v>
      </c>
      <c r="E35" s="28">
        <f t="shared" si="1"/>
        <v>103.2379578</v>
      </c>
      <c r="F35" s="28">
        <f t="shared" si="2"/>
        <v>26487.081466680935</v>
      </c>
      <c r="G35" s="27">
        <f t="shared" si="3"/>
        <v>26.487081466680934</v>
      </c>
      <c r="H35" s="27">
        <f t="shared" si="4"/>
        <v>26.652992351150644</v>
      </c>
      <c r="I35" s="27">
        <f>L35/H35</f>
        <v>0.26279413237056731</v>
      </c>
      <c r="J35" s="29">
        <f>((H35)/((L35/3600)*(45000)))</f>
        <v>0.30442079995603405</v>
      </c>
      <c r="K35" s="28">
        <f>C35*1000</f>
        <v>155.65</v>
      </c>
      <c r="L35" s="30">
        <f>(C35*0.75)*60</f>
        <v>7.0042500000000008</v>
      </c>
    </row>
    <row r="36" spans="1:12" x14ac:dyDescent="0.35">
      <c r="A36" s="26">
        <v>126.438</v>
      </c>
      <c r="B36" s="27">
        <f t="shared" si="0"/>
        <v>2500</v>
      </c>
      <c r="C36" s="27">
        <v>0.15959999999999999</v>
      </c>
      <c r="D36" s="27">
        <v>1.2744599999999999</v>
      </c>
      <c r="E36" s="28">
        <f t="shared" si="1"/>
        <v>103.14495945</v>
      </c>
      <c r="F36" s="28">
        <f t="shared" si="2"/>
        <v>27003.287238578094</v>
      </c>
      <c r="G36" s="27">
        <f t="shared" si="3"/>
        <v>27.003287238578093</v>
      </c>
      <c r="H36" s="27">
        <f t="shared" si="4"/>
        <v>27.172431554269416</v>
      </c>
      <c r="I36" s="27">
        <f>L36/H36</f>
        <v>0.2643120099743721</v>
      </c>
      <c r="J36" s="29">
        <f>((H36)/((L36/3600)*(45000)))</f>
        <v>0.30267258762761812</v>
      </c>
      <c r="K36" s="28">
        <f>C36*1000</f>
        <v>159.6</v>
      </c>
      <c r="L36" s="30">
        <f>(C36*0.75)*60</f>
        <v>7.1820000000000004</v>
      </c>
    </row>
    <row r="37" spans="1:12" x14ac:dyDescent="0.35">
      <c r="A37" s="26">
        <v>126.239</v>
      </c>
      <c r="B37" s="27">
        <f t="shared" si="0"/>
        <v>2550</v>
      </c>
      <c r="C37" s="27">
        <v>0.16259999999999999</v>
      </c>
      <c r="D37" s="27">
        <v>1.2787599999999999</v>
      </c>
      <c r="E37" s="28">
        <f t="shared" si="1"/>
        <v>102.98262022500001</v>
      </c>
      <c r="F37" s="28">
        <f t="shared" si="2"/>
        <v>27500.002667434452</v>
      </c>
      <c r="G37" s="27">
        <f t="shared" si="3"/>
        <v>27.500002667434451</v>
      </c>
      <c r="H37" s="27">
        <f t="shared" si="4"/>
        <v>27.672258329924595</v>
      </c>
      <c r="I37" s="27">
        <f>L37/H37</f>
        <v>0.26441643875835913</v>
      </c>
      <c r="J37" s="29">
        <f>((H37)/((L37/3600)*(45000)))</f>
        <v>0.30255304993767496</v>
      </c>
      <c r="K37" s="28">
        <f>C37*1000</f>
        <v>162.6</v>
      </c>
      <c r="L37" s="30">
        <f>(C37*0.75)*60</f>
        <v>7.3170000000000002</v>
      </c>
    </row>
    <row r="38" spans="1:12" x14ac:dyDescent="0.35">
      <c r="A38" s="26">
        <v>126.161</v>
      </c>
      <c r="B38" s="27">
        <f t="shared" si="0"/>
        <v>2600</v>
      </c>
      <c r="C38" s="27">
        <v>0.16805</v>
      </c>
      <c r="D38" s="27">
        <v>1.27634</v>
      </c>
      <c r="E38" s="28">
        <f t="shared" si="1"/>
        <v>102.918989775</v>
      </c>
      <c r="F38" s="28">
        <f t="shared" si="2"/>
        <v>28021.893656641994</v>
      </c>
      <c r="G38" s="27">
        <f t="shared" si="3"/>
        <v>28.021893656641993</v>
      </c>
      <c r="H38" s="27">
        <f t="shared" si="4"/>
        <v>28.197418361654812</v>
      </c>
      <c r="I38" s="27">
        <f>L38/H38</f>
        <v>0.26818944567931702</v>
      </c>
      <c r="J38" s="29">
        <f>((H38)/((L38/3600)*(45000)))</f>
        <v>0.29829660073819098</v>
      </c>
      <c r="K38" s="28">
        <f>C38*1000</f>
        <v>168.05</v>
      </c>
      <c r="L38" s="30">
        <f>(C38*0.75)*60</f>
        <v>7.5622499999999997</v>
      </c>
    </row>
    <row r="39" spans="1:12" x14ac:dyDescent="0.35">
      <c r="A39" s="26">
        <v>125.84699999999999</v>
      </c>
      <c r="B39" s="27">
        <f t="shared" ref="B39:B70" si="5">B38+50</f>
        <v>2650</v>
      </c>
      <c r="C39" s="27">
        <v>0.17144999999999999</v>
      </c>
      <c r="D39" s="27">
        <v>1.28027</v>
      </c>
      <c r="E39" s="28">
        <f t="shared" si="1"/>
        <v>102.66283642499999</v>
      </c>
      <c r="F39" s="28">
        <f t="shared" si="2"/>
        <v>28489.691789336572</v>
      </c>
      <c r="G39" s="27">
        <f t="shared" si="3"/>
        <v>28.489691789336572</v>
      </c>
      <c r="H39" s="27">
        <f t="shared" si="4"/>
        <v>28.668146707783677</v>
      </c>
      <c r="I39" s="27">
        <f>L39/H39</f>
        <v>0.26912273327753117</v>
      </c>
      <c r="J39" s="29">
        <f>((H39)/((L39/3600)*(45000)))</f>
        <v>0.29726214142415275</v>
      </c>
      <c r="K39" s="28">
        <f>C39*1000</f>
        <v>171.45</v>
      </c>
      <c r="L39" s="30">
        <f>(C39*0.75)*60</f>
        <v>7.7152499999999993</v>
      </c>
    </row>
    <row r="40" spans="1:12" x14ac:dyDescent="0.35">
      <c r="A40" s="26">
        <v>124.911</v>
      </c>
      <c r="B40" s="27">
        <f t="shared" si="5"/>
        <v>2700</v>
      </c>
      <c r="C40" s="27">
        <v>0.17465</v>
      </c>
      <c r="D40" s="27">
        <v>1.2837099999999999</v>
      </c>
      <c r="E40" s="28">
        <f t="shared" si="1"/>
        <v>101.899271025</v>
      </c>
      <c r="F40" s="28">
        <f t="shared" si="2"/>
        <v>28811.340113246577</v>
      </c>
      <c r="G40" s="27">
        <f t="shared" si="3"/>
        <v>28.811340113246576</v>
      </c>
      <c r="H40" s="27">
        <f t="shared" si="4"/>
        <v>28.991809785866394</v>
      </c>
      <c r="I40" s="27">
        <f>L40/H40</f>
        <v>0.27108518088551381</v>
      </c>
      <c r="J40" s="29">
        <f>((H40)/((L40/3600)*(45000)))</f>
        <v>0.295110192813476</v>
      </c>
      <c r="K40" s="28">
        <f>C40*1000</f>
        <v>174.65</v>
      </c>
      <c r="L40" s="30">
        <f>(C40*0.75)*60</f>
        <v>7.8592500000000003</v>
      </c>
    </row>
    <row r="41" spans="1:12" x14ac:dyDescent="0.35">
      <c r="A41" s="26">
        <v>123.92700000000001</v>
      </c>
      <c r="B41" s="27">
        <f t="shared" si="5"/>
        <v>2750</v>
      </c>
      <c r="C41" s="27">
        <v>0.1784</v>
      </c>
      <c r="D41" s="27">
        <v>1.2811999999999999</v>
      </c>
      <c r="E41" s="28">
        <f t="shared" si="1"/>
        <v>101.09654842500001</v>
      </c>
      <c r="F41" s="28">
        <f t="shared" si="2"/>
        <v>29113.715934899272</v>
      </c>
      <c r="G41" s="27">
        <f t="shared" si="3"/>
        <v>29.113715934899272</v>
      </c>
      <c r="H41" s="27">
        <f t="shared" si="4"/>
        <v>29.296079641789188</v>
      </c>
      <c r="I41" s="27">
        <f>L41/H41</f>
        <v>0.27402983942426606</v>
      </c>
      <c r="J41" s="29">
        <f>((H41)/((L41/3600)*(45000)))</f>
        <v>0.29193900988330029</v>
      </c>
      <c r="K41" s="28">
        <f>C41*1000</f>
        <v>178.4</v>
      </c>
      <c r="L41" s="30">
        <f>(C41*0.75)*60</f>
        <v>8.0280000000000005</v>
      </c>
    </row>
    <row r="42" spans="1:12" x14ac:dyDescent="0.35">
      <c r="A42" s="26">
        <v>123.68899999999999</v>
      </c>
      <c r="B42" s="27">
        <f t="shared" si="5"/>
        <v>2800</v>
      </c>
      <c r="C42" s="27">
        <v>0.18004999999999999</v>
      </c>
      <c r="D42" s="27">
        <v>1.2744800000000001</v>
      </c>
      <c r="E42" s="28">
        <f t="shared" si="1"/>
        <v>100.902393975</v>
      </c>
      <c r="F42" s="28">
        <f t="shared" si="2"/>
        <v>29586.127166538408</v>
      </c>
      <c r="G42" s="27">
        <f t="shared" si="3"/>
        <v>29.586127166538407</v>
      </c>
      <c r="H42" s="27">
        <f t="shared" si="4"/>
        <v>29.771449982583977</v>
      </c>
      <c r="I42" s="27">
        <f>L42/H42</f>
        <v>0.27214831675110684</v>
      </c>
      <c r="J42" s="29">
        <f>((H42)/((L42/3600)*(45000)))</f>
        <v>0.29395735735218226</v>
      </c>
      <c r="K42" s="28">
        <f>C42*1000</f>
        <v>180.04999999999998</v>
      </c>
      <c r="L42" s="30">
        <f>(C42*0.75)*60</f>
        <v>8.102249999999998</v>
      </c>
    </row>
    <row r="43" spans="1:12" x14ac:dyDescent="0.35">
      <c r="A43" s="26">
        <v>123.389</v>
      </c>
      <c r="B43" s="27">
        <f t="shared" si="5"/>
        <v>2850</v>
      </c>
      <c r="C43" s="27">
        <v>0.18310000000000001</v>
      </c>
      <c r="D43" s="27">
        <v>1.2603599999999999</v>
      </c>
      <c r="E43" s="28">
        <f t="shared" si="1"/>
        <v>100.657661475</v>
      </c>
      <c r="F43" s="28">
        <f t="shared" si="2"/>
        <v>30041.41013265189</v>
      </c>
      <c r="G43" s="27">
        <f t="shared" si="3"/>
        <v>30.04141013265189</v>
      </c>
      <c r="H43" s="27">
        <f t="shared" si="4"/>
        <v>30.229584769109874</v>
      </c>
      <c r="I43" s="27">
        <f>L43/H43</f>
        <v>0.27256411435791666</v>
      </c>
      <c r="J43" s="29">
        <f>((H43)/((L43/3600)*(45000)))</f>
        <v>0.29350892427074332</v>
      </c>
      <c r="K43" s="28">
        <f>C43*1000</f>
        <v>183.10000000000002</v>
      </c>
      <c r="L43" s="30">
        <f>(C43*0.75)*60</f>
        <v>8.2394999999999996</v>
      </c>
    </row>
    <row r="44" spans="1:12" x14ac:dyDescent="0.35">
      <c r="A44" s="26">
        <v>122.51900000000001</v>
      </c>
      <c r="B44" s="27">
        <f t="shared" si="5"/>
        <v>2900</v>
      </c>
      <c r="C44" s="27">
        <v>0.18790000000000001</v>
      </c>
      <c r="D44" s="27">
        <v>1.2531000000000001</v>
      </c>
      <c r="E44" s="28">
        <f t="shared" si="1"/>
        <v>99.947937225000004</v>
      </c>
      <c r="F44" s="28">
        <f t="shared" si="2"/>
        <v>30352.918181659668</v>
      </c>
      <c r="G44" s="27">
        <f t="shared" si="3"/>
        <v>30.352918181659668</v>
      </c>
      <c r="H44" s="27">
        <f t="shared" si="4"/>
        <v>30.543044055213944</v>
      </c>
      <c r="I44" s="27">
        <f>L44/H44</f>
        <v>0.27683881098146729</v>
      </c>
      <c r="J44" s="29">
        <f>((H44)/((L44/3600)*(45000)))</f>
        <v>0.28897682270913788</v>
      </c>
      <c r="K44" s="28">
        <f>C44*1000</f>
        <v>187.9</v>
      </c>
      <c r="L44" s="30">
        <f>(C44*0.75)*60</f>
        <v>8.4555000000000007</v>
      </c>
    </row>
    <row r="45" spans="1:12" x14ac:dyDescent="0.35">
      <c r="A45" s="26">
        <v>121.837</v>
      </c>
      <c r="B45" s="27">
        <f t="shared" si="5"/>
        <v>2950</v>
      </c>
      <c r="C45" s="27">
        <v>0.19255</v>
      </c>
      <c r="D45" s="27">
        <v>1.23943</v>
      </c>
      <c r="E45" s="28">
        <f t="shared" si="1"/>
        <v>99.391578675000005</v>
      </c>
      <c r="F45" s="28">
        <f t="shared" si="2"/>
        <v>30704.372250417076</v>
      </c>
      <c r="G45" s="27">
        <f t="shared" si="3"/>
        <v>30.704372250417077</v>
      </c>
      <c r="H45" s="27">
        <f t="shared" si="4"/>
        <v>30.896699576610491</v>
      </c>
      <c r="I45" s="27">
        <f>L45/H45</f>
        <v>0.28044257537977985</v>
      </c>
      <c r="J45" s="29">
        <f>((H45)/((L45/3600)*(45000)))</f>
        <v>0.2852633908801569</v>
      </c>
      <c r="K45" s="28">
        <f>C45*1000</f>
        <v>192.55</v>
      </c>
      <c r="L45" s="30">
        <f>(C45*0.75)*60</f>
        <v>8.6647499999999997</v>
      </c>
    </row>
    <row r="46" spans="1:12" x14ac:dyDescent="0.35">
      <c r="A46" s="26">
        <v>121.709</v>
      </c>
      <c r="B46" s="27">
        <f t="shared" si="5"/>
        <v>3000</v>
      </c>
      <c r="C46" s="27">
        <v>0.19900000000000001</v>
      </c>
      <c r="D46" s="27">
        <v>1.2273499999999999</v>
      </c>
      <c r="E46" s="28">
        <f t="shared" si="1"/>
        <v>99.28715947500001</v>
      </c>
      <c r="F46" s="28">
        <f t="shared" si="2"/>
        <v>31191.981080245823</v>
      </c>
      <c r="G46" s="27">
        <f t="shared" si="3"/>
        <v>31.191981080245824</v>
      </c>
      <c r="H46" s="27">
        <f t="shared" si="4"/>
        <v>31.387362710943645</v>
      </c>
      <c r="I46" s="27">
        <f>L46/H46</f>
        <v>0.28530590742744094</v>
      </c>
      <c r="J46" s="29">
        <f>((H46)/((L46/3600)*(45000)))</f>
        <v>0.28040078357068582</v>
      </c>
      <c r="K46" s="28">
        <f>C46*1000</f>
        <v>199</v>
      </c>
      <c r="L46" s="30">
        <f>(C46*0.75)*60</f>
        <v>8.9550000000000001</v>
      </c>
    </row>
    <row r="47" spans="1:12" x14ac:dyDescent="0.35">
      <c r="A47" s="26">
        <v>121.123</v>
      </c>
      <c r="B47" s="27">
        <f t="shared" si="5"/>
        <v>3050</v>
      </c>
      <c r="C47" s="27">
        <v>0.20605000000000001</v>
      </c>
      <c r="D47" s="27">
        <v>1.2193000000000001</v>
      </c>
      <c r="E47" s="28">
        <f t="shared" si="1"/>
        <v>98.809115325000008</v>
      </c>
      <c r="F47" s="28">
        <f t="shared" si="2"/>
        <v>31559.162399293877</v>
      </c>
      <c r="G47" s="27">
        <f t="shared" si="3"/>
        <v>31.559162399293875</v>
      </c>
      <c r="H47" s="27">
        <f t="shared" si="4"/>
        <v>31.75684399563648</v>
      </c>
      <c r="I47" s="27">
        <f>L47/H47</f>
        <v>0.29197643195507855</v>
      </c>
      <c r="J47" s="29">
        <f>((H47)/((L47/3600)*(45000)))</f>
        <v>0.27399471753359955</v>
      </c>
      <c r="K47" s="28">
        <f>C47*1000</f>
        <v>206.05</v>
      </c>
      <c r="L47" s="30">
        <f>(C47*0.75)*60</f>
        <v>9.2722499999999997</v>
      </c>
    </row>
    <row r="48" spans="1:12" x14ac:dyDescent="0.35">
      <c r="A48" s="26">
        <v>121.124</v>
      </c>
      <c r="B48" s="27">
        <f t="shared" si="5"/>
        <v>3100</v>
      </c>
      <c r="C48" s="27">
        <v>0.21004999999999999</v>
      </c>
      <c r="D48" s="27">
        <v>1.20692</v>
      </c>
      <c r="E48" s="28">
        <f t="shared" si="1"/>
        <v>98.8099311</v>
      </c>
      <c r="F48" s="28">
        <f t="shared" si="2"/>
        <v>32076.790543365605</v>
      </c>
      <c r="G48" s="27">
        <f t="shared" si="3"/>
        <v>32.076790543365604</v>
      </c>
      <c r="H48" s="27">
        <f t="shared" si="4"/>
        <v>32.277714480443912</v>
      </c>
      <c r="I48" s="27">
        <f>L48/H48</f>
        <v>0.29284136600584998</v>
      </c>
      <c r="J48" s="29">
        <f>((H48)/((L48/3600)*(45000)))</f>
        <v>0.27318544880166235</v>
      </c>
      <c r="K48" s="28">
        <f>C48*1000</f>
        <v>210.04999999999998</v>
      </c>
      <c r="L48" s="30">
        <f>(C48*0.75)*60</f>
        <v>9.4522499999999994</v>
      </c>
    </row>
    <row r="49" spans="1:12" x14ac:dyDescent="0.35">
      <c r="A49" s="26">
        <v>120.851</v>
      </c>
      <c r="B49" s="27">
        <f t="shared" si="5"/>
        <v>3150</v>
      </c>
      <c r="C49" s="27">
        <v>0.21604999999999999</v>
      </c>
      <c r="D49" s="27">
        <v>1.1927399999999999</v>
      </c>
      <c r="E49" s="28">
        <f t="shared" si="1"/>
        <v>98.587224524999996</v>
      </c>
      <c r="F49" s="28">
        <f t="shared" si="2"/>
        <v>32520.694532082485</v>
      </c>
      <c r="G49" s="27">
        <f t="shared" si="3"/>
        <v>32.520694532082487</v>
      </c>
      <c r="H49" s="27">
        <f t="shared" si="4"/>
        <v>32.724399013460491</v>
      </c>
      <c r="I49" s="27">
        <f>L49/H49</f>
        <v>0.29709483728031055</v>
      </c>
      <c r="J49" s="29">
        <f>((H49)/((L49/3600)*(45000)))</f>
        <v>0.26927428538423093</v>
      </c>
      <c r="K49" s="28">
        <f>C49*1000</f>
        <v>216.04999999999998</v>
      </c>
      <c r="L49" s="30">
        <f>(C49*0.75)*60</f>
        <v>9.7222500000000007</v>
      </c>
    </row>
    <row r="50" spans="1:12" x14ac:dyDescent="0.35">
      <c r="A50" s="26">
        <v>120.596</v>
      </c>
      <c r="B50" s="27">
        <f t="shared" si="5"/>
        <v>3200</v>
      </c>
      <c r="C50" s="27">
        <v>0.21795</v>
      </c>
      <c r="D50" s="27">
        <v>1.1848099999999999</v>
      </c>
      <c r="E50" s="28">
        <f t="shared" si="1"/>
        <v>98.379201900000012</v>
      </c>
      <c r="F50" s="28">
        <f t="shared" si="2"/>
        <v>32967.18698187382</v>
      </c>
      <c r="G50" s="27">
        <f t="shared" si="3"/>
        <v>32.967186981873823</v>
      </c>
      <c r="H50" s="27">
        <f t="shared" si="4"/>
        <v>33.173688221261834</v>
      </c>
      <c r="I50" s="27">
        <f>L50/H50</f>
        <v>0.2956484649697157</v>
      </c>
      <c r="J50" s="29">
        <f>((H50)/((L50/3600)*(45000)))</f>
        <v>0.27059162985403856</v>
      </c>
      <c r="K50" s="28">
        <f>C50*1000</f>
        <v>217.95000000000002</v>
      </c>
      <c r="L50" s="30">
        <f>(C50*0.75)*60</f>
        <v>9.8077500000000004</v>
      </c>
    </row>
    <row r="51" spans="1:12" x14ac:dyDescent="0.35">
      <c r="A51" s="26">
        <v>120.84</v>
      </c>
      <c r="B51" s="27">
        <f t="shared" si="5"/>
        <v>3250</v>
      </c>
      <c r="C51" s="27">
        <v>0.22305</v>
      </c>
      <c r="D51" s="27">
        <v>1.17378</v>
      </c>
      <c r="E51" s="28">
        <f t="shared" si="1"/>
        <v>98.578251000000009</v>
      </c>
      <c r="F51" s="28">
        <f t="shared" si="2"/>
        <v>33550.043490744159</v>
      </c>
      <c r="G51" s="27">
        <f t="shared" si="3"/>
        <v>33.550043490744159</v>
      </c>
      <c r="H51" s="27">
        <f t="shared" si="4"/>
        <v>33.760195651017028</v>
      </c>
      <c r="I51" s="27">
        <f>L51/H51</f>
        <v>0.29731018456635122</v>
      </c>
      <c r="J51" s="29">
        <f>((H51)/((L51/3600)*(45000)))</f>
        <v>0.26907924502043506</v>
      </c>
      <c r="K51" s="28">
        <f>C51*1000</f>
        <v>223.05</v>
      </c>
      <c r="L51" s="30">
        <f>(C51*0.75)*60</f>
        <v>10.03725</v>
      </c>
    </row>
    <row r="52" spans="1:12" x14ac:dyDescent="0.35">
      <c r="A52" s="26">
        <v>121.633</v>
      </c>
      <c r="B52" s="27">
        <f t="shared" si="5"/>
        <v>3300</v>
      </c>
      <c r="C52" s="27">
        <v>0.22550000000000001</v>
      </c>
      <c r="D52" s="27">
        <v>1.1611800000000001</v>
      </c>
      <c r="E52" s="28">
        <f t="shared" si="1"/>
        <v>99.225160575000004</v>
      </c>
      <c r="F52" s="28">
        <f t="shared" si="2"/>
        <v>34289.753906505633</v>
      </c>
      <c r="G52" s="27">
        <f t="shared" si="3"/>
        <v>34.289753906505631</v>
      </c>
      <c r="H52" s="27">
        <f t="shared" si="4"/>
        <v>34.504539495700634</v>
      </c>
      <c r="I52" s="27">
        <f>L52/H52</f>
        <v>0.29409173831357488</v>
      </c>
      <c r="J52" s="29">
        <f>((H52)/((L52/3600)*(45000)))</f>
        <v>0.27202396251845784</v>
      </c>
      <c r="K52" s="28">
        <f>C52*1000</f>
        <v>225.5</v>
      </c>
      <c r="L52" s="30">
        <f>(C52*0.75)*60</f>
        <v>10.147499999999999</v>
      </c>
    </row>
    <row r="53" spans="1:12" x14ac:dyDescent="0.35">
      <c r="A53" s="26">
        <v>122.181</v>
      </c>
      <c r="B53" s="27">
        <f t="shared" si="5"/>
        <v>3350</v>
      </c>
      <c r="C53" s="27">
        <v>0.22850000000000001</v>
      </c>
      <c r="D53" s="27">
        <v>1.1510400000000001</v>
      </c>
      <c r="E53" s="28">
        <f t="shared" si="1"/>
        <v>99.672205274999996</v>
      </c>
      <c r="F53" s="28">
        <f t="shared" si="2"/>
        <v>34966.123910925446</v>
      </c>
      <c r="G53" s="27">
        <f t="shared" si="3"/>
        <v>34.966123910925447</v>
      </c>
      <c r="H53" s="27">
        <f t="shared" si="4"/>
        <v>35.185146174734946</v>
      </c>
      <c r="I53" s="27">
        <f>L53/H53</f>
        <v>0.29223979769575192</v>
      </c>
      <c r="J53" s="29">
        <f>((H53)/((L53/3600)*(45000)))</f>
        <v>0.27374779421140732</v>
      </c>
      <c r="K53" s="28">
        <f>C53*1000</f>
        <v>228.5</v>
      </c>
      <c r="L53" s="30">
        <f>(C53*0.75)*60</f>
        <v>10.282500000000001</v>
      </c>
    </row>
    <row r="54" spans="1:12" x14ac:dyDescent="0.35">
      <c r="A54" s="26">
        <v>122.93300000000001</v>
      </c>
      <c r="B54" s="27">
        <f t="shared" si="5"/>
        <v>3400</v>
      </c>
      <c r="C54" s="27">
        <v>0.23419999999999999</v>
      </c>
      <c r="D54" s="27">
        <v>1.14117</v>
      </c>
      <c r="E54" s="28">
        <f t="shared" si="1"/>
        <v>100.285668075</v>
      </c>
      <c r="F54" s="28">
        <f t="shared" si="2"/>
        <v>35706.428049606635</v>
      </c>
      <c r="G54" s="27">
        <f t="shared" si="3"/>
        <v>35.706428049606636</v>
      </c>
      <c r="H54" s="27">
        <f t="shared" si="4"/>
        <v>35.930087461324632</v>
      </c>
      <c r="I54" s="27">
        <f>L54/H54</f>
        <v>0.29331963111262238</v>
      </c>
      <c r="J54" s="29">
        <f>((H54)/((L54/3600)*(45000)))</f>
        <v>0.27274001299041373</v>
      </c>
      <c r="K54" s="28">
        <f>C54*1000</f>
        <v>234.2</v>
      </c>
      <c r="L54" s="30">
        <f>(C54*0.75)*60</f>
        <v>10.539</v>
      </c>
    </row>
    <row r="55" spans="1:12" x14ac:dyDescent="0.35">
      <c r="A55" s="26">
        <v>123.47499999999999</v>
      </c>
      <c r="B55" s="27">
        <f t="shared" si="5"/>
        <v>3450</v>
      </c>
      <c r="C55" s="27">
        <v>0.23605000000000001</v>
      </c>
      <c r="D55" s="27">
        <v>1.12669</v>
      </c>
      <c r="E55" s="28">
        <f t="shared" si="1"/>
        <v>100.727818125</v>
      </c>
      <c r="F55" s="28">
        <f t="shared" si="2"/>
        <v>36391.263944867307</v>
      </c>
      <c r="G55" s="27">
        <f t="shared" si="3"/>
        <v>36.391263944867305</v>
      </c>
      <c r="H55" s="27">
        <f t="shared" si="4"/>
        <v>36.619213060199577</v>
      </c>
      <c r="I55" s="27">
        <f>L55/H55</f>
        <v>0.2900731368131183</v>
      </c>
      <c r="J55" s="29">
        <f>((H55)/((L55/3600)*(45000)))</f>
        <v>0.27579251522191306</v>
      </c>
      <c r="K55" s="28">
        <f>C55*1000</f>
        <v>236.05</v>
      </c>
      <c r="L55" s="30">
        <f>(C55*0.75)*60</f>
        <v>10.622250000000001</v>
      </c>
    </row>
    <row r="56" spans="1:12" x14ac:dyDescent="0.35">
      <c r="A56" s="26">
        <v>123.428</v>
      </c>
      <c r="B56" s="27">
        <f t="shared" si="5"/>
        <v>3500</v>
      </c>
      <c r="C56" s="27">
        <v>0.24195</v>
      </c>
      <c r="D56" s="27">
        <v>1.11975</v>
      </c>
      <c r="E56" s="28">
        <f t="shared" si="1"/>
        <v>100.6894767</v>
      </c>
      <c r="F56" s="28">
        <f t="shared" si="2"/>
        <v>36904.620701027408</v>
      </c>
      <c r="G56" s="27">
        <f t="shared" si="3"/>
        <v>36.904620701027412</v>
      </c>
      <c r="H56" s="27">
        <f t="shared" si="4"/>
        <v>37.135785401797811</v>
      </c>
      <c r="I56" s="27">
        <f>L56/H56</f>
        <v>0.29318755163511107</v>
      </c>
      <c r="J56" s="29">
        <f>((H56)/((L56/3600)*(45000)))</f>
        <v>0.27286288095739014</v>
      </c>
      <c r="K56" s="28">
        <f>C56*1000</f>
        <v>241.95</v>
      </c>
      <c r="L56" s="30">
        <f>(C56*0.75)*60</f>
        <v>10.88775</v>
      </c>
    </row>
    <row r="57" spans="1:12" x14ac:dyDescent="0.35">
      <c r="A57" s="26">
        <v>124.205</v>
      </c>
      <c r="B57" s="27">
        <f t="shared" si="5"/>
        <v>3550</v>
      </c>
      <c r="C57" s="27">
        <v>0.24545</v>
      </c>
      <c r="D57" s="27">
        <v>1.10622</v>
      </c>
      <c r="E57" s="28">
        <f t="shared" si="1"/>
        <v>101.323333875</v>
      </c>
      <c r="F57" s="28">
        <f t="shared" si="2"/>
        <v>37667.469225106222</v>
      </c>
      <c r="G57" s="27">
        <f t="shared" si="3"/>
        <v>37.667469225106224</v>
      </c>
      <c r="H57" s="27">
        <f t="shared" si="4"/>
        <v>37.90341228824569</v>
      </c>
      <c r="I57" s="27">
        <f>L57/H57</f>
        <v>0.29140516204725103</v>
      </c>
      <c r="J57" s="29">
        <f>((H57)/((L57/3600)*(45000)))</f>
        <v>0.27453185605211788</v>
      </c>
      <c r="K57" s="28">
        <f>C57*1000</f>
        <v>245.45</v>
      </c>
      <c r="L57" s="30">
        <f>(C57*0.75)*60</f>
        <v>11.045250000000001</v>
      </c>
    </row>
    <row r="58" spans="1:12" x14ac:dyDescent="0.35">
      <c r="A58" s="26">
        <v>124.066</v>
      </c>
      <c r="B58" s="27">
        <f t="shared" si="5"/>
        <v>3600</v>
      </c>
      <c r="C58" s="27">
        <v>0.25505</v>
      </c>
      <c r="D58" s="27">
        <v>1.09697</v>
      </c>
      <c r="E58" s="28">
        <f t="shared" si="1"/>
        <v>101.20994115000001</v>
      </c>
      <c r="F58" s="28">
        <f t="shared" si="2"/>
        <v>38155.248910451439</v>
      </c>
      <c r="G58" s="27">
        <f t="shared" si="3"/>
        <v>38.155248910451441</v>
      </c>
      <c r="H58" s="27">
        <f t="shared" si="4"/>
        <v>38.394247348307204</v>
      </c>
      <c r="I58" s="27">
        <f>L58/H58</f>
        <v>0.29893150127101087</v>
      </c>
      <c r="J58" s="29">
        <f>((H58)/((L58/3600)*(45000)))</f>
        <v>0.26761983818986051</v>
      </c>
      <c r="K58" s="28">
        <f>C58*1000</f>
        <v>255.05</v>
      </c>
      <c r="L58" s="30">
        <f>(C58*0.75)*60</f>
        <v>11.47725</v>
      </c>
    </row>
    <row r="59" spans="1:12" x14ac:dyDescent="0.35">
      <c r="A59" s="26">
        <v>123.967</v>
      </c>
      <c r="B59" s="27">
        <f t="shared" si="5"/>
        <v>3650</v>
      </c>
      <c r="C59" s="27">
        <v>0.25755</v>
      </c>
      <c r="D59" s="27">
        <v>1.0940099999999999</v>
      </c>
      <c r="E59" s="28">
        <f t="shared" si="1"/>
        <v>101.129179425</v>
      </c>
      <c r="F59" s="28">
        <f t="shared" si="2"/>
        <v>38654.313602659189</v>
      </c>
      <c r="G59" s="27">
        <f t="shared" si="3"/>
        <v>38.654313602659187</v>
      </c>
      <c r="H59" s="27">
        <f t="shared" si="4"/>
        <v>38.896438102727423</v>
      </c>
      <c r="I59" s="27">
        <f>L59/H59</f>
        <v>0.29796430123989492</v>
      </c>
      <c r="J59" s="29">
        <f>((H59)/((L59/3600)*(45000)))</f>
        <v>0.26848853928843969</v>
      </c>
      <c r="K59" s="28">
        <f>C59*1000</f>
        <v>257.55</v>
      </c>
      <c r="L59" s="30">
        <f>(C59*0.75)*60</f>
        <v>11.58975</v>
      </c>
    </row>
    <row r="60" spans="1:12" x14ac:dyDescent="0.35">
      <c r="A60" s="26">
        <v>123.815</v>
      </c>
      <c r="B60" s="27">
        <f t="shared" si="5"/>
        <v>3700</v>
      </c>
      <c r="C60" s="27">
        <v>0.26445000000000002</v>
      </c>
      <c r="D60" s="27">
        <v>1.09659</v>
      </c>
      <c r="E60" s="28">
        <f t="shared" si="1"/>
        <v>101.00518162500001</v>
      </c>
      <c r="F60" s="28">
        <f t="shared" si="2"/>
        <v>39135.780176671011</v>
      </c>
      <c r="G60" s="27">
        <f t="shared" si="3"/>
        <v>39.135780176671012</v>
      </c>
      <c r="H60" s="27">
        <f t="shared" si="4"/>
        <v>39.380920507125751</v>
      </c>
      <c r="I60" s="27">
        <f>L60/H60</f>
        <v>0.3021831345421882</v>
      </c>
      <c r="J60" s="29">
        <f>((H60)/((L60/3600)*(45000)))</f>
        <v>0.2647401223142421</v>
      </c>
      <c r="K60" s="28">
        <f>C60*1000</f>
        <v>264.45000000000005</v>
      </c>
      <c r="L60" s="30">
        <f>(C60*0.75)*60</f>
        <v>11.90025</v>
      </c>
    </row>
    <row r="61" spans="1:12" x14ac:dyDescent="0.35">
      <c r="A61" s="26">
        <v>123.767</v>
      </c>
      <c r="B61" s="27">
        <f t="shared" si="5"/>
        <v>3750</v>
      </c>
      <c r="C61" s="27">
        <v>0.2651</v>
      </c>
      <c r="D61" s="27">
        <v>1.0980799999999999</v>
      </c>
      <c r="E61" s="28">
        <f t="shared" si="1"/>
        <v>100.966024425</v>
      </c>
      <c r="F61" s="28">
        <f t="shared" si="2"/>
        <v>39649.265074468451</v>
      </c>
      <c r="G61" s="27">
        <f t="shared" si="3"/>
        <v>39.649265074468452</v>
      </c>
      <c r="H61" s="27">
        <f t="shared" si="4"/>
        <v>39.897621793020257</v>
      </c>
      <c r="I61" s="27">
        <f>L61/H61</f>
        <v>0.29900278422326826</v>
      </c>
      <c r="J61" s="29">
        <f>((H61)/((L61/3600)*(45000)))</f>
        <v>0.26755603700420139</v>
      </c>
      <c r="K61" s="28">
        <f>C61*1000</f>
        <v>265.10000000000002</v>
      </c>
      <c r="L61" s="30">
        <f>(C61*0.75)*60</f>
        <v>11.929500000000001</v>
      </c>
    </row>
    <row r="62" spans="1:12" x14ac:dyDescent="0.35">
      <c r="A62" s="26">
        <v>123.509</v>
      </c>
      <c r="B62" s="27">
        <f t="shared" si="5"/>
        <v>3800</v>
      </c>
      <c r="C62" s="27">
        <v>0.26929999999999998</v>
      </c>
      <c r="D62" s="27">
        <v>1.09907</v>
      </c>
      <c r="E62" s="28">
        <f t="shared" si="1"/>
        <v>100.755554475</v>
      </c>
      <c r="F62" s="28">
        <f t="shared" si="2"/>
        <v>40094.168567956651</v>
      </c>
      <c r="G62" s="27">
        <f t="shared" si="3"/>
        <v>40.09416856795665</v>
      </c>
      <c r="H62" s="27">
        <f t="shared" si="4"/>
        <v>40.345312091547775</v>
      </c>
      <c r="I62" s="27">
        <f>L62/H62</f>
        <v>0.30036946975405326</v>
      </c>
      <c r="J62" s="29">
        <f>((H62)/((L62/3600)*(45000)))</f>
        <v>0.26633865307784149</v>
      </c>
      <c r="K62" s="28">
        <f>C62*1000</f>
        <v>269.3</v>
      </c>
      <c r="L62" s="30">
        <f>(C62*0.75)*60</f>
        <v>12.118499999999999</v>
      </c>
    </row>
    <row r="63" spans="1:12" x14ac:dyDescent="0.35">
      <c r="A63" s="26">
        <v>122.672</v>
      </c>
      <c r="B63" s="27">
        <f t="shared" si="5"/>
        <v>3850</v>
      </c>
      <c r="C63" s="27">
        <v>0.27374999999999999</v>
      </c>
      <c r="D63" s="27">
        <v>1.1053299999999999</v>
      </c>
      <c r="E63" s="28">
        <f t="shared" si="1"/>
        <v>100.07275079999999</v>
      </c>
      <c r="F63" s="28">
        <f t="shared" si="2"/>
        <v>40346.436738017932</v>
      </c>
      <c r="G63" s="27">
        <f t="shared" si="3"/>
        <v>40.346436738017935</v>
      </c>
      <c r="H63" s="27">
        <f t="shared" si="4"/>
        <v>40.599160429483391</v>
      </c>
      <c r="I63" s="27">
        <f>L63/H63</f>
        <v>0.30342376220799977</v>
      </c>
      <c r="J63" s="29">
        <f>((H63)/((L63/3600)*(45000)))</f>
        <v>0.26365766286016606</v>
      </c>
      <c r="K63" s="28">
        <f>C63*1000</f>
        <v>273.75</v>
      </c>
      <c r="L63" s="30">
        <f>(C63*0.75)*60</f>
        <v>12.318750000000001</v>
      </c>
    </row>
    <row r="64" spans="1:12" x14ac:dyDescent="0.35">
      <c r="A64" s="26">
        <v>122.157</v>
      </c>
      <c r="B64" s="27">
        <f t="shared" si="5"/>
        <v>3900</v>
      </c>
      <c r="C64" s="27">
        <v>0.27589999999999998</v>
      </c>
      <c r="D64" s="27">
        <v>1.11704</v>
      </c>
      <c r="E64" s="28">
        <f t="shared" si="1"/>
        <v>99.652626675000008</v>
      </c>
      <c r="F64" s="28">
        <f t="shared" si="2"/>
        <v>40698.834783503815</v>
      </c>
      <c r="G64" s="27">
        <f t="shared" si="3"/>
        <v>40.698834783503813</v>
      </c>
      <c r="H64" s="27">
        <f t="shared" si="4"/>
        <v>40.953765840529172</v>
      </c>
      <c r="I64" s="27">
        <f>L64/H64</f>
        <v>0.30315893410986927</v>
      </c>
      <c r="J64" s="29">
        <f>((H64)/((L64/3600)*(45000)))</f>
        <v>0.26388798415225595</v>
      </c>
      <c r="K64" s="28">
        <f>C64*1000</f>
        <v>275.89999999999998</v>
      </c>
      <c r="L64" s="30">
        <f>(C64*0.75)*60</f>
        <v>12.415499999999998</v>
      </c>
    </row>
    <row r="65" spans="1:12" x14ac:dyDescent="0.35">
      <c r="A65" s="26">
        <v>121.184</v>
      </c>
      <c r="B65" s="27">
        <f t="shared" si="5"/>
        <v>3950</v>
      </c>
      <c r="C65" s="27">
        <v>0.28284999999999999</v>
      </c>
      <c r="D65" s="27">
        <v>1.12259</v>
      </c>
      <c r="E65" s="28">
        <f t="shared" si="1"/>
        <v>98.8588776</v>
      </c>
      <c r="F65" s="28">
        <f t="shared" si="2"/>
        <v>40892.285942021859</v>
      </c>
      <c r="G65" s="27">
        <f t="shared" si="3"/>
        <v>40.892285942021857</v>
      </c>
      <c r="H65" s="27">
        <f t="shared" si="4"/>
        <v>41.148428746474039</v>
      </c>
      <c r="I65" s="27">
        <f>L65/H65</f>
        <v>0.30932529838312883</v>
      </c>
      <c r="J65" s="29">
        <f>((H65)/((L65/3600)*(45000)))</f>
        <v>0.25862740751618829</v>
      </c>
      <c r="K65" s="28">
        <f>C65*1000</f>
        <v>282.84999999999997</v>
      </c>
      <c r="L65" s="30">
        <f>(C65*0.75)*60</f>
        <v>12.728249999999999</v>
      </c>
    </row>
    <row r="66" spans="1:12" x14ac:dyDescent="0.35">
      <c r="A66" s="26">
        <v>120.004</v>
      </c>
      <c r="B66" s="27">
        <f t="shared" si="5"/>
        <v>4000</v>
      </c>
      <c r="C66" s="27">
        <v>0.28455000000000003</v>
      </c>
      <c r="D66" s="27">
        <v>1.1246100000000001</v>
      </c>
      <c r="E66" s="28">
        <f t="shared" si="1"/>
        <v>97.896263100000013</v>
      </c>
      <c r="F66" s="28">
        <f t="shared" si="2"/>
        <v>41006.690795847142</v>
      </c>
      <c r="G66" s="27">
        <f t="shared" si="3"/>
        <v>41.006690795847142</v>
      </c>
      <c r="H66" s="27">
        <f t="shared" si="4"/>
        <v>41.26355021418938</v>
      </c>
      <c r="I66" s="27">
        <f>L66/H66</f>
        <v>0.31031624602181723</v>
      </c>
      <c r="J66" s="29">
        <f>((H66)/((L66/3600)*(45000)))</f>
        <v>0.25780152030575765</v>
      </c>
      <c r="K66" s="28">
        <f>C66*1000</f>
        <v>284.55</v>
      </c>
      <c r="L66" s="30">
        <f>(C66*0.75)*60</f>
        <v>12.80475</v>
      </c>
    </row>
    <row r="67" spans="1:12" x14ac:dyDescent="0.35">
      <c r="A67" s="26">
        <v>118.73399999999999</v>
      </c>
      <c r="B67" s="27">
        <f t="shared" si="5"/>
        <v>4050</v>
      </c>
      <c r="C67" s="27">
        <v>0.28710000000000002</v>
      </c>
      <c r="D67" s="27">
        <v>1.1222000000000001</v>
      </c>
      <c r="E67" s="28">
        <f t="shared" si="1"/>
        <v>96.860228849999999</v>
      </c>
      <c r="F67" s="28">
        <f t="shared" si="2"/>
        <v>41079.876756325124</v>
      </c>
      <c r="G67" s="27">
        <f t="shared" si="3"/>
        <v>41.079876756325127</v>
      </c>
      <c r="H67" s="27">
        <f t="shared" si="4"/>
        <v>41.337194599935877</v>
      </c>
      <c r="I67" s="27">
        <f>L67/H67</f>
        <v>0.31253935166708297</v>
      </c>
      <c r="J67" s="29">
        <f>((H67)/((L67/3600)*(45000)))</f>
        <v>0.25596776717325515</v>
      </c>
      <c r="K67" s="28">
        <f>C67*1000</f>
        <v>287.10000000000002</v>
      </c>
      <c r="L67" s="30">
        <f>(C67*0.75)*60</f>
        <v>12.919500000000001</v>
      </c>
    </row>
    <row r="68" spans="1:12" x14ac:dyDescent="0.35">
      <c r="A68" s="26">
        <v>117.44199999999999</v>
      </c>
      <c r="B68" s="27">
        <f t="shared" si="5"/>
        <v>4100</v>
      </c>
      <c r="C68" s="27">
        <v>0.28894999999999998</v>
      </c>
      <c r="D68" s="27">
        <v>1.1239399999999999</v>
      </c>
      <c r="E68" s="28">
        <f t="shared" si="1"/>
        <v>95.806247549999995</v>
      </c>
      <c r="F68" s="28">
        <f t="shared" si="2"/>
        <v>41134.507807714966</v>
      </c>
      <c r="G68" s="27">
        <f t="shared" si="3"/>
        <v>41.134507807714968</v>
      </c>
      <c r="H68" s="27">
        <f t="shared" si="4"/>
        <v>41.392167851581604</v>
      </c>
      <c r="I68" s="27">
        <f>L68/H68</f>
        <v>0.31413551584501415</v>
      </c>
      <c r="J68" s="29">
        <f>((H68)/((L68/3600)*(45000)))</f>
        <v>0.25466716103336051</v>
      </c>
      <c r="K68" s="28">
        <f>C68*1000</f>
        <v>288.95</v>
      </c>
      <c r="L68" s="30">
        <f>(C68*0.75)*60</f>
        <v>13.002749999999999</v>
      </c>
    </row>
    <row r="69" spans="1:12" x14ac:dyDescent="0.35">
      <c r="A69" s="26">
        <v>116.5</v>
      </c>
      <c r="B69" s="27">
        <f t="shared" si="5"/>
        <v>4150</v>
      </c>
      <c r="C69" s="27">
        <v>0.29304999999999998</v>
      </c>
      <c r="D69" s="27">
        <v>1.12233</v>
      </c>
      <c r="E69" s="28">
        <f t="shared" si="1"/>
        <v>95.037787500000007</v>
      </c>
      <c r="F69" s="28">
        <f t="shared" si="2"/>
        <v>41302.185411574188</v>
      </c>
      <c r="G69" s="27">
        <f t="shared" si="3"/>
        <v>41.302185411574186</v>
      </c>
      <c r="H69" s="27">
        <f t="shared" si="4"/>
        <v>41.560895761402129</v>
      </c>
      <c r="I69" s="27">
        <f>L69/H69</f>
        <v>0.31729946524028202</v>
      </c>
      <c r="J69" s="29">
        <f>((H69)/((L69/3600)*(45000)))</f>
        <v>0.25212774922081332</v>
      </c>
      <c r="K69" s="28">
        <f>C69*1000</f>
        <v>293.04999999999995</v>
      </c>
      <c r="L69" s="30">
        <f>(C69*0.75)*60</f>
        <v>13.187249999999999</v>
      </c>
    </row>
    <row r="70" spans="1:12" x14ac:dyDescent="0.35">
      <c r="A70" s="26">
        <v>115.931</v>
      </c>
      <c r="B70" s="27">
        <f t="shared" si="5"/>
        <v>4200</v>
      </c>
      <c r="C70" s="27">
        <v>0.2949</v>
      </c>
      <c r="D70" s="27">
        <v>1.1217900000000001</v>
      </c>
      <c r="E70" s="28">
        <f t="shared" si="1"/>
        <v>94.573611525000004</v>
      </c>
      <c r="F70" s="28">
        <f t="shared" si="2"/>
        <v>41595.646846655298</v>
      </c>
      <c r="G70" s="27">
        <f t="shared" si="3"/>
        <v>41.595646846655299</v>
      </c>
      <c r="H70" s="27">
        <f t="shared" si="4"/>
        <v>41.856195392447319</v>
      </c>
      <c r="I70" s="27">
        <f>L70/H70</f>
        <v>0.31704983875325127</v>
      </c>
      <c r="J70" s="29">
        <f>((H70)/((L70/3600)*(45000)))</f>
        <v>0.25232625985424706</v>
      </c>
      <c r="K70" s="28">
        <f>C70*1000</f>
        <v>294.89999999999998</v>
      </c>
      <c r="L70" s="30">
        <f>(C70*0.75)*60</f>
        <v>13.2705</v>
      </c>
    </row>
    <row r="71" spans="1:12" x14ac:dyDescent="0.35">
      <c r="A71" s="26">
        <v>115.03400000000001</v>
      </c>
      <c r="B71" s="27">
        <f t="shared" ref="B71:B96" si="6">B70+50</f>
        <v>4250</v>
      </c>
      <c r="C71" s="27">
        <v>0.29715000000000003</v>
      </c>
      <c r="D71" s="27">
        <v>1.12456</v>
      </c>
      <c r="E71" s="28">
        <f t="shared" ref="E71:E96" si="7">A71*$F$3</f>
        <v>93.841861350000002</v>
      </c>
      <c r="F71" s="28">
        <f t="shared" ref="F71:F96" si="8">(2*PI()*B71*E71)/(60)</f>
        <v>41765.161147316532</v>
      </c>
      <c r="G71" s="27">
        <f t="shared" ref="G71:G96" si="9">F71/1000</f>
        <v>41.765161147316533</v>
      </c>
      <c r="H71" s="27">
        <f t="shared" ref="H71:H96" si="10">((1.01325*G71)/$G$3)*SQRT(($I$3+273)/293)</f>
        <v>42.026771503847804</v>
      </c>
      <c r="I71" s="27">
        <f>L71/H71</f>
        <v>0.31817219171298317</v>
      </c>
      <c r="J71" s="29">
        <f>((H71)/((L71/3600)*(45000)))</f>
        <v>0.25143617853368661</v>
      </c>
      <c r="K71" s="28">
        <f>C71*1000</f>
        <v>297.15000000000003</v>
      </c>
      <c r="L71" s="30">
        <f>(C71*0.75)*60</f>
        <v>13.37175</v>
      </c>
    </row>
    <row r="72" spans="1:12" x14ac:dyDescent="0.35">
      <c r="A72" s="26">
        <v>114.39100000000001</v>
      </c>
      <c r="B72" s="27">
        <f t="shared" si="6"/>
        <v>4300</v>
      </c>
      <c r="C72" s="27">
        <v>0.30220000000000002</v>
      </c>
      <c r="D72" s="27">
        <v>1.1227799999999999</v>
      </c>
      <c r="E72" s="28">
        <f t="shared" si="7"/>
        <v>93.317318025000006</v>
      </c>
      <c r="F72" s="28">
        <f t="shared" si="8"/>
        <v>42020.316775606079</v>
      </c>
      <c r="G72" s="27">
        <f t="shared" si="9"/>
        <v>42.020316775606076</v>
      </c>
      <c r="H72" s="27">
        <f t="shared" si="10"/>
        <v>42.283525386592835</v>
      </c>
      <c r="I72" s="27">
        <f>L72/H72</f>
        <v>0.32161462119504208</v>
      </c>
      <c r="J72" s="29">
        <f>((H72)/((L72/3600)*(45000)))</f>
        <v>0.24874490998804519</v>
      </c>
      <c r="K72" s="28">
        <f>C72*1000</f>
        <v>302.20000000000005</v>
      </c>
      <c r="L72" s="30">
        <f>(C72*0.75)*60</f>
        <v>13.599</v>
      </c>
    </row>
    <row r="73" spans="1:12" x14ac:dyDescent="0.35">
      <c r="A73" s="26">
        <v>114.01600000000001</v>
      </c>
      <c r="B73" s="27">
        <f t="shared" si="6"/>
        <v>4350</v>
      </c>
      <c r="C73" s="27">
        <v>0.30604999999999999</v>
      </c>
      <c r="D73" s="27">
        <v>1.1194299999999999</v>
      </c>
      <c r="E73" s="28">
        <f t="shared" si="7"/>
        <v>93.011402400000009</v>
      </c>
      <c r="F73" s="28">
        <f t="shared" si="8"/>
        <v>42369.57107958899</v>
      </c>
      <c r="G73" s="27">
        <f t="shared" si="9"/>
        <v>42.369571079588987</v>
      </c>
      <c r="H73" s="27">
        <f t="shared" si="10"/>
        <v>42.634967364236644</v>
      </c>
      <c r="I73" s="27">
        <f>L73/H73</f>
        <v>0.3230271031367678</v>
      </c>
      <c r="J73" s="29">
        <f>((H73)/((L73/3600)*(45000)))</f>
        <v>0.24765723749851562</v>
      </c>
      <c r="K73" s="28">
        <f>C73*1000</f>
        <v>306.05</v>
      </c>
      <c r="L73" s="30">
        <f>(C73*0.75)*60</f>
        <v>13.77225</v>
      </c>
    </row>
    <row r="74" spans="1:12" x14ac:dyDescent="0.35">
      <c r="A74" s="26">
        <v>113.871</v>
      </c>
      <c r="B74" s="27">
        <f t="shared" si="6"/>
        <v>4400</v>
      </c>
      <c r="C74" s="27">
        <v>0.30919999999999997</v>
      </c>
      <c r="D74" s="27">
        <v>1.1198600000000001</v>
      </c>
      <c r="E74" s="28">
        <f t="shared" si="7"/>
        <v>92.893115025</v>
      </c>
      <c r="F74" s="28">
        <f t="shared" si="8"/>
        <v>42802.074733969712</v>
      </c>
      <c r="G74" s="27">
        <f t="shared" si="9"/>
        <v>42.802074733969711</v>
      </c>
      <c r="H74" s="27">
        <f t="shared" si="10"/>
        <v>43.070180153027849</v>
      </c>
      <c r="I74" s="27">
        <f>L74/H74</f>
        <v>0.32305413979146869</v>
      </c>
      <c r="J74" s="29">
        <f>((H74)/((L74/3600)*(45000)))</f>
        <v>0.24763651086978783</v>
      </c>
      <c r="K74" s="28">
        <f>C74*1000</f>
        <v>309.2</v>
      </c>
      <c r="L74" s="30">
        <f>(C74*0.75)*60</f>
        <v>13.914</v>
      </c>
    </row>
    <row r="75" spans="1:12" x14ac:dyDescent="0.35">
      <c r="A75" s="26">
        <v>113.985</v>
      </c>
      <c r="B75" s="27">
        <f t="shared" si="6"/>
        <v>4450</v>
      </c>
      <c r="C75" s="27">
        <v>0.30990000000000001</v>
      </c>
      <c r="D75" s="27">
        <v>1.11873</v>
      </c>
      <c r="E75" s="28">
        <f t="shared" si="7"/>
        <v>92.986113375000002</v>
      </c>
      <c r="F75" s="28">
        <f t="shared" si="8"/>
        <v>43331.799448607191</v>
      </c>
      <c r="G75" s="27">
        <f t="shared" si="9"/>
        <v>43.331799448607192</v>
      </c>
      <c r="H75" s="27">
        <f t="shared" si="10"/>
        <v>43.603222979403746</v>
      </c>
      <c r="I75" s="27">
        <f>L75/H75</f>
        <v>0.31982727530456273</v>
      </c>
      <c r="J75" s="29">
        <f>((H75)/((L75/3600)*(45000)))</f>
        <v>0.25013501404412175</v>
      </c>
      <c r="K75" s="28">
        <f>C75*1000</f>
        <v>309.90000000000003</v>
      </c>
      <c r="L75" s="30">
        <f>(C75*0.75)*60</f>
        <v>13.945499999999999</v>
      </c>
    </row>
    <row r="76" spans="1:12" x14ac:dyDescent="0.35">
      <c r="A76" s="26">
        <v>113.306</v>
      </c>
      <c r="B76" s="27">
        <f t="shared" si="6"/>
        <v>4500</v>
      </c>
      <c r="C76" s="27">
        <v>0.31445000000000001</v>
      </c>
      <c r="D76" s="27">
        <v>1.1156299999999999</v>
      </c>
      <c r="E76" s="28">
        <f t="shared" si="7"/>
        <v>92.432202149999995</v>
      </c>
      <c r="F76" s="28">
        <f t="shared" si="8"/>
        <v>43557.649084434997</v>
      </c>
      <c r="G76" s="27">
        <f t="shared" si="9"/>
        <v>43.557649084434999</v>
      </c>
      <c r="H76" s="27">
        <f t="shared" si="10"/>
        <v>43.830487301590431</v>
      </c>
      <c r="I76" s="27">
        <f>L76/H76</f>
        <v>0.32284035316866178</v>
      </c>
      <c r="J76" s="29">
        <f>((H76)/((L76/3600)*(45000)))</f>
        <v>0.24780049710268259</v>
      </c>
      <c r="K76" s="28">
        <f>C76*1000</f>
        <v>314.45</v>
      </c>
      <c r="L76" s="30">
        <f>(C76*0.75)*60</f>
        <v>14.15025</v>
      </c>
    </row>
    <row r="77" spans="1:12" x14ac:dyDescent="0.35">
      <c r="A77" s="26">
        <v>113.074</v>
      </c>
      <c r="B77" s="27">
        <f t="shared" si="6"/>
        <v>4550</v>
      </c>
      <c r="C77" s="27">
        <v>0.31709999999999999</v>
      </c>
      <c r="D77" s="27">
        <v>1.1095299999999999</v>
      </c>
      <c r="E77" s="28">
        <f t="shared" si="7"/>
        <v>92.242942350000007</v>
      </c>
      <c r="F77" s="28">
        <f t="shared" si="8"/>
        <v>43951.445421560471</v>
      </c>
      <c r="G77" s="27">
        <f t="shared" si="9"/>
        <v>43.951445421560472</v>
      </c>
      <c r="H77" s="27">
        <f t="shared" si="10"/>
        <v>44.226750316619828</v>
      </c>
      <c r="I77" s="27">
        <f>L77/H77</f>
        <v>0.3226440988280731</v>
      </c>
      <c r="J77" s="29">
        <f>((H77)/((L77/3600)*(45000)))</f>
        <v>0.2479512264150521</v>
      </c>
      <c r="K77" s="28">
        <f>C77*1000</f>
        <v>317.09999999999997</v>
      </c>
      <c r="L77" s="30">
        <f>(C77*0.75)*60</f>
        <v>14.269500000000001</v>
      </c>
    </row>
    <row r="78" spans="1:12" x14ac:dyDescent="0.35">
      <c r="A78" s="26">
        <v>112.19499999999999</v>
      </c>
      <c r="B78" s="27">
        <f t="shared" si="6"/>
        <v>4600</v>
      </c>
      <c r="C78" s="27">
        <v>0.31940000000000002</v>
      </c>
      <c r="D78" s="27">
        <v>1.1056900000000001</v>
      </c>
      <c r="E78" s="28">
        <f t="shared" si="7"/>
        <v>91.525876124999996</v>
      </c>
      <c r="F78" s="28">
        <f t="shared" si="8"/>
        <v>44089.009740642643</v>
      </c>
      <c r="G78" s="27">
        <f t="shared" si="9"/>
        <v>44.089009740642645</v>
      </c>
      <c r="H78" s="27">
        <f t="shared" si="10"/>
        <v>44.365176316815464</v>
      </c>
      <c r="I78" s="27">
        <f>L78/H78</f>
        <v>0.32397031170035695</v>
      </c>
      <c r="J78" s="29">
        <f>((H78)/((L78/3600)*(45000)))</f>
        <v>0.2469362071484893</v>
      </c>
      <c r="K78" s="28">
        <f>C78*1000</f>
        <v>319.40000000000003</v>
      </c>
      <c r="L78" s="30">
        <f>(C78*0.75)*60</f>
        <v>14.373000000000001</v>
      </c>
    </row>
    <row r="79" spans="1:12" x14ac:dyDescent="0.35">
      <c r="A79" s="26">
        <v>111.06100000000001</v>
      </c>
      <c r="B79" s="27">
        <f t="shared" si="6"/>
        <v>4650</v>
      </c>
      <c r="C79" s="27">
        <v>0.32055</v>
      </c>
      <c r="D79" s="27">
        <v>1.09782</v>
      </c>
      <c r="E79" s="28">
        <f t="shared" si="7"/>
        <v>90.600787275000002</v>
      </c>
      <c r="F79" s="28">
        <f t="shared" si="8"/>
        <v>44117.768995451705</v>
      </c>
      <c r="G79" s="27">
        <f t="shared" si="9"/>
        <v>44.117768995451705</v>
      </c>
      <c r="H79" s="27">
        <f t="shared" si="10"/>
        <v>44.39411571504305</v>
      </c>
      <c r="I79" s="27">
        <f>L79/H79</f>
        <v>0.32492481869871187</v>
      </c>
      <c r="J79" s="29">
        <f>((H79)/((L79/3600)*(45000)))</f>
        <v>0.24621080137981208</v>
      </c>
      <c r="K79" s="28">
        <f>C79*1000</f>
        <v>320.55</v>
      </c>
      <c r="L79" s="30">
        <f>(C79*0.75)*60</f>
        <v>14.42475</v>
      </c>
    </row>
    <row r="80" spans="1:12" x14ac:dyDescent="0.35">
      <c r="A80" s="26">
        <v>109.973</v>
      </c>
      <c r="B80" s="27">
        <f t="shared" si="6"/>
        <v>4700</v>
      </c>
      <c r="C80" s="27">
        <v>0.32069999999999999</v>
      </c>
      <c r="D80" s="27">
        <v>1.09558</v>
      </c>
      <c r="E80" s="28">
        <f t="shared" si="7"/>
        <v>89.713224074999999</v>
      </c>
      <c r="F80" s="28">
        <f t="shared" si="8"/>
        <v>44155.310223807079</v>
      </c>
      <c r="G80" s="27">
        <f t="shared" si="9"/>
        <v>44.155310223807078</v>
      </c>
      <c r="H80" s="27">
        <f t="shared" si="10"/>
        <v>44.431892095708733</v>
      </c>
      <c r="I80" s="27">
        <f>L80/H80</f>
        <v>0.32480048270088874</v>
      </c>
      <c r="J80" s="29">
        <f>((H80)/((L80/3600)*(45000)))</f>
        <v>0.24630505267343647</v>
      </c>
      <c r="K80" s="28">
        <f>C80*1000</f>
        <v>320.7</v>
      </c>
      <c r="L80" s="30">
        <f>(C80*0.75)*60</f>
        <v>14.4315</v>
      </c>
    </row>
    <row r="81" spans="1:12" x14ac:dyDescent="0.35">
      <c r="A81" s="26">
        <v>108.654</v>
      </c>
      <c r="B81" s="27">
        <f t="shared" si="6"/>
        <v>4750</v>
      </c>
      <c r="C81" s="27">
        <v>0.32485000000000003</v>
      </c>
      <c r="D81" s="27">
        <v>1.0882700000000001</v>
      </c>
      <c r="E81" s="28">
        <f t="shared" si="7"/>
        <v>88.637216850000002</v>
      </c>
      <c r="F81" s="28">
        <f t="shared" si="8"/>
        <v>44089.82130434586</v>
      </c>
      <c r="G81" s="27">
        <f t="shared" si="9"/>
        <v>44.089821304345861</v>
      </c>
      <c r="H81" s="27">
        <f t="shared" si="10"/>
        <v>44.36599296402521</v>
      </c>
      <c r="I81" s="27">
        <f>L81/H81</f>
        <v>0.32949223094935381</v>
      </c>
      <c r="J81" s="29">
        <f>((H81)/((L81/3600)*(45000)))</f>
        <v>0.24279783401720567</v>
      </c>
      <c r="K81" s="28">
        <f>C81*1000</f>
        <v>324.85000000000002</v>
      </c>
      <c r="L81" s="30">
        <f>(C81*0.75)*60</f>
        <v>14.61825</v>
      </c>
    </row>
    <row r="82" spans="1:12" x14ac:dyDescent="0.35">
      <c r="A82" s="26">
        <v>107.07599999999999</v>
      </c>
      <c r="B82" s="27">
        <f t="shared" si="6"/>
        <v>4800</v>
      </c>
      <c r="C82" s="27">
        <v>0.32455000000000001</v>
      </c>
      <c r="D82" s="27">
        <v>1.08396</v>
      </c>
      <c r="E82" s="28">
        <f t="shared" si="7"/>
        <v>87.349923899999993</v>
      </c>
      <c r="F82" s="28">
        <f t="shared" si="8"/>
        <v>43906.860674538795</v>
      </c>
      <c r="G82" s="27">
        <f t="shared" si="9"/>
        <v>43.906860674538798</v>
      </c>
      <c r="H82" s="27">
        <f t="shared" si="10"/>
        <v>44.181886297802151</v>
      </c>
      <c r="I82" s="27">
        <f>L82/H82</f>
        <v>0.33055967555478771</v>
      </c>
      <c r="J82" s="29">
        <f>((H82)/((L82/3600)*(45000)))</f>
        <v>0.24201379029590864</v>
      </c>
      <c r="K82" s="28">
        <f>C82*1000</f>
        <v>324.55</v>
      </c>
      <c r="L82" s="30">
        <f>(C82*0.75)*60</f>
        <v>14.604750000000001</v>
      </c>
    </row>
    <row r="83" spans="1:12" x14ac:dyDescent="0.35">
      <c r="A83" s="26">
        <v>105.24</v>
      </c>
      <c r="B83" s="27">
        <f t="shared" si="6"/>
        <v>4850</v>
      </c>
      <c r="C83" s="27">
        <v>0.32569999999999999</v>
      </c>
      <c r="D83" s="27">
        <v>1.0822099999999999</v>
      </c>
      <c r="E83" s="28">
        <f t="shared" si="7"/>
        <v>85.852160999999995</v>
      </c>
      <c r="F83" s="28">
        <f t="shared" si="8"/>
        <v>43603.523790605977</v>
      </c>
      <c r="G83" s="27">
        <f t="shared" si="9"/>
        <v>43.603523790605976</v>
      </c>
      <c r="H83" s="27">
        <f t="shared" si="10"/>
        <v>43.876649359657286</v>
      </c>
      <c r="I83" s="27">
        <f>L83/H83</f>
        <v>0.33403872478640151</v>
      </c>
      <c r="J83" s="29">
        <f>((H83)/((L83/3600)*(45000)))</f>
        <v>0.23949319065074082</v>
      </c>
      <c r="K83" s="28">
        <f>C83*1000</f>
        <v>325.7</v>
      </c>
      <c r="L83" s="30">
        <f>(C83*0.75)*60</f>
        <v>14.656499999999999</v>
      </c>
    </row>
    <row r="84" spans="1:12" x14ac:dyDescent="0.35">
      <c r="A84" s="26">
        <v>103.63200000000001</v>
      </c>
      <c r="B84" s="27">
        <f t="shared" si="6"/>
        <v>4900</v>
      </c>
      <c r="C84" s="27">
        <v>0.32769999999999999</v>
      </c>
      <c r="D84" s="27">
        <v>1.0846</v>
      </c>
      <c r="E84" s="28">
        <f t="shared" si="7"/>
        <v>84.540394800000001</v>
      </c>
      <c r="F84" s="28">
        <f t="shared" si="8"/>
        <v>43379.942261759257</v>
      </c>
      <c r="G84" s="27">
        <f t="shared" si="9"/>
        <v>43.379942261759254</v>
      </c>
      <c r="H84" s="27">
        <f t="shared" si="10"/>
        <v>43.651667351514696</v>
      </c>
      <c r="I84" s="27">
        <f>L84/H84</f>
        <v>0.33782214734778743</v>
      </c>
      <c r="J84" s="29">
        <f>((H84)/((L84/3600)*(45000)))</f>
        <v>0.23681099841461875</v>
      </c>
      <c r="K84" s="28">
        <f>C84*1000</f>
        <v>327.7</v>
      </c>
      <c r="L84" s="30">
        <f>(C84*0.75)*60</f>
        <v>14.746499999999999</v>
      </c>
    </row>
    <row r="85" spans="1:12" x14ac:dyDescent="0.35">
      <c r="A85" s="26">
        <v>102.33499999999999</v>
      </c>
      <c r="B85" s="27">
        <f t="shared" si="6"/>
        <v>4950</v>
      </c>
      <c r="C85" s="27">
        <v>0.32845000000000002</v>
      </c>
      <c r="D85" s="27">
        <v>1.08823</v>
      </c>
      <c r="E85" s="28">
        <f t="shared" si="7"/>
        <v>83.482334624999993</v>
      </c>
      <c r="F85" s="28">
        <f t="shared" si="8"/>
        <v>43274.135711800089</v>
      </c>
      <c r="G85" s="27">
        <f t="shared" si="9"/>
        <v>43.274135711800092</v>
      </c>
      <c r="H85" s="27">
        <f t="shared" si="10"/>
        <v>43.545198046079484</v>
      </c>
      <c r="I85" s="27">
        <f>L85/H85</f>
        <v>0.33942318931147253</v>
      </c>
      <c r="J85" s="29">
        <f>((H85)/((L85/3600)*(45000)))</f>
        <v>0.23569397294946695</v>
      </c>
      <c r="K85" s="28">
        <f>C85*1000</f>
        <v>328.45000000000005</v>
      </c>
      <c r="L85" s="30">
        <f>(C85*0.75)*60</f>
        <v>14.780250000000001</v>
      </c>
    </row>
    <row r="86" spans="1:12" x14ac:dyDescent="0.35">
      <c r="A86" s="26">
        <v>101.10599999999999</v>
      </c>
      <c r="B86" s="27">
        <f t="shared" si="6"/>
        <v>5000</v>
      </c>
      <c r="C86" s="27">
        <v>0.32869999999999999</v>
      </c>
      <c r="D86" s="27">
        <v>1.08687</v>
      </c>
      <c r="E86" s="28">
        <f t="shared" si="7"/>
        <v>82.479747149999994</v>
      </c>
      <c r="F86" s="28">
        <f t="shared" si="8"/>
        <v>43186.294619397275</v>
      </c>
      <c r="G86" s="27">
        <f t="shared" si="9"/>
        <v>43.186294619397273</v>
      </c>
      <c r="H86" s="27">
        <f t="shared" si="10"/>
        <v>43.456806730982194</v>
      </c>
      <c r="I86" s="27">
        <f>L86/H86</f>
        <v>0.34037245514992048</v>
      </c>
      <c r="J86" s="29">
        <f>((H86)/((L86/3600)*(45000)))</f>
        <v>0.23503664526779405</v>
      </c>
      <c r="K86" s="28">
        <f>C86*1000</f>
        <v>328.7</v>
      </c>
      <c r="L86" s="30">
        <f>(C86*0.75)*60</f>
        <v>14.791499999999999</v>
      </c>
    </row>
    <row r="87" spans="1:12" x14ac:dyDescent="0.35">
      <c r="A87" s="26">
        <v>99.314899999999994</v>
      </c>
      <c r="B87" s="27">
        <f t="shared" si="6"/>
        <v>5050</v>
      </c>
      <c r="C87" s="27">
        <v>0.32984999999999998</v>
      </c>
      <c r="D87" s="27">
        <v>1.0891</v>
      </c>
      <c r="E87" s="28">
        <f t="shared" si="7"/>
        <v>81.018612547499998</v>
      </c>
      <c r="F87" s="28">
        <f t="shared" si="8"/>
        <v>42845.458793849415</v>
      </c>
      <c r="G87" s="27">
        <f t="shared" si="9"/>
        <v>42.845458793849417</v>
      </c>
      <c r="H87" s="27">
        <f t="shared" si="10"/>
        <v>43.113835963789413</v>
      </c>
      <c r="I87" s="27">
        <f>L87/H87</f>
        <v>0.34428043035805478</v>
      </c>
      <c r="J87" s="29">
        <f>((H87)/((L87/3600)*(45000)))</f>
        <v>0.23236871150881061</v>
      </c>
      <c r="K87" s="28">
        <f>C87*1000</f>
        <v>329.84999999999997</v>
      </c>
      <c r="L87" s="30">
        <f>(C87*0.75)*60</f>
        <v>14.843249999999999</v>
      </c>
    </row>
    <row r="88" spans="1:12" x14ac:dyDescent="0.35">
      <c r="A88" s="26">
        <v>97.581500000000005</v>
      </c>
      <c r="B88" s="27">
        <f t="shared" si="6"/>
        <v>5100</v>
      </c>
      <c r="C88" s="27">
        <v>0.32969999999999999</v>
      </c>
      <c r="D88" s="27">
        <v>1.09185</v>
      </c>
      <c r="E88" s="28">
        <f t="shared" si="7"/>
        <v>79.604548162500009</v>
      </c>
      <c r="F88" s="28">
        <f t="shared" si="8"/>
        <v>42514.460828939635</v>
      </c>
      <c r="G88" s="27">
        <f t="shared" si="9"/>
        <v>42.514460828939633</v>
      </c>
      <c r="H88" s="27">
        <f t="shared" si="10"/>
        <v>42.780764680036071</v>
      </c>
      <c r="I88" s="27">
        <f>L88/H88</f>
        <v>0.34680305765837677</v>
      </c>
      <c r="J88" s="29">
        <f>((H88)/((L88/3600)*(45000)))</f>
        <v>0.23067847365638028</v>
      </c>
      <c r="K88" s="28">
        <f>C88*1000</f>
        <v>329.7</v>
      </c>
      <c r="L88" s="30">
        <f>(C88*0.75)*60</f>
        <v>14.836499999999999</v>
      </c>
    </row>
    <row r="89" spans="1:12" x14ac:dyDescent="0.35">
      <c r="A89" s="26">
        <v>95.848600000000005</v>
      </c>
      <c r="B89" s="27">
        <f t="shared" si="6"/>
        <v>5150</v>
      </c>
      <c r="C89" s="27">
        <v>0.33095000000000002</v>
      </c>
      <c r="D89" s="27">
        <v>1.0940700000000001</v>
      </c>
      <c r="E89" s="28">
        <f t="shared" si="7"/>
        <v>78.190891665000009</v>
      </c>
      <c r="F89" s="28">
        <f t="shared" si="8"/>
        <v>42168.874792895236</v>
      </c>
      <c r="G89" s="27">
        <f t="shared" si="9"/>
        <v>42.168874792895238</v>
      </c>
      <c r="H89" s="27">
        <f t="shared" si="10"/>
        <v>42.433013947780331</v>
      </c>
      <c r="I89" s="27">
        <f>L89/H89</f>
        <v>0.35097082706233357</v>
      </c>
      <c r="J89" s="29">
        <f>((H89)/((L89/3600)*(45000)))</f>
        <v>0.22793917280706563</v>
      </c>
      <c r="K89" s="28">
        <f>C89*1000</f>
        <v>330.95000000000005</v>
      </c>
      <c r="L89" s="30">
        <f>(C89*0.75)*60</f>
        <v>14.892749999999999</v>
      </c>
    </row>
    <row r="90" spans="1:12" x14ac:dyDescent="0.35">
      <c r="A90" s="26">
        <v>94.803299999999993</v>
      </c>
      <c r="B90" s="27">
        <f t="shared" si="6"/>
        <v>5200</v>
      </c>
      <c r="C90" s="27">
        <v>0.33379999999999999</v>
      </c>
      <c r="D90" s="27">
        <v>1.0934600000000001</v>
      </c>
      <c r="E90" s="28">
        <f t="shared" si="7"/>
        <v>77.3381620575</v>
      </c>
      <c r="F90" s="28">
        <f t="shared" si="8"/>
        <v>42113.933638743001</v>
      </c>
      <c r="G90" s="27">
        <f t="shared" si="9"/>
        <v>42.113933638742999</v>
      </c>
      <c r="H90" s="27">
        <f t="shared" si="10"/>
        <v>42.377728650937605</v>
      </c>
      <c r="I90" s="27">
        <f>L90/H90</f>
        <v>0.35445505170243846</v>
      </c>
      <c r="J90" s="29">
        <f>((H90)/((L90/3600)*(45000)))</f>
        <v>0.22569857480028022</v>
      </c>
      <c r="K90" s="28">
        <f>C90*1000</f>
        <v>333.8</v>
      </c>
      <c r="L90" s="30">
        <f>(C90*0.75)*60</f>
        <v>15.020999999999997</v>
      </c>
    </row>
    <row r="91" spans="1:12" x14ac:dyDescent="0.35">
      <c r="A91" s="26">
        <v>93.0976</v>
      </c>
      <c r="B91" s="27">
        <f t="shared" si="6"/>
        <v>5250</v>
      </c>
      <c r="C91" s="27">
        <v>0.33129999999999998</v>
      </c>
      <c r="D91" s="27">
        <v>1.0880399999999999</v>
      </c>
      <c r="E91" s="28">
        <f t="shared" si="7"/>
        <v>75.946694640000004</v>
      </c>
      <c r="F91" s="28">
        <f t="shared" si="8"/>
        <v>41753.876140453984</v>
      </c>
      <c r="G91" s="27">
        <f t="shared" si="9"/>
        <v>41.753876140453983</v>
      </c>
      <c r="H91" s="27">
        <f t="shared" si="10"/>
        <v>42.015415809489085</v>
      </c>
      <c r="I91" s="27">
        <f>L91/H91</f>
        <v>0.3548340463319406</v>
      </c>
      <c r="J91" s="29">
        <f>((H91)/((L91/3600)*(45000)))</f>
        <v>0.22545750845216669</v>
      </c>
      <c r="K91" s="28">
        <f>C91*1000</f>
        <v>331.3</v>
      </c>
      <c r="L91" s="30">
        <f>(C91*0.75)*60</f>
        <v>14.9085</v>
      </c>
    </row>
    <row r="92" spans="1:12" x14ac:dyDescent="0.35">
      <c r="A92" s="26">
        <v>91.788600000000002</v>
      </c>
      <c r="B92" s="27">
        <f t="shared" si="6"/>
        <v>5300</v>
      </c>
      <c r="C92" s="27">
        <v>0.33239999999999997</v>
      </c>
      <c r="D92" s="27">
        <v>1.0833900000000001</v>
      </c>
      <c r="E92" s="28">
        <f t="shared" si="7"/>
        <v>74.878845165000001</v>
      </c>
      <c r="F92" s="28">
        <f t="shared" si="8"/>
        <v>41558.859945405122</v>
      </c>
      <c r="G92" s="27">
        <f t="shared" si="9"/>
        <v>41.558859945405125</v>
      </c>
      <c r="H92" s="27">
        <f t="shared" si="10"/>
        <v>41.819178063872371</v>
      </c>
      <c r="I92" s="27">
        <f>L92/H92</f>
        <v>0.35768278317555524</v>
      </c>
      <c r="J92" s="29">
        <f>((H92)/((L92/3600)*(45000)))</f>
        <v>0.22366186957546394</v>
      </c>
      <c r="K92" s="28">
        <f>C92*1000</f>
        <v>332.4</v>
      </c>
      <c r="L92" s="30">
        <f>(C92*0.75)*60</f>
        <v>14.957999999999998</v>
      </c>
    </row>
    <row r="93" spans="1:12" x14ac:dyDescent="0.35">
      <c r="A93" s="26">
        <v>90.593800000000002</v>
      </c>
      <c r="B93" s="27">
        <f t="shared" si="6"/>
        <v>5350</v>
      </c>
      <c r="C93" s="27">
        <v>0.33079999999999998</v>
      </c>
      <c r="D93" s="27">
        <v>1.0800700000000001</v>
      </c>
      <c r="E93" s="28">
        <f t="shared" si="7"/>
        <v>73.90415719500001</v>
      </c>
      <c r="F93" s="28">
        <f t="shared" si="8"/>
        <v>41404.855054251049</v>
      </c>
      <c r="G93" s="27">
        <f t="shared" si="9"/>
        <v>41.404855054251051</v>
      </c>
      <c r="H93" s="27">
        <f t="shared" si="10"/>
        <v>41.664208510464505</v>
      </c>
      <c r="I93" s="27">
        <f>L93/H93</f>
        <v>0.35728507830074796</v>
      </c>
      <c r="J93" s="29">
        <f>((H93)/((L93/3600)*(45000)))</f>
        <v>0.22391083439722964</v>
      </c>
      <c r="K93" s="28">
        <f>C93*1000</f>
        <v>330.79999999999995</v>
      </c>
      <c r="L93" s="30">
        <f>(C93*0.75)*60</f>
        <v>14.885999999999999</v>
      </c>
    </row>
    <row r="94" spans="1:12" x14ac:dyDescent="0.35">
      <c r="A94" s="26">
        <v>89.6374</v>
      </c>
      <c r="B94" s="27">
        <f t="shared" si="6"/>
        <v>5400</v>
      </c>
      <c r="C94" s="27">
        <v>0.33879999999999999</v>
      </c>
      <c r="D94" s="27">
        <v>1.0789500000000001</v>
      </c>
      <c r="E94" s="28">
        <f t="shared" si="7"/>
        <v>73.123949984999996</v>
      </c>
      <c r="F94" s="28">
        <f t="shared" si="8"/>
        <v>41350.619533381825</v>
      </c>
      <c r="G94" s="27">
        <f t="shared" si="9"/>
        <v>41.350619533381824</v>
      </c>
      <c r="H94" s="27">
        <f t="shared" si="10"/>
        <v>41.609633266879939</v>
      </c>
      <c r="I94" s="27">
        <f>L94/H94</f>
        <v>0.3664055364827109</v>
      </c>
      <c r="J94" s="29">
        <f>((H94)/((L94/3600)*(45000)))</f>
        <v>0.21833731217043129</v>
      </c>
      <c r="K94" s="28">
        <f>C94*1000</f>
        <v>338.8</v>
      </c>
      <c r="L94" s="30">
        <f>(C94*0.75)*60</f>
        <v>15.245999999999999</v>
      </c>
    </row>
    <row r="95" spans="1:12" x14ac:dyDescent="0.35">
      <c r="A95" s="26">
        <v>88.925600000000003</v>
      </c>
      <c r="B95" s="27">
        <f t="shared" si="6"/>
        <v>5450</v>
      </c>
      <c r="C95" s="27">
        <v>0.34379999999999999</v>
      </c>
      <c r="D95" s="27">
        <v>1.0792299999999999</v>
      </c>
      <c r="E95" s="28">
        <f t="shared" si="7"/>
        <v>72.543281340000007</v>
      </c>
      <c r="F95" s="28">
        <f t="shared" si="8"/>
        <v>41402.094883382546</v>
      </c>
      <c r="G95" s="27">
        <f t="shared" si="9"/>
        <v>41.402094883382546</v>
      </c>
      <c r="H95" s="27">
        <f t="shared" si="10"/>
        <v>41.661431050322712</v>
      </c>
      <c r="I95" s="27">
        <f>L95/H95</f>
        <v>0.37135066199028616</v>
      </c>
      <c r="J95" s="29">
        <f>((H95)/((L95/3600)*(45000)))</f>
        <v>0.21542980311717513</v>
      </c>
      <c r="K95" s="28">
        <f>C95*1000</f>
        <v>343.8</v>
      </c>
      <c r="L95" s="30">
        <f>(C95*0.75)*60</f>
        <v>15.471000000000002</v>
      </c>
    </row>
    <row r="96" spans="1:12" ht="15" thickBot="1" x14ac:dyDescent="0.4">
      <c r="A96" s="31">
        <v>88.647400000000005</v>
      </c>
      <c r="B96" s="32">
        <f t="shared" si="6"/>
        <v>5500</v>
      </c>
      <c r="C96" s="32">
        <v>0.3488</v>
      </c>
      <c r="D96" s="32">
        <v>1.0836600000000001</v>
      </c>
      <c r="E96" s="33">
        <f t="shared" si="7"/>
        <v>72.316332735000003</v>
      </c>
      <c r="F96" s="33">
        <f t="shared" si="8"/>
        <v>41651.217603385696</v>
      </c>
      <c r="G96" s="32">
        <f t="shared" si="9"/>
        <v>41.651217603385696</v>
      </c>
      <c r="H96" s="32">
        <f t="shared" si="10"/>
        <v>41.912114235599063</v>
      </c>
      <c r="I96" s="32">
        <f>L96/H96</f>
        <v>0.3744979294475253</v>
      </c>
      <c r="J96" s="34">
        <f>((H96)/((L96/3600)*(45000)))</f>
        <v>0.213619338611616</v>
      </c>
      <c r="K96" s="33">
        <f>C96*1000</f>
        <v>348.8</v>
      </c>
      <c r="L96" s="35">
        <f>(C96*0.75)*60</f>
        <v>15.696</v>
      </c>
    </row>
  </sheetData>
  <mergeCells count="1">
    <mergeCell ref="F4:G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905D7-E1B3-42BC-814B-94F8C8898E69}">
  <dimension ref="A1"/>
  <sheetViews>
    <sheetView workbookViewId="0">
      <selection activeCell="M9" sqref="M9"/>
    </sheetView>
  </sheetViews>
  <sheetFormatPr defaultRowHeight="14.5" x14ac:dyDescent="0.3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E5AEF1-D788-42F1-AFDB-10E40035F268}">
  <dimension ref="A1"/>
  <sheetViews>
    <sheetView workbookViewId="0">
      <selection activeCell="F10" sqref="F10"/>
    </sheetView>
  </sheetViews>
  <sheetFormatPr defaultRowHeight="14.5" x14ac:dyDescent="0.3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1073E-8E2D-47ED-863B-1463D3945CFB}">
  <dimension ref="A1"/>
  <sheetViews>
    <sheetView workbookViewId="0">
      <selection activeCell="N12" sqref="N12"/>
    </sheetView>
  </sheetViews>
  <sheetFormatPr defaultRowHeight="14.5" x14ac:dyDescent="0.35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ebffc6-b3af-4121-a6f6-77b124c923cd">
      <Terms xmlns="http://schemas.microsoft.com/office/infopath/2007/PartnerControls"/>
    </lcf76f155ced4ddcb4097134ff3c332f>
    <TaxCatchAll xmlns="cece20dc-0d29-4254-a319-5ff0cdb992f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D70858E908D64D8C22B7FFE4C7960A" ma:contentTypeVersion="13" ma:contentTypeDescription="Create a new document." ma:contentTypeScope="" ma:versionID="089278806b2c0394533cc0e02ba6be2c">
  <xsd:schema xmlns:xsd="http://www.w3.org/2001/XMLSchema" xmlns:xs="http://www.w3.org/2001/XMLSchema" xmlns:p="http://schemas.microsoft.com/office/2006/metadata/properties" xmlns:ns2="4bebffc6-b3af-4121-a6f6-77b124c923cd" xmlns:ns3="cece20dc-0d29-4254-a319-5ff0cdb992ff" targetNamespace="http://schemas.microsoft.com/office/2006/metadata/properties" ma:root="true" ma:fieldsID="46b26a30807ec8a512bb42a746f57198" ns2:_="" ns3:_="">
    <xsd:import namespace="4bebffc6-b3af-4121-a6f6-77b124c923cd"/>
    <xsd:import namespace="cece20dc-0d29-4254-a319-5ff0cdb992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ebffc6-b3af-4121-a6f6-77b124c923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ce20dc-0d29-4254-a319-5ff0cdb992f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02f00e4b-0f87-4756-8b1e-52accd12d0dd}" ma:internalName="TaxCatchAll" ma:showField="CatchAllData" ma:web="cece20dc-0d29-4254-a319-5ff0cdb992f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1FECA33-B880-4D7D-979B-E662AA0F3A0D}">
  <ds:schemaRefs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purl.org/dc/terms/"/>
    <ds:schemaRef ds:uri="cece20dc-0d29-4254-a319-5ff0cdb992ff"/>
    <ds:schemaRef ds:uri="4bebffc6-b3af-4121-a6f6-77b124c923cd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8FB7E7D-0C45-4E3A-BD74-968DA48D355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DDE2F5A-F21D-49BA-B69C-930625DB87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ebffc6-b3af-4121-a6f6-77b124c923cd"/>
    <ds:schemaRef ds:uri="cece20dc-0d29-4254-a319-5ff0cdb992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GrE HnD BsC</vt:lpstr>
      <vt:lpstr>torque</vt:lpstr>
      <vt:lpstr>sfc</vt:lpstr>
      <vt:lpstr>bp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Fall</dc:creator>
  <cp:lastModifiedBy>Josh Davies</cp:lastModifiedBy>
  <dcterms:created xsi:type="dcterms:W3CDTF">2019-10-18T15:00:30Z</dcterms:created>
  <dcterms:modified xsi:type="dcterms:W3CDTF">2023-03-26T20:34:55Z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0x01010074D70858E908D64D8C22B7FFE4C7960A</vt:lpwstr>
  </property>
  <property fmtid="{D5CDD505-2E9C-101B-9397-08002B2CF9AE}" pid="3" name="MediaServiceImageTags">
    <vt:lpwstr/>
  </property>
</Properties>
</file>