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ewis\Desktop\"/>
    </mc:Choice>
  </mc:AlternateContent>
  <bookViews>
    <workbookView xWindow="0" yWindow="0" windowWidth="23040" windowHeight="890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  <c r="I36" i="1" s="1"/>
  <c r="I43" i="1" l="1"/>
  <c r="I39" i="1"/>
  <c r="I35" i="1"/>
  <c r="I59" i="1"/>
  <c r="I42" i="1"/>
  <c r="I38" i="1"/>
  <c r="I34" i="1"/>
  <c r="I41" i="1"/>
  <c r="I37" i="1"/>
  <c r="I44" i="1"/>
  <c r="I40" i="1"/>
  <c r="I72" i="1"/>
  <c r="I68" i="1"/>
  <c r="I64" i="1"/>
  <c r="I60" i="1"/>
  <c r="I56" i="1"/>
  <c r="I52" i="1"/>
  <c r="I48" i="1"/>
  <c r="I73" i="1"/>
  <c r="I69" i="1"/>
  <c r="I65" i="1"/>
  <c r="I61" i="1"/>
  <c r="I57" i="1"/>
  <c r="I53" i="1"/>
  <c r="I49" i="1"/>
  <c r="I45" i="1"/>
  <c r="I75" i="1"/>
  <c r="I71" i="1"/>
  <c r="I67" i="1"/>
  <c r="I63" i="1"/>
  <c r="I55" i="1"/>
  <c r="I51" i="1"/>
  <c r="I47" i="1"/>
  <c r="I74" i="1"/>
  <c r="I70" i="1"/>
  <c r="I66" i="1"/>
  <c r="I62" i="1"/>
  <c r="I58" i="1"/>
  <c r="I54" i="1"/>
  <c r="I50" i="1"/>
  <c r="I46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33" i="1"/>
  <c r="I77" i="1" l="1"/>
  <c r="J77" i="1" s="1"/>
  <c r="J73" i="1"/>
  <c r="J69" i="1"/>
  <c r="J65" i="1"/>
  <c r="J57" i="1"/>
  <c r="J53" i="1"/>
  <c r="J49" i="1"/>
  <c r="J45" i="1"/>
  <c r="J37" i="1"/>
  <c r="I79" i="1"/>
  <c r="J79" i="1" s="1"/>
  <c r="J75" i="1"/>
  <c r="J71" i="1"/>
  <c r="J67" i="1"/>
  <c r="J63" i="1"/>
  <c r="J55" i="1"/>
  <c r="J51" i="1"/>
  <c r="J47" i="1"/>
  <c r="J35" i="1"/>
  <c r="I78" i="1"/>
  <c r="J78" i="1" s="1"/>
  <c r="J70" i="1"/>
  <c r="J66" i="1"/>
  <c r="J62" i="1"/>
  <c r="J58" i="1"/>
  <c r="J46" i="1"/>
  <c r="J38" i="1"/>
  <c r="J34" i="1"/>
  <c r="I76" i="1"/>
  <c r="J76" i="1" s="1"/>
  <c r="J68" i="1"/>
  <c r="J64" i="1"/>
  <c r="J60" i="1"/>
  <c r="J56" i="1"/>
  <c r="J52" i="1"/>
  <c r="J48" i="1"/>
  <c r="J54" i="1"/>
  <c r="J50" i="1"/>
  <c r="J33" i="1"/>
  <c r="J74" i="1"/>
  <c r="J61" i="1"/>
  <c r="J36" i="1"/>
  <c r="J72" i="1"/>
  <c r="J59" i="1"/>
  <c r="J39" i="1"/>
  <c r="J41" i="1" l="1"/>
  <c r="J40" i="1"/>
  <c r="J43" i="1"/>
  <c r="J44" i="1"/>
  <c r="J42" i="1"/>
  <c r="H8" i="1" l="1"/>
  <c r="H9" i="1"/>
  <c r="H10" i="1"/>
  <c r="H11" i="1"/>
  <c r="H12" i="1"/>
  <c r="H7" i="1"/>
  <c r="G13" i="1"/>
  <c r="F13" i="1"/>
  <c r="H13" i="1" l="1"/>
  <c r="D30" i="1" l="1"/>
  <c r="D31" i="1" s="1"/>
  <c r="G19" i="1"/>
  <c r="L39" i="1" l="1"/>
  <c r="M39" i="1" s="1"/>
  <c r="L56" i="1"/>
  <c r="M56" i="1" s="1"/>
  <c r="L45" i="1"/>
  <c r="M45" i="1" s="1"/>
  <c r="L68" i="1"/>
  <c r="M68" i="1" s="1"/>
  <c r="L74" i="1"/>
  <c r="M74" i="1" s="1"/>
  <c r="L46" i="1"/>
  <c r="M46" i="1" s="1"/>
  <c r="L38" i="1"/>
  <c r="M38" i="1" s="1"/>
  <c r="L55" i="1"/>
  <c r="M55" i="1" s="1"/>
  <c r="L61" i="1"/>
  <c r="M61" i="1" s="1"/>
  <c r="L79" i="1"/>
  <c r="M79" i="1" s="1"/>
  <c r="L48" i="1"/>
  <c r="M48" i="1" s="1"/>
  <c r="L67" i="1"/>
  <c r="M67" i="1" s="1"/>
  <c r="L78" i="1"/>
  <c r="M78" i="1" s="1"/>
  <c r="L72" i="1"/>
  <c r="M72" i="1" s="1"/>
  <c r="L70" i="1"/>
  <c r="M70" i="1" s="1"/>
  <c r="L65" i="1"/>
  <c r="M65" i="1" s="1"/>
  <c r="L50" i="1"/>
  <c r="M50" i="1" s="1"/>
  <c r="L49" i="1"/>
  <c r="M49" i="1" s="1"/>
  <c r="L60" i="1"/>
  <c r="M60" i="1" s="1"/>
  <c r="L73" i="1"/>
  <c r="M73" i="1" s="1"/>
  <c r="L64" i="1"/>
  <c r="M64" i="1" s="1"/>
  <c r="L57" i="1"/>
  <c r="M57" i="1" s="1"/>
  <c r="L75" i="1"/>
  <c r="M75" i="1" s="1"/>
  <c r="L52" i="1"/>
  <c r="M52" i="1" s="1"/>
  <c r="L51" i="1"/>
  <c r="M51" i="1" s="1"/>
  <c r="L35" i="1"/>
  <c r="M35" i="1" s="1"/>
  <c r="L37" i="1"/>
  <c r="M37" i="1" s="1"/>
  <c r="L36" i="1"/>
  <c r="M36" i="1" s="1"/>
  <c r="L33" i="1"/>
  <c r="M33" i="1" s="1"/>
  <c r="L76" i="1"/>
  <c r="M76" i="1" s="1"/>
  <c r="L69" i="1"/>
  <c r="M69" i="1" s="1"/>
  <c r="L62" i="1"/>
  <c r="M62" i="1" s="1"/>
  <c r="L59" i="1"/>
  <c r="M59" i="1" s="1"/>
  <c r="L66" i="1"/>
  <c r="M66" i="1" s="1"/>
  <c r="L77" i="1"/>
  <c r="M77" i="1" s="1"/>
  <c r="L54" i="1"/>
  <c r="M54" i="1" s="1"/>
  <c r="L71" i="1"/>
  <c r="M71" i="1" s="1"/>
  <c r="L58" i="1"/>
  <c r="M58" i="1" s="1"/>
  <c r="L63" i="1"/>
  <c r="M63" i="1" s="1"/>
  <c r="L47" i="1"/>
  <c r="M47" i="1" s="1"/>
  <c r="L53" i="1"/>
  <c r="M53" i="1" s="1"/>
  <c r="L34" i="1"/>
  <c r="M34" i="1" s="1"/>
  <c r="L42" i="1"/>
  <c r="M42" i="1" s="1"/>
  <c r="L41" i="1"/>
  <c r="M41" i="1" s="1"/>
  <c r="L43" i="1"/>
  <c r="M43" i="1" s="1"/>
  <c r="L44" i="1"/>
  <c r="M44" i="1" s="1"/>
  <c r="L40" i="1"/>
  <c r="M40" i="1" s="1"/>
  <c r="D33" i="1" l="1"/>
  <c r="D35" i="1" s="1"/>
  <c r="D37" i="1"/>
  <c r="D39" i="1" l="1"/>
</calcChain>
</file>

<file path=xl/sharedStrings.xml><?xml version="1.0" encoding="utf-8"?>
<sst xmlns="http://schemas.openxmlformats.org/spreadsheetml/2006/main" count="36" uniqueCount="32">
  <si>
    <t>Cost of money</t>
  </si>
  <si>
    <t>Storage space</t>
  </si>
  <si>
    <t xml:space="preserve">Loss and Obsolesence </t>
  </si>
  <si>
    <t>Handling</t>
  </si>
  <si>
    <t>Administration</t>
  </si>
  <si>
    <t>Insurance</t>
  </si>
  <si>
    <t>% of Unit Cost</t>
  </si>
  <si>
    <t>Lower %</t>
  </si>
  <si>
    <t>Higher %</t>
  </si>
  <si>
    <t>Median</t>
  </si>
  <si>
    <t>Inventory Held</t>
  </si>
  <si>
    <t>Annual demand</t>
  </si>
  <si>
    <t xml:space="preserve">Cost to order </t>
  </si>
  <si>
    <t>Cost to Hold</t>
  </si>
  <si>
    <t>EOQ</t>
  </si>
  <si>
    <t>Orders per year</t>
  </si>
  <si>
    <t>Holding Cost</t>
  </si>
  <si>
    <t>Ordering Cost</t>
  </si>
  <si>
    <t>Purchase Price</t>
  </si>
  <si>
    <t>Orders</t>
  </si>
  <si>
    <t>Qty orders</t>
  </si>
  <si>
    <t>Average Stock</t>
  </si>
  <si>
    <t>Cost To order</t>
  </si>
  <si>
    <t>Cost To Hold</t>
  </si>
  <si>
    <t>Total Cost</t>
  </si>
  <si>
    <t>pack size</t>
  </si>
  <si>
    <t>Annual Demand</t>
  </si>
  <si>
    <t>Most cost effective</t>
  </si>
  <si>
    <t>Carryng cost for year inv.</t>
  </si>
  <si>
    <t>Total</t>
  </si>
  <si>
    <t>Most cost effective round up by pack size of 200</t>
  </si>
  <si>
    <t xml:space="preserve">DRRE PD02 A3 1 LEWIS CJ P144138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</si>
</sst>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£&quot;#,##0"/>
    <numFmt numFmtId="165" formatCode="&quot;£&quot;#,##0.00"/>
    <numFmt numFmtId="166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0" fillId="0" borderId="0" xfId="0" applyAlignment="1">
      <alignment wrapText="1"/>
    </xf>
    <xf numFmtId="166" fontId="0" fillId="0" borderId="0" xfId="0" applyNumberFormat="1"/>
    <xf numFmtId="0" fontId="1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1" fillId="0" borderId="0" xfId="0" applyFont="1"/>
    <xf numFmtId="1" fontId="1" fillId="0" borderId="0" xfId="0" applyNumberFormat="1" applyFont="1"/>
    <xf numFmtId="0" fontId="0" fillId="0" borderId="1" xfId="0" applyBorder="1"/>
    <xf numFmtId="2" fontId="0" fillId="0" borderId="1" xfId="0" applyNumberFormat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horizontal="center"/>
    </xf>
    <xf numFmtId="0" fontId="0" fillId="0" borderId="2" xfId="0" applyBorder="1" applyAlignment="1"/>
    <xf numFmtId="9" fontId="0" fillId="0" borderId="2" xfId="0" applyNumberFormat="1" applyBorder="1"/>
    <xf numFmtId="0" fontId="1" fillId="3" borderId="3" xfId="0" applyFont="1" applyFill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9" fontId="0" fillId="0" borderId="10" xfId="0" applyNumberFormat="1" applyBorder="1"/>
    <xf numFmtId="0" fontId="0" fillId="0" borderId="9" xfId="0" applyBorder="1" applyAlignment="1"/>
    <xf numFmtId="9" fontId="0" fillId="0" borderId="9" xfId="0" applyNumberFormat="1" applyBorder="1"/>
    <xf numFmtId="0" fontId="0" fillId="2" borderId="11" xfId="0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" fontId="0" fillId="2" borderId="13" xfId="0" applyNumberForma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showGridLines="0" tabSelected="1" workbookViewId="0">
      <selection activeCell="G24" sqref="G24"/>
    </sheetView>
  </sheetViews>
  <sheetFormatPr defaultRowHeight="14.4" x14ac:dyDescent="0.3"/>
  <cols>
    <col min="4" max="4" width="16.33203125" customWidth="1"/>
    <col min="5" max="5" width="5.5546875" customWidth="1"/>
    <col min="7" max="7" width="21.6640625" bestFit="1" customWidth="1"/>
    <col min="8" max="8" width="13.88671875" bestFit="1" customWidth="1"/>
    <col min="10" max="10" width="11.33203125" customWidth="1"/>
    <col min="11" max="11" width="11.109375" customWidth="1"/>
  </cols>
  <sheetData>
    <row r="1" spans="1:8" ht="18" x14ac:dyDescent="0.35">
      <c r="A1" s="33"/>
      <c r="B1" s="33" t="s">
        <v>31</v>
      </c>
      <c r="C1" s="34"/>
    </row>
    <row r="5" spans="1:8" x14ac:dyDescent="0.3">
      <c r="C5" s="19"/>
      <c r="D5" s="20"/>
      <c r="E5" s="21"/>
      <c r="F5" s="16" t="s">
        <v>6</v>
      </c>
      <c r="G5" s="16"/>
      <c r="H5" s="15"/>
    </row>
    <row r="6" spans="1:8" x14ac:dyDescent="0.3">
      <c r="C6" s="22"/>
      <c r="D6" s="23"/>
      <c r="E6" s="24"/>
      <c r="F6" s="15" t="s">
        <v>7</v>
      </c>
      <c r="G6" s="15" t="s">
        <v>8</v>
      </c>
      <c r="H6" s="15" t="s">
        <v>9</v>
      </c>
    </row>
    <row r="7" spans="1:8" x14ac:dyDescent="0.3">
      <c r="C7" s="17" t="s">
        <v>0</v>
      </c>
      <c r="D7" s="17"/>
      <c r="E7" s="17"/>
      <c r="F7" s="18">
        <v>0.1</v>
      </c>
      <c r="G7" s="18">
        <v>0.15</v>
      </c>
      <c r="H7" s="18">
        <f>MEDIAN(F7:G7)</f>
        <v>0.125</v>
      </c>
    </row>
    <row r="8" spans="1:8" x14ac:dyDescent="0.3">
      <c r="C8" s="17" t="s">
        <v>1</v>
      </c>
      <c r="D8" s="17"/>
      <c r="E8" s="17"/>
      <c r="F8" s="18">
        <v>0.02</v>
      </c>
      <c r="G8" s="18">
        <v>0.05</v>
      </c>
      <c r="H8" s="18">
        <f t="shared" ref="H8:H13" si="0">MEDIAN(F8:G8)</f>
        <v>3.5000000000000003E-2</v>
      </c>
    </row>
    <row r="9" spans="1:8" x14ac:dyDescent="0.3">
      <c r="C9" s="17" t="s">
        <v>2</v>
      </c>
      <c r="D9" s="17"/>
      <c r="E9" s="17"/>
      <c r="F9" s="18">
        <v>0.04</v>
      </c>
      <c r="G9" s="18">
        <v>0.06</v>
      </c>
      <c r="H9" s="18">
        <f t="shared" si="0"/>
        <v>0.05</v>
      </c>
    </row>
    <row r="10" spans="1:8" x14ac:dyDescent="0.3">
      <c r="C10" s="17" t="s">
        <v>3</v>
      </c>
      <c r="D10" s="17"/>
      <c r="E10" s="17"/>
      <c r="F10" s="18">
        <v>0.01</v>
      </c>
      <c r="G10" s="18">
        <v>0.02</v>
      </c>
      <c r="H10" s="18">
        <f t="shared" si="0"/>
        <v>1.4999999999999999E-2</v>
      </c>
    </row>
    <row r="11" spans="1:8" x14ac:dyDescent="0.3">
      <c r="C11" s="17" t="s">
        <v>4</v>
      </c>
      <c r="D11" s="17"/>
      <c r="E11" s="17"/>
      <c r="F11" s="18">
        <v>0.01</v>
      </c>
      <c r="G11" s="18">
        <v>0.02</v>
      </c>
      <c r="H11" s="18">
        <f t="shared" si="0"/>
        <v>1.4999999999999999E-2</v>
      </c>
    </row>
    <row r="12" spans="1:8" ht="15" thickBot="1" x14ac:dyDescent="0.35">
      <c r="C12" s="27" t="s">
        <v>5</v>
      </c>
      <c r="D12" s="27"/>
      <c r="E12" s="27"/>
      <c r="F12" s="28">
        <v>0.01</v>
      </c>
      <c r="G12" s="28">
        <v>0.05</v>
      </c>
      <c r="H12" s="28">
        <f t="shared" si="0"/>
        <v>0.03</v>
      </c>
    </row>
    <row r="13" spans="1:8" ht="15" thickTop="1" x14ac:dyDescent="0.3">
      <c r="C13" s="25" t="s">
        <v>29</v>
      </c>
      <c r="D13" s="25"/>
      <c r="E13" s="25"/>
      <c r="F13" s="26">
        <f>SUM(F7:F12)</f>
        <v>0.19000000000000003</v>
      </c>
      <c r="G13" s="26">
        <f>SUM(G7:G12)</f>
        <v>0.35000000000000003</v>
      </c>
      <c r="H13" s="26">
        <f t="shared" si="0"/>
        <v>0.27</v>
      </c>
    </row>
    <row r="17" spans="2:13" x14ac:dyDescent="0.3">
      <c r="F17" t="s">
        <v>18</v>
      </c>
      <c r="G17">
        <v>2.9</v>
      </c>
    </row>
    <row r="18" spans="2:13" x14ac:dyDescent="0.3">
      <c r="F18" t="s">
        <v>10</v>
      </c>
      <c r="G18">
        <v>30000</v>
      </c>
    </row>
    <row r="19" spans="2:13" x14ac:dyDescent="0.3">
      <c r="F19" t="s">
        <v>28</v>
      </c>
      <c r="G19" s="1">
        <f>G17*H13*G18</f>
        <v>23490</v>
      </c>
    </row>
    <row r="20" spans="2:13" x14ac:dyDescent="0.3">
      <c r="E20" s="2"/>
    </row>
    <row r="27" spans="2:13" x14ac:dyDescent="0.3">
      <c r="B27" t="s">
        <v>18</v>
      </c>
      <c r="D27">
        <v>2.9</v>
      </c>
      <c r="H27" t="s">
        <v>18</v>
      </c>
      <c r="J27">
        <v>2.9</v>
      </c>
    </row>
    <row r="28" spans="2:13" x14ac:dyDescent="0.3">
      <c r="B28" t="s">
        <v>11</v>
      </c>
      <c r="D28">
        <v>30000</v>
      </c>
      <c r="H28" t="s">
        <v>25</v>
      </c>
      <c r="J28">
        <v>200</v>
      </c>
    </row>
    <row r="29" spans="2:13" x14ac:dyDescent="0.3">
      <c r="B29" t="s">
        <v>12</v>
      </c>
      <c r="D29">
        <v>15</v>
      </c>
      <c r="H29" t="s">
        <v>26</v>
      </c>
      <c r="J29">
        <v>30000</v>
      </c>
    </row>
    <row r="30" spans="2:13" ht="15" thickBot="1" x14ac:dyDescent="0.35">
      <c r="B30" s="13" t="s">
        <v>13</v>
      </c>
      <c r="C30" s="13"/>
      <c r="D30" s="14">
        <f>D27*H13</f>
        <v>0.78300000000000003</v>
      </c>
      <c r="H30" t="s">
        <v>22</v>
      </c>
      <c r="J30">
        <v>15</v>
      </c>
    </row>
    <row r="31" spans="2:13" ht="15" thickTop="1" x14ac:dyDescent="0.3">
      <c r="B31" s="11" t="s">
        <v>14</v>
      </c>
      <c r="C31" s="11"/>
      <c r="D31" s="12">
        <f>SQRT(SUM(2*D29*D28)/D30)</f>
        <v>1072.1125348377948</v>
      </c>
    </row>
    <row r="32" spans="2:13" ht="28.8" x14ac:dyDescent="0.3">
      <c r="H32" s="6" t="s">
        <v>19</v>
      </c>
      <c r="I32" s="6" t="s">
        <v>20</v>
      </c>
      <c r="J32" s="6" t="s">
        <v>21</v>
      </c>
      <c r="K32" s="6" t="s">
        <v>22</v>
      </c>
      <c r="L32" s="6" t="s">
        <v>23</v>
      </c>
      <c r="M32" s="6" t="s">
        <v>24</v>
      </c>
    </row>
    <row r="33" spans="2:14" x14ac:dyDescent="0.3">
      <c r="B33" t="s">
        <v>15</v>
      </c>
      <c r="D33" s="3">
        <f>CEILING(D28/D31,1)</f>
        <v>28</v>
      </c>
      <c r="H33" s="7">
        <v>1</v>
      </c>
      <c r="I33" s="7">
        <f>CEILING(J29,$J$28)</f>
        <v>30000</v>
      </c>
      <c r="J33" s="8">
        <f>I33/2</f>
        <v>15000</v>
      </c>
      <c r="K33" s="7">
        <f>H33*$J$30</f>
        <v>15</v>
      </c>
      <c r="L33" s="8">
        <f>(I33/2)*$D$30</f>
        <v>11745</v>
      </c>
      <c r="M33" s="8">
        <f>SUM(K33:L33)</f>
        <v>11760</v>
      </c>
    </row>
    <row r="34" spans="2:14" x14ac:dyDescent="0.3">
      <c r="H34" s="7">
        <v>2</v>
      </c>
      <c r="I34" s="8">
        <f>ROUNDUP($I$33/H34,J28)</f>
        <v>15000</v>
      </c>
      <c r="J34" s="8">
        <f t="shared" ref="J34:J79" si="1">I34/2</f>
        <v>7500</v>
      </c>
      <c r="K34" s="7">
        <f t="shared" ref="K34:K79" si="2">H34*$J$30</f>
        <v>30</v>
      </c>
      <c r="L34" s="8">
        <f>J34*$D$30</f>
        <v>5872.5</v>
      </c>
      <c r="M34" s="8">
        <f t="shared" ref="M34:M79" si="3">SUM(K34:L34)</f>
        <v>5902.5</v>
      </c>
      <c r="N34" s="4"/>
    </row>
    <row r="35" spans="2:14" x14ac:dyDescent="0.3">
      <c r="B35" t="s">
        <v>17</v>
      </c>
      <c r="D35" s="5">
        <f>D29*D33</f>
        <v>420</v>
      </c>
      <c r="H35" s="7">
        <v>3</v>
      </c>
      <c r="I35" s="8">
        <f t="shared" ref="I35:I79" si="4">$I$33/H35</f>
        <v>10000</v>
      </c>
      <c r="J35" s="8">
        <f t="shared" si="1"/>
        <v>5000</v>
      </c>
      <c r="K35" s="7">
        <f t="shared" si="2"/>
        <v>45</v>
      </c>
      <c r="L35" s="8">
        <f t="shared" ref="L35:L79" si="5">J35*$D$30</f>
        <v>3915</v>
      </c>
      <c r="M35" s="8">
        <f t="shared" si="3"/>
        <v>3960</v>
      </c>
    </row>
    <row r="36" spans="2:14" x14ac:dyDescent="0.3">
      <c r="H36" s="7">
        <v>4</v>
      </c>
      <c r="I36" s="8">
        <f t="shared" si="4"/>
        <v>7500</v>
      </c>
      <c r="J36" s="8">
        <f t="shared" si="1"/>
        <v>3750</v>
      </c>
      <c r="K36" s="7">
        <f t="shared" si="2"/>
        <v>60</v>
      </c>
      <c r="L36" s="8">
        <f t="shared" si="5"/>
        <v>2936.25</v>
      </c>
      <c r="M36" s="8">
        <f t="shared" si="3"/>
        <v>2996.25</v>
      </c>
    </row>
    <row r="37" spans="2:14" x14ac:dyDescent="0.3">
      <c r="B37" t="s">
        <v>16</v>
      </c>
      <c r="D37" s="5">
        <f>SUM(D31/2)*D30</f>
        <v>419.73205738899668</v>
      </c>
      <c r="H37" s="7">
        <v>5</v>
      </c>
      <c r="I37" s="8">
        <f t="shared" si="4"/>
        <v>6000</v>
      </c>
      <c r="J37" s="8">
        <f t="shared" si="1"/>
        <v>3000</v>
      </c>
      <c r="K37" s="7">
        <f t="shared" si="2"/>
        <v>75</v>
      </c>
      <c r="L37" s="8">
        <f t="shared" si="5"/>
        <v>2349</v>
      </c>
      <c r="M37" s="8">
        <f t="shared" si="3"/>
        <v>2424</v>
      </c>
    </row>
    <row r="38" spans="2:14" x14ac:dyDescent="0.3">
      <c r="H38" s="7">
        <v>6</v>
      </c>
      <c r="I38" s="8">
        <f t="shared" si="4"/>
        <v>5000</v>
      </c>
      <c r="J38" s="8">
        <f t="shared" si="1"/>
        <v>2500</v>
      </c>
      <c r="K38" s="7">
        <f t="shared" si="2"/>
        <v>90</v>
      </c>
      <c r="L38" s="8">
        <f t="shared" si="5"/>
        <v>1957.5</v>
      </c>
      <c r="M38" s="8">
        <f t="shared" si="3"/>
        <v>2047.5</v>
      </c>
    </row>
    <row r="39" spans="2:14" x14ac:dyDescent="0.3">
      <c r="B39" t="s">
        <v>24</v>
      </c>
      <c r="D39" s="5">
        <f>D35+D37</f>
        <v>839.73205738899674</v>
      </c>
      <c r="H39" s="7">
        <v>7</v>
      </c>
      <c r="I39" s="8">
        <f t="shared" si="4"/>
        <v>4285.7142857142853</v>
      </c>
      <c r="J39" s="8">
        <f t="shared" si="1"/>
        <v>2142.8571428571427</v>
      </c>
      <c r="K39" s="7">
        <f t="shared" si="2"/>
        <v>105</v>
      </c>
      <c r="L39" s="8">
        <f t="shared" si="5"/>
        <v>1677.8571428571427</v>
      </c>
      <c r="M39" s="8">
        <f t="shared" si="3"/>
        <v>1782.8571428571427</v>
      </c>
    </row>
    <row r="40" spans="2:14" x14ac:dyDescent="0.3">
      <c r="H40" s="7">
        <v>8</v>
      </c>
      <c r="I40" s="8">
        <f t="shared" si="4"/>
        <v>3750</v>
      </c>
      <c r="J40" s="8">
        <f t="shared" si="1"/>
        <v>1875</v>
      </c>
      <c r="K40" s="7">
        <f t="shared" si="2"/>
        <v>120</v>
      </c>
      <c r="L40" s="8">
        <f t="shared" si="5"/>
        <v>1468.125</v>
      </c>
      <c r="M40" s="8">
        <f t="shared" si="3"/>
        <v>1588.125</v>
      </c>
    </row>
    <row r="41" spans="2:14" x14ac:dyDescent="0.3">
      <c r="H41" s="7">
        <v>9</v>
      </c>
      <c r="I41" s="8">
        <f t="shared" si="4"/>
        <v>3333.3333333333335</v>
      </c>
      <c r="J41" s="8">
        <f t="shared" si="1"/>
        <v>1666.6666666666667</v>
      </c>
      <c r="K41" s="7">
        <f t="shared" si="2"/>
        <v>135</v>
      </c>
      <c r="L41" s="8">
        <f t="shared" si="5"/>
        <v>1305</v>
      </c>
      <c r="M41" s="8">
        <f t="shared" si="3"/>
        <v>1440</v>
      </c>
    </row>
    <row r="42" spans="2:14" x14ac:dyDescent="0.3">
      <c r="H42" s="7">
        <v>10</v>
      </c>
      <c r="I42" s="8">
        <f t="shared" si="4"/>
        <v>3000</v>
      </c>
      <c r="J42" s="8">
        <f t="shared" si="1"/>
        <v>1500</v>
      </c>
      <c r="K42" s="7">
        <f t="shared" si="2"/>
        <v>150</v>
      </c>
      <c r="L42" s="8">
        <f t="shared" si="5"/>
        <v>1174.5</v>
      </c>
      <c r="M42" s="8">
        <f t="shared" si="3"/>
        <v>1324.5</v>
      </c>
    </row>
    <row r="43" spans="2:14" x14ac:dyDescent="0.3">
      <c r="H43" s="7">
        <v>11</v>
      </c>
      <c r="I43" s="8">
        <f t="shared" si="4"/>
        <v>2727.2727272727275</v>
      </c>
      <c r="J43" s="8">
        <f t="shared" si="1"/>
        <v>1363.6363636363637</v>
      </c>
      <c r="K43" s="7">
        <f t="shared" si="2"/>
        <v>165</v>
      </c>
      <c r="L43" s="8">
        <f t="shared" si="5"/>
        <v>1067.7272727272727</v>
      </c>
      <c r="M43" s="8">
        <f t="shared" si="3"/>
        <v>1232.7272727272727</v>
      </c>
    </row>
    <row r="44" spans="2:14" x14ac:dyDescent="0.3">
      <c r="H44" s="7">
        <v>12</v>
      </c>
      <c r="I44" s="8">
        <f t="shared" si="4"/>
        <v>2500</v>
      </c>
      <c r="J44" s="8">
        <f t="shared" si="1"/>
        <v>1250</v>
      </c>
      <c r="K44" s="7">
        <f t="shared" si="2"/>
        <v>180</v>
      </c>
      <c r="L44" s="8">
        <f t="shared" si="5"/>
        <v>978.75</v>
      </c>
      <c r="M44" s="8">
        <f t="shared" si="3"/>
        <v>1158.75</v>
      </c>
    </row>
    <row r="45" spans="2:14" x14ac:dyDescent="0.3">
      <c r="H45" s="7">
        <v>13</v>
      </c>
      <c r="I45" s="8">
        <f t="shared" si="4"/>
        <v>2307.6923076923076</v>
      </c>
      <c r="J45" s="8">
        <f t="shared" si="1"/>
        <v>1153.8461538461538</v>
      </c>
      <c r="K45" s="7">
        <f t="shared" si="2"/>
        <v>195</v>
      </c>
      <c r="L45" s="8">
        <f t="shared" si="5"/>
        <v>903.46153846153845</v>
      </c>
      <c r="M45" s="8">
        <f t="shared" si="3"/>
        <v>1098.4615384615386</v>
      </c>
    </row>
    <row r="46" spans="2:14" x14ac:dyDescent="0.3">
      <c r="H46" s="7">
        <v>14</v>
      </c>
      <c r="I46" s="8">
        <f t="shared" si="4"/>
        <v>2142.8571428571427</v>
      </c>
      <c r="J46" s="8">
        <f t="shared" si="1"/>
        <v>1071.4285714285713</v>
      </c>
      <c r="K46" s="7">
        <f t="shared" si="2"/>
        <v>210</v>
      </c>
      <c r="L46" s="8">
        <f t="shared" si="5"/>
        <v>838.92857142857133</v>
      </c>
      <c r="M46" s="8">
        <f t="shared" si="3"/>
        <v>1048.9285714285713</v>
      </c>
    </row>
    <row r="47" spans="2:14" x14ac:dyDescent="0.3">
      <c r="H47" s="7">
        <v>15</v>
      </c>
      <c r="I47" s="8">
        <f t="shared" si="4"/>
        <v>2000</v>
      </c>
      <c r="J47" s="8">
        <f t="shared" si="1"/>
        <v>1000</v>
      </c>
      <c r="K47" s="7">
        <f t="shared" si="2"/>
        <v>225</v>
      </c>
      <c r="L47" s="8">
        <f t="shared" si="5"/>
        <v>783</v>
      </c>
      <c r="M47" s="8">
        <f t="shared" si="3"/>
        <v>1008</v>
      </c>
    </row>
    <row r="48" spans="2:14" x14ac:dyDescent="0.3">
      <c r="H48" s="7">
        <v>16</v>
      </c>
      <c r="I48" s="8">
        <f t="shared" si="4"/>
        <v>1875</v>
      </c>
      <c r="J48" s="8">
        <f t="shared" si="1"/>
        <v>937.5</v>
      </c>
      <c r="K48" s="7">
        <f t="shared" si="2"/>
        <v>240</v>
      </c>
      <c r="L48" s="8">
        <f t="shared" si="5"/>
        <v>734.0625</v>
      </c>
      <c r="M48" s="8">
        <f t="shared" si="3"/>
        <v>974.0625</v>
      </c>
    </row>
    <row r="49" spans="8:14" x14ac:dyDescent="0.3">
      <c r="H49" s="7">
        <v>17</v>
      </c>
      <c r="I49" s="8">
        <f t="shared" si="4"/>
        <v>1764.7058823529412</v>
      </c>
      <c r="J49" s="8">
        <f t="shared" si="1"/>
        <v>882.35294117647061</v>
      </c>
      <c r="K49" s="7">
        <f t="shared" si="2"/>
        <v>255</v>
      </c>
      <c r="L49" s="8">
        <f t="shared" si="5"/>
        <v>690.88235294117646</v>
      </c>
      <c r="M49" s="8">
        <f t="shared" si="3"/>
        <v>945.88235294117646</v>
      </c>
    </row>
    <row r="50" spans="8:14" x14ac:dyDescent="0.3">
      <c r="H50" s="7">
        <v>18</v>
      </c>
      <c r="I50" s="8">
        <f t="shared" si="4"/>
        <v>1666.6666666666667</v>
      </c>
      <c r="J50" s="8">
        <f t="shared" si="1"/>
        <v>833.33333333333337</v>
      </c>
      <c r="K50" s="7">
        <f t="shared" si="2"/>
        <v>270</v>
      </c>
      <c r="L50" s="8">
        <f t="shared" si="5"/>
        <v>652.5</v>
      </c>
      <c r="M50" s="8">
        <f t="shared" si="3"/>
        <v>922.5</v>
      </c>
    </row>
    <row r="51" spans="8:14" x14ac:dyDescent="0.3">
      <c r="H51" s="7">
        <v>19</v>
      </c>
      <c r="I51" s="8">
        <f t="shared" si="4"/>
        <v>1578.9473684210527</v>
      </c>
      <c r="J51" s="8">
        <f t="shared" si="1"/>
        <v>789.47368421052636</v>
      </c>
      <c r="K51" s="7">
        <f t="shared" si="2"/>
        <v>285</v>
      </c>
      <c r="L51" s="8">
        <f t="shared" si="5"/>
        <v>618.1578947368422</v>
      </c>
      <c r="M51" s="8">
        <f t="shared" si="3"/>
        <v>903.1578947368422</v>
      </c>
    </row>
    <row r="52" spans="8:14" x14ac:dyDescent="0.3">
      <c r="H52" s="7">
        <v>20</v>
      </c>
      <c r="I52" s="8">
        <f t="shared" si="4"/>
        <v>1500</v>
      </c>
      <c r="J52" s="8">
        <f t="shared" si="1"/>
        <v>750</v>
      </c>
      <c r="K52" s="7">
        <f t="shared" si="2"/>
        <v>300</v>
      </c>
      <c r="L52" s="8">
        <f t="shared" si="5"/>
        <v>587.25</v>
      </c>
      <c r="M52" s="8">
        <f t="shared" si="3"/>
        <v>887.25</v>
      </c>
    </row>
    <row r="53" spans="8:14" x14ac:dyDescent="0.3">
      <c r="H53" s="7">
        <v>21</v>
      </c>
      <c r="I53" s="8">
        <f t="shared" si="4"/>
        <v>1428.5714285714287</v>
      </c>
      <c r="J53" s="8">
        <f t="shared" si="1"/>
        <v>714.28571428571433</v>
      </c>
      <c r="K53" s="7">
        <f t="shared" si="2"/>
        <v>315</v>
      </c>
      <c r="L53" s="8">
        <f t="shared" si="5"/>
        <v>559.28571428571433</v>
      </c>
      <c r="M53" s="8">
        <f t="shared" si="3"/>
        <v>874.28571428571433</v>
      </c>
    </row>
    <row r="54" spans="8:14" x14ac:dyDescent="0.3">
      <c r="H54" s="7">
        <v>22</v>
      </c>
      <c r="I54" s="8">
        <f t="shared" si="4"/>
        <v>1363.6363636363637</v>
      </c>
      <c r="J54" s="8">
        <f t="shared" si="1"/>
        <v>681.81818181818187</v>
      </c>
      <c r="K54" s="7">
        <f t="shared" si="2"/>
        <v>330</v>
      </c>
      <c r="L54" s="8">
        <f t="shared" si="5"/>
        <v>533.86363636363637</v>
      </c>
      <c r="M54" s="8">
        <f t="shared" si="3"/>
        <v>863.86363636363637</v>
      </c>
    </row>
    <row r="55" spans="8:14" x14ac:dyDescent="0.3">
      <c r="H55" s="7">
        <v>23</v>
      </c>
      <c r="I55" s="8">
        <f t="shared" si="4"/>
        <v>1304.3478260869565</v>
      </c>
      <c r="J55" s="8">
        <f t="shared" si="1"/>
        <v>652.17391304347825</v>
      </c>
      <c r="K55" s="7">
        <f t="shared" si="2"/>
        <v>345</v>
      </c>
      <c r="L55" s="8">
        <f t="shared" si="5"/>
        <v>510.6521739130435</v>
      </c>
      <c r="M55" s="8">
        <f t="shared" si="3"/>
        <v>855.6521739130435</v>
      </c>
    </row>
    <row r="56" spans="8:14" ht="15" thickBot="1" x14ac:dyDescent="0.35">
      <c r="H56" s="7">
        <v>24</v>
      </c>
      <c r="I56" s="8">
        <f t="shared" si="4"/>
        <v>1250</v>
      </c>
      <c r="J56" s="8">
        <f t="shared" si="1"/>
        <v>625</v>
      </c>
      <c r="K56" s="7">
        <f t="shared" si="2"/>
        <v>360</v>
      </c>
      <c r="L56" s="8">
        <f t="shared" si="5"/>
        <v>489.375</v>
      </c>
      <c r="M56" s="8">
        <f t="shared" si="3"/>
        <v>849.375</v>
      </c>
    </row>
    <row r="57" spans="8:14" ht="15" thickBot="1" x14ac:dyDescent="0.35">
      <c r="H57" s="29">
        <v>25</v>
      </c>
      <c r="I57" s="30">
        <f t="shared" si="4"/>
        <v>1200</v>
      </c>
      <c r="J57" s="30">
        <f t="shared" si="1"/>
        <v>600</v>
      </c>
      <c r="K57" s="31">
        <f t="shared" si="2"/>
        <v>375</v>
      </c>
      <c r="L57" s="30">
        <f t="shared" si="5"/>
        <v>469.8</v>
      </c>
      <c r="M57" s="32">
        <f t="shared" si="3"/>
        <v>844.8</v>
      </c>
      <c r="N57" s="11" t="s">
        <v>30</v>
      </c>
    </row>
    <row r="58" spans="8:14" x14ac:dyDescent="0.3">
      <c r="H58" s="7">
        <v>26</v>
      </c>
      <c r="I58" s="8">
        <f t="shared" si="4"/>
        <v>1153.8461538461538</v>
      </c>
      <c r="J58" s="8">
        <f t="shared" si="1"/>
        <v>576.92307692307691</v>
      </c>
      <c r="K58" s="7">
        <f t="shared" si="2"/>
        <v>390</v>
      </c>
      <c r="L58" s="8">
        <f t="shared" si="5"/>
        <v>451.73076923076923</v>
      </c>
      <c r="M58" s="8">
        <f t="shared" si="3"/>
        <v>841.73076923076928</v>
      </c>
    </row>
    <row r="59" spans="8:14" ht="15" thickBot="1" x14ac:dyDescent="0.35">
      <c r="H59" s="9">
        <v>27</v>
      </c>
      <c r="I59" s="10">
        <f t="shared" si="4"/>
        <v>1111.1111111111111</v>
      </c>
      <c r="J59" s="10">
        <f t="shared" si="1"/>
        <v>555.55555555555554</v>
      </c>
      <c r="K59" s="9">
        <f t="shared" si="2"/>
        <v>405</v>
      </c>
      <c r="L59" s="10">
        <f t="shared" si="5"/>
        <v>435</v>
      </c>
      <c r="M59" s="10">
        <f t="shared" si="3"/>
        <v>840</v>
      </c>
    </row>
    <row r="60" spans="8:14" ht="15" thickBot="1" x14ac:dyDescent="0.35">
      <c r="H60" s="29">
        <v>28</v>
      </c>
      <c r="I60" s="30">
        <f t="shared" si="4"/>
        <v>1071.4285714285713</v>
      </c>
      <c r="J60" s="30">
        <f t="shared" si="1"/>
        <v>535.71428571428567</v>
      </c>
      <c r="K60" s="31">
        <f t="shared" si="2"/>
        <v>420</v>
      </c>
      <c r="L60" s="30">
        <f t="shared" si="5"/>
        <v>419.46428571428567</v>
      </c>
      <c r="M60" s="32">
        <f t="shared" si="3"/>
        <v>839.46428571428567</v>
      </c>
      <c r="N60" s="11" t="s">
        <v>27</v>
      </c>
    </row>
    <row r="61" spans="8:14" x14ac:dyDescent="0.3">
      <c r="H61" s="7">
        <v>29</v>
      </c>
      <c r="I61" s="8">
        <f t="shared" si="4"/>
        <v>1034.4827586206898</v>
      </c>
      <c r="J61" s="8">
        <f t="shared" si="1"/>
        <v>517.24137931034488</v>
      </c>
      <c r="K61" s="7">
        <f t="shared" si="2"/>
        <v>435</v>
      </c>
      <c r="L61" s="8">
        <f t="shared" si="5"/>
        <v>405.00000000000006</v>
      </c>
      <c r="M61" s="8">
        <f t="shared" si="3"/>
        <v>840</v>
      </c>
    </row>
    <row r="62" spans="8:14" x14ac:dyDescent="0.3">
      <c r="H62" s="7">
        <v>30</v>
      </c>
      <c r="I62" s="8">
        <f t="shared" si="4"/>
        <v>1000</v>
      </c>
      <c r="J62" s="8">
        <f t="shared" si="1"/>
        <v>500</v>
      </c>
      <c r="K62" s="7">
        <f t="shared" si="2"/>
        <v>450</v>
      </c>
      <c r="L62" s="8">
        <f t="shared" si="5"/>
        <v>391.5</v>
      </c>
      <c r="M62" s="8">
        <f t="shared" si="3"/>
        <v>841.5</v>
      </c>
    </row>
    <row r="63" spans="8:14" x14ac:dyDescent="0.3">
      <c r="H63" s="7">
        <v>31</v>
      </c>
      <c r="I63" s="8">
        <f t="shared" si="4"/>
        <v>967.74193548387098</v>
      </c>
      <c r="J63" s="8">
        <f t="shared" si="1"/>
        <v>483.87096774193549</v>
      </c>
      <c r="K63" s="7">
        <f t="shared" si="2"/>
        <v>465</v>
      </c>
      <c r="L63" s="8">
        <f t="shared" si="5"/>
        <v>378.87096774193549</v>
      </c>
      <c r="M63" s="8">
        <f t="shared" si="3"/>
        <v>843.87096774193549</v>
      </c>
    </row>
    <row r="64" spans="8:14" x14ac:dyDescent="0.3">
      <c r="H64" s="7">
        <v>32</v>
      </c>
      <c r="I64" s="8">
        <f t="shared" si="4"/>
        <v>937.5</v>
      </c>
      <c r="J64" s="8">
        <f t="shared" si="1"/>
        <v>468.75</v>
      </c>
      <c r="K64" s="7">
        <f t="shared" si="2"/>
        <v>480</v>
      </c>
      <c r="L64" s="8">
        <f t="shared" si="5"/>
        <v>367.03125</v>
      </c>
      <c r="M64" s="8">
        <f t="shared" si="3"/>
        <v>847.03125</v>
      </c>
    </row>
    <row r="65" spans="8:13" x14ac:dyDescent="0.3">
      <c r="H65" s="7">
        <v>33</v>
      </c>
      <c r="I65" s="8">
        <f t="shared" si="4"/>
        <v>909.09090909090912</v>
      </c>
      <c r="J65" s="8">
        <f t="shared" si="1"/>
        <v>454.54545454545456</v>
      </c>
      <c r="K65" s="7">
        <f t="shared" si="2"/>
        <v>495</v>
      </c>
      <c r="L65" s="8">
        <f t="shared" si="5"/>
        <v>355.90909090909093</v>
      </c>
      <c r="M65" s="8">
        <f t="shared" si="3"/>
        <v>850.90909090909099</v>
      </c>
    </row>
    <row r="66" spans="8:13" x14ac:dyDescent="0.3">
      <c r="H66" s="7">
        <v>34</v>
      </c>
      <c r="I66" s="8">
        <f t="shared" si="4"/>
        <v>882.35294117647061</v>
      </c>
      <c r="J66" s="8">
        <f t="shared" si="1"/>
        <v>441.1764705882353</v>
      </c>
      <c r="K66" s="7">
        <f t="shared" si="2"/>
        <v>510</v>
      </c>
      <c r="L66" s="8">
        <f t="shared" si="5"/>
        <v>345.44117647058823</v>
      </c>
      <c r="M66" s="8">
        <f t="shared" si="3"/>
        <v>855.44117647058829</v>
      </c>
    </row>
    <row r="67" spans="8:13" x14ac:dyDescent="0.3">
      <c r="H67" s="7">
        <v>35</v>
      </c>
      <c r="I67" s="8">
        <f t="shared" si="4"/>
        <v>857.14285714285711</v>
      </c>
      <c r="J67" s="8">
        <f t="shared" si="1"/>
        <v>428.57142857142856</v>
      </c>
      <c r="K67" s="7">
        <f t="shared" si="2"/>
        <v>525</v>
      </c>
      <c r="L67" s="8">
        <f t="shared" si="5"/>
        <v>335.57142857142856</v>
      </c>
      <c r="M67" s="8">
        <f t="shared" si="3"/>
        <v>860.57142857142856</v>
      </c>
    </row>
    <row r="68" spans="8:13" x14ac:dyDescent="0.3">
      <c r="H68" s="7">
        <v>36</v>
      </c>
      <c r="I68" s="8">
        <f t="shared" si="4"/>
        <v>833.33333333333337</v>
      </c>
      <c r="J68" s="8">
        <f t="shared" si="1"/>
        <v>416.66666666666669</v>
      </c>
      <c r="K68" s="7">
        <f t="shared" si="2"/>
        <v>540</v>
      </c>
      <c r="L68" s="8">
        <f t="shared" si="5"/>
        <v>326.25</v>
      </c>
      <c r="M68" s="8">
        <f t="shared" si="3"/>
        <v>866.25</v>
      </c>
    </row>
    <row r="69" spans="8:13" x14ac:dyDescent="0.3">
      <c r="H69" s="7">
        <v>37</v>
      </c>
      <c r="I69" s="8">
        <f t="shared" si="4"/>
        <v>810.81081081081084</v>
      </c>
      <c r="J69" s="8">
        <f t="shared" si="1"/>
        <v>405.40540540540542</v>
      </c>
      <c r="K69" s="7">
        <f t="shared" si="2"/>
        <v>555</v>
      </c>
      <c r="L69" s="8">
        <f t="shared" si="5"/>
        <v>317.43243243243245</v>
      </c>
      <c r="M69" s="8">
        <f t="shared" si="3"/>
        <v>872.43243243243251</v>
      </c>
    </row>
    <row r="70" spans="8:13" x14ac:dyDescent="0.3">
      <c r="H70" s="7">
        <v>38</v>
      </c>
      <c r="I70" s="8">
        <f t="shared" si="4"/>
        <v>789.47368421052636</v>
      </c>
      <c r="J70" s="8">
        <f t="shared" si="1"/>
        <v>394.73684210526318</v>
      </c>
      <c r="K70" s="7">
        <f t="shared" si="2"/>
        <v>570</v>
      </c>
      <c r="L70" s="8">
        <f t="shared" si="5"/>
        <v>309.0789473684211</v>
      </c>
      <c r="M70" s="8">
        <f t="shared" si="3"/>
        <v>879.07894736842104</v>
      </c>
    </row>
    <row r="71" spans="8:13" x14ac:dyDescent="0.3">
      <c r="H71" s="7">
        <v>39</v>
      </c>
      <c r="I71" s="8">
        <f t="shared" si="4"/>
        <v>769.23076923076928</v>
      </c>
      <c r="J71" s="8">
        <f t="shared" si="1"/>
        <v>384.61538461538464</v>
      </c>
      <c r="K71" s="7">
        <f t="shared" si="2"/>
        <v>585</v>
      </c>
      <c r="L71" s="8">
        <f t="shared" si="5"/>
        <v>301.15384615384619</v>
      </c>
      <c r="M71" s="8">
        <f t="shared" si="3"/>
        <v>886.15384615384619</v>
      </c>
    </row>
    <row r="72" spans="8:13" x14ac:dyDescent="0.3">
      <c r="H72" s="7">
        <v>40</v>
      </c>
      <c r="I72" s="8">
        <f t="shared" si="4"/>
        <v>750</v>
      </c>
      <c r="J72" s="8">
        <f t="shared" si="1"/>
        <v>375</v>
      </c>
      <c r="K72" s="7">
        <f t="shared" si="2"/>
        <v>600</v>
      </c>
      <c r="L72" s="8">
        <f t="shared" si="5"/>
        <v>293.625</v>
      </c>
      <c r="M72" s="8">
        <f t="shared" si="3"/>
        <v>893.625</v>
      </c>
    </row>
    <row r="73" spans="8:13" x14ac:dyDescent="0.3">
      <c r="H73" s="7">
        <v>41</v>
      </c>
      <c r="I73" s="8">
        <f t="shared" si="4"/>
        <v>731.70731707317077</v>
      </c>
      <c r="J73" s="8">
        <f t="shared" si="1"/>
        <v>365.85365853658539</v>
      </c>
      <c r="K73" s="7">
        <f t="shared" si="2"/>
        <v>615</v>
      </c>
      <c r="L73" s="8">
        <f t="shared" si="5"/>
        <v>286.46341463414637</v>
      </c>
      <c r="M73" s="8">
        <f t="shared" si="3"/>
        <v>901.46341463414637</v>
      </c>
    </row>
    <row r="74" spans="8:13" x14ac:dyDescent="0.3">
      <c r="H74" s="7">
        <v>42</v>
      </c>
      <c r="I74" s="8">
        <f t="shared" si="4"/>
        <v>714.28571428571433</v>
      </c>
      <c r="J74" s="8">
        <f t="shared" si="1"/>
        <v>357.14285714285717</v>
      </c>
      <c r="K74" s="7">
        <f t="shared" si="2"/>
        <v>630</v>
      </c>
      <c r="L74" s="8">
        <f t="shared" si="5"/>
        <v>279.64285714285717</v>
      </c>
      <c r="M74" s="8">
        <f t="shared" si="3"/>
        <v>909.64285714285711</v>
      </c>
    </row>
    <row r="75" spans="8:13" x14ac:dyDescent="0.3">
      <c r="H75" s="9">
        <v>43</v>
      </c>
      <c r="I75" s="10">
        <f t="shared" si="4"/>
        <v>697.67441860465112</v>
      </c>
      <c r="J75" s="10">
        <f t="shared" si="1"/>
        <v>348.83720930232556</v>
      </c>
      <c r="K75" s="9">
        <f t="shared" si="2"/>
        <v>645</v>
      </c>
      <c r="L75" s="10">
        <f t="shared" si="5"/>
        <v>273.1395348837209</v>
      </c>
      <c r="M75" s="10">
        <f t="shared" si="3"/>
        <v>918.1395348837209</v>
      </c>
    </row>
    <row r="76" spans="8:13" x14ac:dyDescent="0.3">
      <c r="H76" s="7">
        <v>44</v>
      </c>
      <c r="I76" s="8">
        <f t="shared" si="4"/>
        <v>681.81818181818187</v>
      </c>
      <c r="J76" s="8">
        <f t="shared" si="1"/>
        <v>340.90909090909093</v>
      </c>
      <c r="K76" s="7">
        <f t="shared" si="2"/>
        <v>660</v>
      </c>
      <c r="L76" s="8">
        <f t="shared" si="5"/>
        <v>266.93181818181819</v>
      </c>
      <c r="M76" s="8">
        <f t="shared" si="3"/>
        <v>926.93181818181824</v>
      </c>
    </row>
    <row r="77" spans="8:13" x14ac:dyDescent="0.3">
      <c r="H77" s="7">
        <v>45</v>
      </c>
      <c r="I77" s="8">
        <f t="shared" si="4"/>
        <v>666.66666666666663</v>
      </c>
      <c r="J77" s="8">
        <f t="shared" si="1"/>
        <v>333.33333333333331</v>
      </c>
      <c r="K77" s="7">
        <f t="shared" si="2"/>
        <v>675</v>
      </c>
      <c r="L77" s="8">
        <f t="shared" si="5"/>
        <v>261</v>
      </c>
      <c r="M77" s="8">
        <f t="shared" si="3"/>
        <v>936</v>
      </c>
    </row>
    <row r="78" spans="8:13" x14ac:dyDescent="0.3">
      <c r="H78" s="7">
        <v>46</v>
      </c>
      <c r="I78" s="8">
        <f t="shared" si="4"/>
        <v>652.17391304347825</v>
      </c>
      <c r="J78" s="8">
        <f t="shared" si="1"/>
        <v>326.08695652173913</v>
      </c>
      <c r="K78" s="7">
        <f t="shared" si="2"/>
        <v>690</v>
      </c>
      <c r="L78" s="8">
        <f t="shared" si="5"/>
        <v>255.32608695652175</v>
      </c>
      <c r="M78" s="8">
        <f t="shared" si="3"/>
        <v>945.32608695652175</v>
      </c>
    </row>
    <row r="79" spans="8:13" x14ac:dyDescent="0.3">
      <c r="H79" s="7">
        <v>47</v>
      </c>
      <c r="I79" s="8">
        <f t="shared" si="4"/>
        <v>638.29787234042556</v>
      </c>
      <c r="J79" s="8">
        <f t="shared" si="1"/>
        <v>319.14893617021278</v>
      </c>
      <c r="K79" s="7">
        <f t="shared" si="2"/>
        <v>705</v>
      </c>
      <c r="L79" s="8">
        <f t="shared" si="5"/>
        <v>249.89361702127661</v>
      </c>
      <c r="M79" s="8">
        <f t="shared" si="3"/>
        <v>954.89361702127667</v>
      </c>
    </row>
  </sheetData>
  <mergeCells count="9">
    <mergeCell ref="C13:E13"/>
    <mergeCell ref="C11:E11"/>
    <mergeCell ref="C12:E12"/>
    <mergeCell ref="F5:G5"/>
    <mergeCell ref="C7:E7"/>
    <mergeCell ref="C8:E8"/>
    <mergeCell ref="C9:E9"/>
    <mergeCell ref="C10:E10"/>
    <mergeCell ref="C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Lewis, Chris</dc:creator>
  <cp:lastModifiedBy>Lewis, Chris</cp:lastModifiedBy>
  <dcterms:created xsi:type="dcterms:W3CDTF">2019-01-07T15:44:39Z</dcterms:created>
  <dcterms:modified xsi:type="dcterms:W3CDTF">2019-08-08T14:36:31Z</dcterms:modified>
</cp:coreProperties>
</file>