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6"/>
  <workbookPr defaultThemeVersion="166925"/>
  <mc:AlternateContent xmlns:mc="http://schemas.openxmlformats.org/markup-compatibility/2006">
    <mc:Choice Requires="x15">
      <x15ac:absPath xmlns:x15ac="http://schemas.microsoft.com/office/spreadsheetml/2010/11/ac" url="C:\Users\1704045\OneDrive - University of Wales Trinity Saint David\year 2\Powertrain\submit\Excel\"/>
    </mc:Choice>
  </mc:AlternateContent>
  <xr:revisionPtr revIDLastSave="0" documentId="8_{A34C4D12-2AA8-48C8-9476-6FFD86079C21}" xr6:coauthVersionLast="36" xr6:coauthVersionMax="36" xr10:uidLastSave="{00000000-0000-0000-0000-000000000000}"/>
  <bookViews>
    <workbookView xWindow="-105" yWindow="-105" windowWidth="25815" windowHeight="14160" xr2:uid="{AECB10E4-7A43-451B-8BBC-A4B70211E132}"/>
  </bookViews>
  <sheets>
    <sheet name="Main" sheetId="1" r:id="rId1"/>
    <sheet name="Combustion model V1" sheetId="7" r:id="rId2"/>
    <sheet name="Non combustion model" sheetId="2" r:id="rId3"/>
    <sheet name="Geometry calc" sheetId="9" r:id="rId4"/>
    <sheet name="Weibie function &amp; advanced MFB" sheetId="6" r:id="rId5"/>
    <sheet name="Copy_real_6500RPM" sheetId="4" r:id="rId6"/>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9" i="1" l="1"/>
  <c r="B58" i="1"/>
  <c r="B4" i="2"/>
  <c r="B47" i="1"/>
  <c r="B48" i="1"/>
  <c r="B49" i="1"/>
  <c r="B50" i="1"/>
  <c r="B51" i="1"/>
  <c r="A116" i="6" l="1"/>
  <c r="A121" i="6"/>
  <c r="A192" i="6"/>
  <c r="A172" i="6"/>
  <c r="A145" i="6"/>
  <c r="A108" i="6"/>
  <c r="A168" i="6"/>
  <c r="A137" i="6"/>
  <c r="A105" i="6"/>
  <c r="A87" i="6"/>
  <c r="A184" i="6"/>
  <c r="A164" i="6"/>
  <c r="A132" i="6"/>
  <c r="A100" i="6"/>
  <c r="A140" i="6"/>
  <c r="A201" i="6"/>
  <c r="A129" i="6"/>
  <c r="A200" i="6"/>
  <c r="A179" i="6"/>
  <c r="A156" i="6"/>
  <c r="A128" i="6"/>
  <c r="A92" i="6"/>
  <c r="A169" i="6"/>
  <c r="A185" i="6"/>
  <c r="A161" i="6"/>
  <c r="A196" i="6"/>
  <c r="A177" i="6"/>
  <c r="A153" i="6"/>
  <c r="A124" i="6"/>
  <c r="A89" i="6"/>
  <c r="A188" i="6"/>
  <c r="A180" i="6"/>
  <c r="A97" i="6"/>
  <c r="A193" i="6"/>
  <c r="A176" i="6"/>
  <c r="A148" i="6"/>
  <c r="A90" i="6"/>
  <c r="A113" i="6"/>
  <c r="A199" i="6"/>
  <c r="A183" i="6"/>
  <c r="A167" i="6"/>
  <c r="A151" i="6"/>
  <c r="A135" i="6"/>
  <c r="A119" i="6"/>
  <c r="A95" i="6"/>
  <c r="A198" i="6"/>
  <c r="A190" i="6"/>
  <c r="A182" i="6"/>
  <c r="A174" i="6"/>
  <c r="A166" i="6"/>
  <c r="A158" i="6"/>
  <c r="A150" i="6"/>
  <c r="A142" i="6"/>
  <c r="A134" i="6"/>
  <c r="A126" i="6"/>
  <c r="A118" i="6"/>
  <c r="A110" i="6"/>
  <c r="A102" i="6"/>
  <c r="A94" i="6"/>
  <c r="A160" i="6"/>
  <c r="A152" i="6"/>
  <c r="A144" i="6"/>
  <c r="A136" i="6"/>
  <c r="A120" i="6"/>
  <c r="A112" i="6"/>
  <c r="A104" i="6"/>
  <c r="A96" i="6"/>
  <c r="A191" i="6"/>
  <c r="A175" i="6"/>
  <c r="A159" i="6"/>
  <c r="A143" i="6"/>
  <c r="A127" i="6"/>
  <c r="A111" i="6"/>
  <c r="A103" i="6"/>
  <c r="A197" i="6"/>
  <c r="A189" i="6"/>
  <c r="A181" i="6"/>
  <c r="A173" i="6"/>
  <c r="A165" i="6"/>
  <c r="A157" i="6"/>
  <c r="A149" i="6"/>
  <c r="A141" i="6"/>
  <c r="A133" i="6"/>
  <c r="A125" i="6"/>
  <c r="A117" i="6"/>
  <c r="A109" i="6"/>
  <c r="A101" i="6"/>
  <c r="A93" i="6"/>
  <c r="A88" i="6"/>
  <c r="A195" i="6"/>
  <c r="A187" i="6"/>
  <c r="A171" i="6"/>
  <c r="A163" i="6"/>
  <c r="A155" i="6"/>
  <c r="A147" i="6"/>
  <c r="A139" i="6"/>
  <c r="A131" i="6"/>
  <c r="A123" i="6"/>
  <c r="A115" i="6"/>
  <c r="A107" i="6"/>
  <c r="A99" i="6"/>
  <c r="A91" i="6"/>
  <c r="A202" i="6"/>
  <c r="A194" i="6"/>
  <c r="A186" i="6"/>
  <c r="A178" i="6"/>
  <c r="A170" i="6"/>
  <c r="A162" i="6"/>
  <c r="A154" i="6"/>
  <c r="A146" i="6"/>
  <c r="A138" i="6"/>
  <c r="A130" i="6"/>
  <c r="A122" i="6"/>
  <c r="A114" i="6"/>
  <c r="A106" i="6"/>
  <c r="A98" i="6"/>
  <c r="G4" i="7" l="1"/>
  <c r="B94" i="7"/>
  <c r="B9" i="7"/>
  <c r="C4" i="6"/>
  <c r="B11" i="7" s="1"/>
  <c r="C5" i="6"/>
  <c r="B12" i="7" s="1"/>
  <c r="C6" i="6"/>
  <c r="B13" i="7" s="1"/>
  <c r="C7" i="6"/>
  <c r="B14" i="7" s="1"/>
  <c r="C8" i="6"/>
  <c r="B15" i="7" s="1"/>
  <c r="C9" i="6"/>
  <c r="B16" i="7" s="1"/>
  <c r="C10" i="6"/>
  <c r="B17" i="7" s="1"/>
  <c r="C11" i="6"/>
  <c r="B18" i="7" s="1"/>
  <c r="C12" i="6"/>
  <c r="B19" i="7" s="1"/>
  <c r="C13" i="6"/>
  <c r="B20" i="7" s="1"/>
  <c r="C14" i="6"/>
  <c r="B21" i="7" s="1"/>
  <c r="C15" i="6"/>
  <c r="B22" i="7" s="1"/>
  <c r="C16" i="6"/>
  <c r="B23" i="7" s="1"/>
  <c r="C17" i="6"/>
  <c r="B24" i="7" s="1"/>
  <c r="C18" i="6"/>
  <c r="B25" i="7" s="1"/>
  <c r="C19" i="6"/>
  <c r="B26" i="7" s="1"/>
  <c r="C20" i="6"/>
  <c r="B27" i="7" s="1"/>
  <c r="C21" i="6"/>
  <c r="B28" i="7" s="1"/>
  <c r="C22" i="6"/>
  <c r="B29" i="7" s="1"/>
  <c r="C23" i="6"/>
  <c r="B30" i="7" s="1"/>
  <c r="C24" i="6"/>
  <c r="B31" i="7" s="1"/>
  <c r="C25" i="6"/>
  <c r="B32" i="7" s="1"/>
  <c r="C26" i="6"/>
  <c r="B33" i="7" s="1"/>
  <c r="C27" i="6"/>
  <c r="B34" i="7" s="1"/>
  <c r="C28" i="6"/>
  <c r="B35" i="7" s="1"/>
  <c r="C29" i="6"/>
  <c r="B36" i="7" s="1"/>
  <c r="C30" i="6"/>
  <c r="B37" i="7" s="1"/>
  <c r="C31" i="6"/>
  <c r="B38" i="7" s="1"/>
  <c r="C32" i="6"/>
  <c r="B39" i="7" s="1"/>
  <c r="C33" i="6"/>
  <c r="B40" i="7" s="1"/>
  <c r="C34" i="6"/>
  <c r="B41" i="7" s="1"/>
  <c r="C35" i="6"/>
  <c r="B42" i="7" s="1"/>
  <c r="C36" i="6"/>
  <c r="B43" i="7" s="1"/>
  <c r="C37" i="6"/>
  <c r="B44" i="7" s="1"/>
  <c r="C38" i="6"/>
  <c r="B45" i="7" s="1"/>
  <c r="C39" i="6"/>
  <c r="B46" i="7" s="1"/>
  <c r="C40" i="6"/>
  <c r="B47" i="7" s="1"/>
  <c r="C41" i="6"/>
  <c r="B48" i="7" s="1"/>
  <c r="C42" i="6"/>
  <c r="B49" i="7" s="1"/>
  <c r="C43" i="6"/>
  <c r="B50" i="7" s="1"/>
  <c r="C44" i="6"/>
  <c r="B51" i="7" s="1"/>
  <c r="C45" i="6"/>
  <c r="B52" i="7" s="1"/>
  <c r="C46" i="6"/>
  <c r="B53" i="7" s="1"/>
  <c r="C47" i="6"/>
  <c r="B54" i="7" s="1"/>
  <c r="C48" i="6"/>
  <c r="B55" i="7" s="1"/>
  <c r="C49" i="6"/>
  <c r="B56" i="7" s="1"/>
  <c r="C50" i="6"/>
  <c r="B57" i="7" s="1"/>
  <c r="C51" i="6"/>
  <c r="B58" i="7" s="1"/>
  <c r="C52" i="6"/>
  <c r="B59" i="7" s="1"/>
  <c r="C53" i="6"/>
  <c r="B60" i="7" s="1"/>
  <c r="C54" i="6"/>
  <c r="B61" i="7" s="1"/>
  <c r="C55" i="6"/>
  <c r="B62" i="7" s="1"/>
  <c r="C56" i="6"/>
  <c r="B63" i="7" s="1"/>
  <c r="C57" i="6"/>
  <c r="B64" i="7" s="1"/>
  <c r="C58" i="6"/>
  <c r="B65" i="7" s="1"/>
  <c r="C59" i="6"/>
  <c r="B66" i="7" s="1"/>
  <c r="C60" i="6"/>
  <c r="B67" i="7" s="1"/>
  <c r="C61" i="6"/>
  <c r="B68" i="7" s="1"/>
  <c r="C62" i="6"/>
  <c r="B69" i="7" s="1"/>
  <c r="C63" i="6"/>
  <c r="B70" i="7" s="1"/>
  <c r="C64" i="6"/>
  <c r="B71" i="7" s="1"/>
  <c r="C65" i="6"/>
  <c r="B72" i="7" s="1"/>
  <c r="C66" i="6"/>
  <c r="B73" i="7" s="1"/>
  <c r="C67" i="6"/>
  <c r="B74" i="7" s="1"/>
  <c r="C68" i="6"/>
  <c r="B75" i="7" s="1"/>
  <c r="C69" i="6"/>
  <c r="B76" i="7" s="1"/>
  <c r="C70" i="6"/>
  <c r="B77" i="7" s="1"/>
  <c r="C71" i="6"/>
  <c r="B78" i="7" s="1"/>
  <c r="C72" i="6"/>
  <c r="B79" i="7" s="1"/>
  <c r="C73" i="6"/>
  <c r="B80" i="7" s="1"/>
  <c r="C74" i="6"/>
  <c r="B81" i="7" s="1"/>
  <c r="C75" i="6"/>
  <c r="B82" i="7" s="1"/>
  <c r="C76" i="6"/>
  <c r="B83" i="7" s="1"/>
  <c r="C77" i="6"/>
  <c r="B84" i="7" s="1"/>
  <c r="C78" i="6"/>
  <c r="B85" i="7" s="1"/>
  <c r="C79" i="6"/>
  <c r="B86" i="7" s="1"/>
  <c r="C80" i="6"/>
  <c r="B87" i="7" s="1"/>
  <c r="C81" i="6"/>
  <c r="B88" i="7" s="1"/>
  <c r="C82" i="6"/>
  <c r="B89" i="7" s="1"/>
  <c r="C83" i="6"/>
  <c r="B90" i="7" s="1"/>
  <c r="C84" i="6"/>
  <c r="B91" i="7" s="1"/>
  <c r="C85" i="6"/>
  <c r="B92" i="7" s="1"/>
  <c r="C86" i="6"/>
  <c r="B93" i="7" s="1"/>
  <c r="C3" i="6"/>
  <c r="B10" i="7" s="1"/>
  <c r="C175" i="6"/>
  <c r="B182" i="7" s="1"/>
  <c r="C177" i="6"/>
  <c r="B184" i="7" s="1"/>
  <c r="C179" i="6"/>
  <c r="B186" i="7" s="1"/>
  <c r="C181" i="6"/>
  <c r="B188" i="7" s="1"/>
  <c r="C183" i="6"/>
  <c r="B190" i="7" s="1"/>
  <c r="C185" i="6"/>
  <c r="B192" i="7" s="1"/>
  <c r="C189" i="6"/>
  <c r="B196" i="7" s="1"/>
  <c r="C191" i="6"/>
  <c r="B198" i="7" s="1"/>
  <c r="C193" i="6"/>
  <c r="B200" i="7" s="1"/>
  <c r="C195" i="6"/>
  <c r="B202" i="7" s="1"/>
  <c r="C197" i="6"/>
  <c r="B204" i="7" s="1"/>
  <c r="C199" i="6"/>
  <c r="B206" i="7" s="1"/>
  <c r="C201" i="6"/>
  <c r="B208" i="7" s="1"/>
  <c r="B2" i="7"/>
  <c r="B3" i="7" s="1"/>
  <c r="C187" i="6" l="1"/>
  <c r="B194" i="7" s="1"/>
  <c r="C200" i="6"/>
  <c r="B207" i="7" s="1"/>
  <c r="C192" i="6"/>
  <c r="B199" i="7" s="1"/>
  <c r="C184" i="6"/>
  <c r="B191" i="7" s="1"/>
  <c r="C176" i="6"/>
  <c r="B183" i="7" s="1"/>
  <c r="C198" i="6"/>
  <c r="B205" i="7" s="1"/>
  <c r="C190" i="6"/>
  <c r="B197" i="7" s="1"/>
  <c r="C182" i="6"/>
  <c r="B189" i="7" s="1"/>
  <c r="C174" i="6"/>
  <c r="B181" i="7" s="1"/>
  <c r="C196" i="6"/>
  <c r="B203" i="7" s="1"/>
  <c r="C188" i="6"/>
  <c r="B195" i="7" s="1"/>
  <c r="C180" i="6"/>
  <c r="B187" i="7" s="1"/>
  <c r="C202" i="6"/>
  <c r="B209" i="7" s="1"/>
  <c r="C194" i="6"/>
  <c r="B201" i="7" s="1"/>
  <c r="C186" i="6"/>
  <c r="B193" i="7" s="1"/>
  <c r="C178" i="6"/>
  <c r="B185" i="7" s="1"/>
  <c r="B1" i="7"/>
  <c r="B5" i="7" l="1"/>
  <c r="B6" i="7" s="1"/>
  <c r="B4" i="7"/>
  <c r="C164" i="6" l="1"/>
  <c r="B171" i="7" s="1"/>
  <c r="C171" i="7" s="1"/>
  <c r="C156" i="6"/>
  <c r="B163" i="7" s="1"/>
  <c r="C163" i="7" s="1"/>
  <c r="C148" i="6"/>
  <c r="B155" i="7" s="1"/>
  <c r="C155" i="7" s="1"/>
  <c r="C140" i="6"/>
  <c r="B147" i="7" s="1"/>
  <c r="C147" i="7" s="1"/>
  <c r="C132" i="6"/>
  <c r="B139" i="7" s="1"/>
  <c r="C139" i="7" s="1"/>
  <c r="C124" i="6"/>
  <c r="B131" i="7" s="1"/>
  <c r="C131" i="7" s="1"/>
  <c r="C116" i="6"/>
  <c r="B123" i="7" s="1"/>
  <c r="C123" i="7" s="1"/>
  <c r="C168" i="6"/>
  <c r="B175" i="7" s="1"/>
  <c r="C175" i="7" s="1"/>
  <c r="C160" i="6"/>
  <c r="B167" i="7" s="1"/>
  <c r="C167" i="7" s="1"/>
  <c r="C152" i="6"/>
  <c r="B159" i="7" s="1"/>
  <c r="C159" i="7" s="1"/>
  <c r="C144" i="6"/>
  <c r="B151" i="7" s="1"/>
  <c r="C151" i="7" s="1"/>
  <c r="C136" i="6"/>
  <c r="B143" i="7" s="1"/>
  <c r="C143" i="7" s="1"/>
  <c r="C128" i="6"/>
  <c r="B135" i="7" s="1"/>
  <c r="C135" i="7" s="1"/>
  <c r="C120" i="6"/>
  <c r="B127" i="7" s="1"/>
  <c r="C127" i="7" s="1"/>
  <c r="C112" i="6"/>
  <c r="B119" i="7" s="1"/>
  <c r="C119" i="7" s="1"/>
  <c r="C104" i="6"/>
  <c r="B111" i="7" s="1"/>
  <c r="C111" i="7" s="1"/>
  <c r="C96" i="6"/>
  <c r="B103" i="7" s="1"/>
  <c r="C103" i="7" s="1"/>
  <c r="C172" i="6"/>
  <c r="B179" i="7" s="1"/>
  <c r="C179" i="7" s="1"/>
  <c r="C173" i="6"/>
  <c r="B180" i="7" s="1"/>
  <c r="C180" i="7" s="1"/>
  <c r="C108" i="6"/>
  <c r="B115" i="7" s="1"/>
  <c r="C115" i="7" s="1"/>
  <c r="C100" i="6"/>
  <c r="B107" i="7" s="1"/>
  <c r="C107" i="7" s="1"/>
  <c r="C92" i="6"/>
  <c r="B99" i="7" s="1"/>
  <c r="C99" i="7" s="1"/>
  <c r="C10" i="7"/>
  <c r="C14" i="7"/>
  <c r="C18" i="7"/>
  <c r="C22" i="7"/>
  <c r="C26" i="7"/>
  <c r="C30" i="7"/>
  <c r="C34" i="7"/>
  <c r="C38" i="7"/>
  <c r="C42" i="7"/>
  <c r="C46" i="7"/>
  <c r="C50" i="7"/>
  <c r="C54" i="7"/>
  <c r="C58" i="7"/>
  <c r="C62" i="7"/>
  <c r="C66" i="7"/>
  <c r="C70" i="7"/>
  <c r="C74" i="7"/>
  <c r="C78" i="7"/>
  <c r="C82" i="7"/>
  <c r="C86" i="7"/>
  <c r="C90" i="7"/>
  <c r="C94" i="7"/>
  <c r="C182" i="7"/>
  <c r="C186" i="7"/>
  <c r="C190" i="7"/>
  <c r="C194" i="7"/>
  <c r="C198" i="7"/>
  <c r="C202" i="7"/>
  <c r="C206" i="7"/>
  <c r="C9" i="7"/>
  <c r="C13" i="7"/>
  <c r="C19" i="7"/>
  <c r="C24" i="7"/>
  <c r="C29" i="7"/>
  <c r="C35" i="7"/>
  <c r="C40" i="7"/>
  <c r="C45" i="7"/>
  <c r="C51" i="7"/>
  <c r="C56" i="7"/>
  <c r="C61" i="7"/>
  <c r="C67" i="7"/>
  <c r="C72" i="7"/>
  <c r="C77" i="7"/>
  <c r="C83" i="7"/>
  <c r="C88" i="7"/>
  <c r="C93" i="7"/>
  <c r="C184" i="7"/>
  <c r="C189" i="7"/>
  <c r="C195" i="7"/>
  <c r="C200" i="7"/>
  <c r="C205" i="7"/>
  <c r="C15" i="7"/>
  <c r="C20" i="7"/>
  <c r="C25" i="7"/>
  <c r="C31" i="7"/>
  <c r="C36" i="7"/>
  <c r="C41" i="7"/>
  <c r="C47" i="7"/>
  <c r="C52" i="7"/>
  <c r="C57" i="7"/>
  <c r="C63" i="7"/>
  <c r="C68" i="7"/>
  <c r="C73" i="7"/>
  <c r="C79" i="7"/>
  <c r="C84" i="7"/>
  <c r="C89" i="7"/>
  <c r="C185" i="7"/>
  <c r="C191" i="7"/>
  <c r="C196" i="7"/>
  <c r="C201" i="7"/>
  <c r="C207" i="7"/>
  <c r="C11" i="7"/>
  <c r="C16" i="7"/>
  <c r="C21" i="7"/>
  <c r="C27" i="7"/>
  <c r="C32" i="7"/>
  <c r="C37" i="7"/>
  <c r="C43" i="7"/>
  <c r="C48" i="7"/>
  <c r="C53" i="7"/>
  <c r="C59" i="7"/>
  <c r="C64" i="7"/>
  <c r="C69" i="7"/>
  <c r="C75" i="7"/>
  <c r="C80" i="7"/>
  <c r="C85" i="7"/>
  <c r="C91" i="7"/>
  <c r="C181" i="7"/>
  <c r="C187" i="7"/>
  <c r="C192" i="7"/>
  <c r="C197" i="7"/>
  <c r="C203" i="7"/>
  <c r="C208" i="7"/>
  <c r="C12" i="7"/>
  <c r="C17" i="7"/>
  <c r="C23" i="7"/>
  <c r="C28" i="7"/>
  <c r="C33" i="7"/>
  <c r="C39" i="7"/>
  <c r="C44" i="7"/>
  <c r="C49" i="7"/>
  <c r="C55" i="7"/>
  <c r="C60" i="7"/>
  <c r="C65" i="7"/>
  <c r="C71" i="7"/>
  <c r="C76" i="7"/>
  <c r="C81" i="7"/>
  <c r="C87" i="7"/>
  <c r="C92" i="7"/>
  <c r="C183" i="7"/>
  <c r="C188" i="7"/>
  <c r="C193" i="7"/>
  <c r="C199" i="7"/>
  <c r="C204" i="7"/>
  <c r="C209" i="7"/>
  <c r="C88" i="6"/>
  <c r="B95" i="7" s="1"/>
  <c r="C95" i="7" s="1"/>
  <c r="C170" i="6"/>
  <c r="B177" i="7" s="1"/>
  <c r="C177" i="7" s="1"/>
  <c r="C166" i="6"/>
  <c r="B173" i="7" s="1"/>
  <c r="C173" i="7" s="1"/>
  <c r="C162" i="6"/>
  <c r="B169" i="7" s="1"/>
  <c r="C169" i="7" s="1"/>
  <c r="C158" i="6"/>
  <c r="B165" i="7" s="1"/>
  <c r="C165" i="7" s="1"/>
  <c r="C154" i="6"/>
  <c r="B161" i="7" s="1"/>
  <c r="C161" i="7" s="1"/>
  <c r="C150" i="6"/>
  <c r="B157" i="7" s="1"/>
  <c r="C157" i="7" s="1"/>
  <c r="C146" i="6"/>
  <c r="B153" i="7" s="1"/>
  <c r="C153" i="7" s="1"/>
  <c r="C142" i="6"/>
  <c r="B149" i="7" s="1"/>
  <c r="C149" i="7" s="1"/>
  <c r="C138" i="6"/>
  <c r="B145" i="7" s="1"/>
  <c r="C145" i="7" s="1"/>
  <c r="C134" i="6"/>
  <c r="B141" i="7" s="1"/>
  <c r="C141" i="7" s="1"/>
  <c r="C130" i="6"/>
  <c r="B137" i="7" s="1"/>
  <c r="C137" i="7" s="1"/>
  <c r="C126" i="6"/>
  <c r="B133" i="7" s="1"/>
  <c r="C133" i="7" s="1"/>
  <c r="C122" i="6"/>
  <c r="B129" i="7" s="1"/>
  <c r="C129" i="7" s="1"/>
  <c r="C118" i="6"/>
  <c r="B125" i="7" s="1"/>
  <c r="C125" i="7" s="1"/>
  <c r="C114" i="6"/>
  <c r="B121" i="7" s="1"/>
  <c r="C121" i="7" s="1"/>
  <c r="C110" i="6"/>
  <c r="B117" i="7" s="1"/>
  <c r="C117" i="7" s="1"/>
  <c r="C106" i="6"/>
  <c r="B113" i="7" s="1"/>
  <c r="C113" i="7" s="1"/>
  <c r="C102" i="6"/>
  <c r="B109" i="7" s="1"/>
  <c r="C109" i="7" s="1"/>
  <c r="C98" i="6"/>
  <c r="B105" i="7" s="1"/>
  <c r="C105" i="7" s="1"/>
  <c r="C94" i="6"/>
  <c r="B101" i="7" s="1"/>
  <c r="C101" i="7" s="1"/>
  <c r="C90" i="6"/>
  <c r="B97" i="7" s="1"/>
  <c r="C97" i="7" s="1"/>
  <c r="C169" i="6"/>
  <c r="B176" i="7" s="1"/>
  <c r="C176" i="7" s="1"/>
  <c r="C165" i="6"/>
  <c r="B172" i="7" s="1"/>
  <c r="C172" i="7" s="1"/>
  <c r="C161" i="6"/>
  <c r="B168" i="7" s="1"/>
  <c r="C168" i="7" s="1"/>
  <c r="C157" i="6"/>
  <c r="B164" i="7" s="1"/>
  <c r="C164" i="7" s="1"/>
  <c r="C153" i="6"/>
  <c r="B160" i="7" s="1"/>
  <c r="C160" i="7" s="1"/>
  <c r="C149" i="6"/>
  <c r="B156" i="7" s="1"/>
  <c r="C156" i="7" s="1"/>
  <c r="C145" i="6"/>
  <c r="B152" i="7" s="1"/>
  <c r="C152" i="7" s="1"/>
  <c r="C141" i="6"/>
  <c r="B148" i="7" s="1"/>
  <c r="C148" i="7" s="1"/>
  <c r="C137" i="6"/>
  <c r="B144" i="7" s="1"/>
  <c r="C144" i="7" s="1"/>
  <c r="C133" i="6"/>
  <c r="B140" i="7" s="1"/>
  <c r="C140" i="7" s="1"/>
  <c r="C129" i="6"/>
  <c r="B136" i="7" s="1"/>
  <c r="C136" i="7" s="1"/>
  <c r="C125" i="6"/>
  <c r="B132" i="7" s="1"/>
  <c r="C132" i="7" s="1"/>
  <c r="C121" i="6"/>
  <c r="B128" i="7" s="1"/>
  <c r="C128" i="7" s="1"/>
  <c r="C117" i="6"/>
  <c r="B124" i="7" s="1"/>
  <c r="C124" i="7" s="1"/>
  <c r="C113" i="6"/>
  <c r="B120" i="7" s="1"/>
  <c r="C120" i="7" s="1"/>
  <c r="C109" i="6"/>
  <c r="B116" i="7" s="1"/>
  <c r="C116" i="7" s="1"/>
  <c r="C105" i="6"/>
  <c r="B112" i="7" s="1"/>
  <c r="C112" i="7" s="1"/>
  <c r="C101" i="6"/>
  <c r="B108" i="7" s="1"/>
  <c r="C108" i="7" s="1"/>
  <c r="C97" i="6"/>
  <c r="B104" i="7" s="1"/>
  <c r="C104" i="7" s="1"/>
  <c r="C93" i="6"/>
  <c r="B100" i="7" s="1"/>
  <c r="C100" i="7" s="1"/>
  <c r="C89" i="6"/>
  <c r="B96" i="7" s="1"/>
  <c r="C96" i="7" s="1"/>
  <c r="C171" i="6"/>
  <c r="B178" i="7" s="1"/>
  <c r="C178" i="7" s="1"/>
  <c r="C167" i="6"/>
  <c r="B174" i="7" s="1"/>
  <c r="C174" i="7" s="1"/>
  <c r="C163" i="6"/>
  <c r="B170" i="7" s="1"/>
  <c r="C170" i="7" s="1"/>
  <c r="C159" i="6"/>
  <c r="B166" i="7" s="1"/>
  <c r="C166" i="7" s="1"/>
  <c r="C155" i="6"/>
  <c r="B162" i="7" s="1"/>
  <c r="C162" i="7" s="1"/>
  <c r="C151" i="6"/>
  <c r="B158" i="7" s="1"/>
  <c r="C158" i="7" s="1"/>
  <c r="C147" i="6"/>
  <c r="B154" i="7" s="1"/>
  <c r="C154" i="7" s="1"/>
  <c r="C143" i="6"/>
  <c r="B150" i="7" s="1"/>
  <c r="C150" i="7" s="1"/>
  <c r="C139" i="6"/>
  <c r="B146" i="7" s="1"/>
  <c r="C146" i="7" s="1"/>
  <c r="C135" i="6"/>
  <c r="B142" i="7" s="1"/>
  <c r="C142" i="7" s="1"/>
  <c r="C131" i="6"/>
  <c r="B138" i="7" s="1"/>
  <c r="C138" i="7" s="1"/>
  <c r="C127" i="6"/>
  <c r="B134" i="7" s="1"/>
  <c r="C134" i="7" s="1"/>
  <c r="C123" i="6"/>
  <c r="B130" i="7" s="1"/>
  <c r="C130" i="7" s="1"/>
  <c r="C119" i="6"/>
  <c r="B126" i="7" s="1"/>
  <c r="C126" i="7" s="1"/>
  <c r="C115" i="6"/>
  <c r="B122" i="7" s="1"/>
  <c r="C122" i="7" s="1"/>
  <c r="C111" i="6"/>
  <c r="B118" i="7" s="1"/>
  <c r="C118" i="7" s="1"/>
  <c r="C107" i="6"/>
  <c r="B114" i="7" s="1"/>
  <c r="C114" i="7" s="1"/>
  <c r="C103" i="6"/>
  <c r="B110" i="7" s="1"/>
  <c r="C110" i="7" s="1"/>
  <c r="C99" i="6"/>
  <c r="B106" i="7" s="1"/>
  <c r="C106" i="7" s="1"/>
  <c r="C95" i="6"/>
  <c r="B102" i="7" s="1"/>
  <c r="C102" i="7" s="1"/>
  <c r="C91" i="6"/>
  <c r="B98" i="7" s="1"/>
  <c r="C98" i="7" s="1"/>
  <c r="B5" i="2" l="1"/>
  <c r="B64" i="1" l="1"/>
  <c r="B65" i="1" s="1"/>
  <c r="B66" i="1"/>
  <c r="B722" i="9" l="1"/>
  <c r="C722" i="9" s="1"/>
  <c r="B718" i="9"/>
  <c r="C718" i="9" s="1"/>
  <c r="B714" i="9"/>
  <c r="C714" i="9" s="1"/>
  <c r="B710" i="9"/>
  <c r="C710" i="9" s="1"/>
  <c r="B706" i="9"/>
  <c r="C706" i="9" s="1"/>
  <c r="B702" i="9"/>
  <c r="C702" i="9" s="1"/>
  <c r="B698" i="9"/>
  <c r="C698" i="9" s="1"/>
  <c r="B694" i="9"/>
  <c r="C694" i="9" s="1"/>
  <c r="B690" i="9"/>
  <c r="C690" i="9" s="1"/>
  <c r="B686" i="9"/>
  <c r="C686" i="9" s="1"/>
  <c r="B682" i="9"/>
  <c r="C682" i="9" s="1"/>
  <c r="B678" i="9"/>
  <c r="C678" i="9" s="1"/>
  <c r="B674" i="9"/>
  <c r="C674" i="9" s="1"/>
  <c r="B670" i="9"/>
  <c r="C670" i="9" s="1"/>
  <c r="B666" i="9"/>
  <c r="C666" i="9" s="1"/>
  <c r="B662" i="9"/>
  <c r="C662" i="9" s="1"/>
  <c r="B658" i="9"/>
  <c r="C658" i="9" s="1"/>
  <c r="B654" i="9"/>
  <c r="C654" i="9" s="1"/>
  <c r="B650" i="9"/>
  <c r="C650" i="9" s="1"/>
  <c r="B646" i="9"/>
  <c r="C646" i="9" s="1"/>
  <c r="B642" i="9"/>
  <c r="C642" i="9" s="1"/>
  <c r="B638" i="9"/>
  <c r="C638" i="9" s="1"/>
  <c r="B634" i="9"/>
  <c r="C634" i="9" s="1"/>
  <c r="B630" i="9"/>
  <c r="C630" i="9" s="1"/>
  <c r="B626" i="9"/>
  <c r="C626" i="9" s="1"/>
  <c r="B622" i="9"/>
  <c r="C622" i="9" s="1"/>
  <c r="B618" i="9"/>
  <c r="C618" i="9" s="1"/>
  <c r="B614" i="9"/>
  <c r="C614" i="9" s="1"/>
  <c r="B610" i="9"/>
  <c r="C610" i="9" s="1"/>
  <c r="B606" i="9"/>
  <c r="C606" i="9" s="1"/>
  <c r="B602" i="9"/>
  <c r="C602" i="9" s="1"/>
  <c r="B598" i="9"/>
  <c r="C598" i="9" s="1"/>
  <c r="B594" i="9"/>
  <c r="C594" i="9" s="1"/>
  <c r="B590" i="9"/>
  <c r="C590" i="9" s="1"/>
  <c r="B586" i="9"/>
  <c r="C586" i="9" s="1"/>
  <c r="B582" i="9"/>
  <c r="C582" i="9" s="1"/>
  <c r="B578" i="9"/>
  <c r="C578" i="9" s="1"/>
  <c r="B574" i="9"/>
  <c r="C574" i="9" s="1"/>
  <c r="B570" i="9"/>
  <c r="C570" i="9" s="1"/>
  <c r="B566" i="9"/>
  <c r="C566" i="9" s="1"/>
  <c r="B562" i="9"/>
  <c r="C562" i="9" s="1"/>
  <c r="B558" i="9"/>
  <c r="C558" i="9" s="1"/>
  <c r="B554" i="9"/>
  <c r="C554" i="9" s="1"/>
  <c r="B550" i="9"/>
  <c r="C550" i="9" s="1"/>
  <c r="B546" i="9"/>
  <c r="C546" i="9" s="1"/>
  <c r="B542" i="9"/>
  <c r="C542" i="9" s="1"/>
  <c r="B538" i="9"/>
  <c r="C538" i="9" s="1"/>
  <c r="B534" i="9"/>
  <c r="C534" i="9" s="1"/>
  <c r="B530" i="9"/>
  <c r="C530" i="9" s="1"/>
  <c r="B526" i="9"/>
  <c r="C526" i="9" s="1"/>
  <c r="B522" i="9"/>
  <c r="C522" i="9" s="1"/>
  <c r="B518" i="9"/>
  <c r="C518" i="9" s="1"/>
  <c r="B514" i="9"/>
  <c r="C514" i="9" s="1"/>
  <c r="B510" i="9"/>
  <c r="C510" i="9" s="1"/>
  <c r="B506" i="9"/>
  <c r="C506" i="9" s="1"/>
  <c r="B502" i="9"/>
  <c r="C502" i="9" s="1"/>
  <c r="B498" i="9"/>
  <c r="C498" i="9" s="1"/>
  <c r="B494" i="9"/>
  <c r="C494" i="9" s="1"/>
  <c r="B490" i="9"/>
  <c r="C490" i="9" s="1"/>
  <c r="B486" i="9"/>
  <c r="C486" i="9" s="1"/>
  <c r="B482" i="9"/>
  <c r="C482" i="9" s="1"/>
  <c r="B478" i="9"/>
  <c r="C478" i="9" s="1"/>
  <c r="B474" i="9"/>
  <c r="C474" i="9" s="1"/>
  <c r="B470" i="9"/>
  <c r="C470" i="9" s="1"/>
  <c r="B466" i="9"/>
  <c r="C466" i="9" s="1"/>
  <c r="B462" i="9"/>
  <c r="C462" i="9" s="1"/>
  <c r="B458" i="9"/>
  <c r="C458" i="9" s="1"/>
  <c r="B454" i="9"/>
  <c r="C454" i="9" s="1"/>
  <c r="B450" i="9"/>
  <c r="C450" i="9" s="1"/>
  <c r="B446" i="9"/>
  <c r="C446" i="9" s="1"/>
  <c r="B442" i="9"/>
  <c r="C442" i="9" s="1"/>
  <c r="B438" i="9"/>
  <c r="C438" i="9" s="1"/>
  <c r="B434" i="9"/>
  <c r="C434" i="9" s="1"/>
  <c r="B430" i="9"/>
  <c r="C430" i="9" s="1"/>
  <c r="B426" i="9"/>
  <c r="C426" i="9" s="1"/>
  <c r="B422" i="9"/>
  <c r="C422" i="9" s="1"/>
  <c r="B418" i="9"/>
  <c r="C418" i="9" s="1"/>
  <c r="B414" i="9"/>
  <c r="C414" i="9" s="1"/>
  <c r="B410" i="9"/>
  <c r="C410" i="9" s="1"/>
  <c r="B406" i="9"/>
  <c r="C406" i="9" s="1"/>
  <c r="B402" i="9"/>
  <c r="C402" i="9" s="1"/>
  <c r="B398" i="9"/>
  <c r="C398" i="9" s="1"/>
  <c r="B394" i="9"/>
  <c r="C394" i="9" s="1"/>
  <c r="B390" i="9"/>
  <c r="C390" i="9" s="1"/>
  <c r="B386" i="9"/>
  <c r="C386" i="9" s="1"/>
  <c r="B721" i="9"/>
  <c r="C721" i="9" s="1"/>
  <c r="B717" i="9"/>
  <c r="C717" i="9" s="1"/>
  <c r="B713" i="9"/>
  <c r="C713" i="9" s="1"/>
  <c r="B709" i="9"/>
  <c r="C709" i="9" s="1"/>
  <c r="B705" i="9"/>
  <c r="C705" i="9" s="1"/>
  <c r="B701" i="9"/>
  <c r="C701" i="9" s="1"/>
  <c r="B697" i="9"/>
  <c r="C697" i="9" s="1"/>
  <c r="B693" i="9"/>
  <c r="C693" i="9" s="1"/>
  <c r="B689" i="9"/>
  <c r="C689" i="9" s="1"/>
  <c r="B685" i="9"/>
  <c r="C685" i="9" s="1"/>
  <c r="B681" i="9"/>
  <c r="C681" i="9" s="1"/>
  <c r="B677" i="9"/>
  <c r="C677" i="9" s="1"/>
  <c r="B673" i="9"/>
  <c r="C673" i="9" s="1"/>
  <c r="B669" i="9"/>
  <c r="C669" i="9" s="1"/>
  <c r="B665" i="9"/>
  <c r="C665" i="9" s="1"/>
  <c r="B661" i="9"/>
  <c r="C661" i="9" s="1"/>
  <c r="B657" i="9"/>
  <c r="C657" i="9" s="1"/>
  <c r="B653" i="9"/>
  <c r="C653" i="9" s="1"/>
  <c r="B649" i="9"/>
  <c r="C649" i="9" s="1"/>
  <c r="B645" i="9"/>
  <c r="C645" i="9" s="1"/>
  <c r="B641" i="9"/>
  <c r="C641" i="9" s="1"/>
  <c r="B637" i="9"/>
  <c r="C637" i="9" s="1"/>
  <c r="B633" i="9"/>
  <c r="C633" i="9" s="1"/>
  <c r="B629" i="9"/>
  <c r="C629" i="9" s="1"/>
  <c r="B625" i="9"/>
  <c r="C625" i="9" s="1"/>
  <c r="B621" i="9"/>
  <c r="C621" i="9" s="1"/>
  <c r="B617" i="9"/>
  <c r="C617" i="9" s="1"/>
  <c r="B613" i="9"/>
  <c r="C613" i="9" s="1"/>
  <c r="B609" i="9"/>
  <c r="C609" i="9" s="1"/>
  <c r="B605" i="9"/>
  <c r="C605" i="9" s="1"/>
  <c r="B601" i="9"/>
  <c r="C601" i="9" s="1"/>
  <c r="B597" i="9"/>
  <c r="C597" i="9" s="1"/>
  <c r="B593" i="9"/>
  <c r="C593" i="9" s="1"/>
  <c r="B589" i="9"/>
  <c r="C589" i="9" s="1"/>
  <c r="B585" i="9"/>
  <c r="C585" i="9" s="1"/>
  <c r="B581" i="9"/>
  <c r="C581" i="9" s="1"/>
  <c r="B577" i="9"/>
  <c r="C577" i="9" s="1"/>
  <c r="B573" i="9"/>
  <c r="C573" i="9" s="1"/>
  <c r="B569" i="9"/>
  <c r="C569" i="9" s="1"/>
  <c r="B565" i="9"/>
  <c r="C565" i="9" s="1"/>
  <c r="B561" i="9"/>
  <c r="C561" i="9" s="1"/>
  <c r="B557" i="9"/>
  <c r="C557" i="9" s="1"/>
  <c r="B553" i="9"/>
  <c r="C553" i="9" s="1"/>
  <c r="B549" i="9"/>
  <c r="C549" i="9" s="1"/>
  <c r="B545" i="9"/>
  <c r="C545" i="9" s="1"/>
  <c r="B541" i="9"/>
  <c r="C541" i="9" s="1"/>
  <c r="B537" i="9"/>
  <c r="C537" i="9" s="1"/>
  <c r="B533" i="9"/>
  <c r="C533" i="9" s="1"/>
  <c r="B529" i="9"/>
  <c r="C529" i="9" s="1"/>
  <c r="B525" i="9"/>
  <c r="C525" i="9" s="1"/>
  <c r="B521" i="9"/>
  <c r="C521" i="9" s="1"/>
  <c r="B517" i="9"/>
  <c r="C517" i="9" s="1"/>
  <c r="B513" i="9"/>
  <c r="C513" i="9" s="1"/>
  <c r="B509" i="9"/>
  <c r="C509" i="9" s="1"/>
  <c r="B505" i="9"/>
  <c r="C505" i="9" s="1"/>
  <c r="B501" i="9"/>
  <c r="C501" i="9" s="1"/>
  <c r="B497" i="9"/>
  <c r="C497" i="9" s="1"/>
  <c r="B493" i="9"/>
  <c r="C493" i="9" s="1"/>
  <c r="B489" i="9"/>
  <c r="C489" i="9" s="1"/>
  <c r="B485" i="9"/>
  <c r="C485" i="9" s="1"/>
  <c r="B481" i="9"/>
  <c r="C481" i="9" s="1"/>
  <c r="B477" i="9"/>
  <c r="C477" i="9" s="1"/>
  <c r="B473" i="9"/>
  <c r="C473" i="9" s="1"/>
  <c r="B469" i="9"/>
  <c r="C469" i="9" s="1"/>
  <c r="B465" i="9"/>
  <c r="C465" i="9" s="1"/>
  <c r="B720" i="9"/>
  <c r="C720" i="9" s="1"/>
  <c r="B716" i="9"/>
  <c r="C716" i="9" s="1"/>
  <c r="B712" i="9"/>
  <c r="C712" i="9" s="1"/>
  <c r="B708" i="9"/>
  <c r="C708" i="9" s="1"/>
  <c r="B704" i="9"/>
  <c r="C704" i="9" s="1"/>
  <c r="B700" i="9"/>
  <c r="C700" i="9" s="1"/>
  <c r="B696" i="9"/>
  <c r="C696" i="9" s="1"/>
  <c r="B692" i="9"/>
  <c r="C692" i="9" s="1"/>
  <c r="B688" i="9"/>
  <c r="C688" i="9" s="1"/>
  <c r="B684" i="9"/>
  <c r="C684" i="9" s="1"/>
  <c r="B680" i="9"/>
  <c r="C680" i="9" s="1"/>
  <c r="B676" i="9"/>
  <c r="C676" i="9" s="1"/>
  <c r="B672" i="9"/>
  <c r="C672" i="9" s="1"/>
  <c r="B668" i="9"/>
  <c r="C668" i="9" s="1"/>
  <c r="B664" i="9"/>
  <c r="C664" i="9" s="1"/>
  <c r="B660" i="9"/>
  <c r="C660" i="9" s="1"/>
  <c r="B656" i="9"/>
  <c r="C656" i="9" s="1"/>
  <c r="B652" i="9"/>
  <c r="C652" i="9" s="1"/>
  <c r="B648" i="9"/>
  <c r="C648" i="9" s="1"/>
  <c r="B644" i="9"/>
  <c r="C644" i="9" s="1"/>
  <c r="B640" i="9"/>
  <c r="C640" i="9" s="1"/>
  <c r="B636" i="9"/>
  <c r="C636" i="9" s="1"/>
  <c r="B632" i="9"/>
  <c r="C632" i="9" s="1"/>
  <c r="B628" i="9"/>
  <c r="C628" i="9" s="1"/>
  <c r="B624" i="9"/>
  <c r="C624" i="9" s="1"/>
  <c r="B620" i="9"/>
  <c r="C620" i="9" s="1"/>
  <c r="B616" i="9"/>
  <c r="C616" i="9" s="1"/>
  <c r="B612" i="9"/>
  <c r="C612" i="9" s="1"/>
  <c r="B608" i="9"/>
  <c r="C608" i="9" s="1"/>
  <c r="B604" i="9"/>
  <c r="C604" i="9" s="1"/>
  <c r="B600" i="9"/>
  <c r="C600" i="9" s="1"/>
  <c r="B596" i="9"/>
  <c r="C596" i="9" s="1"/>
  <c r="B592" i="9"/>
  <c r="C592" i="9" s="1"/>
  <c r="B588" i="9"/>
  <c r="C588" i="9" s="1"/>
  <c r="B584" i="9"/>
  <c r="C584" i="9" s="1"/>
  <c r="B580" i="9"/>
  <c r="C580" i="9" s="1"/>
  <c r="B576" i="9"/>
  <c r="C576" i="9" s="1"/>
  <c r="B572" i="9"/>
  <c r="C572" i="9" s="1"/>
  <c r="B568" i="9"/>
  <c r="C568" i="9" s="1"/>
  <c r="B564" i="9"/>
  <c r="C564" i="9" s="1"/>
  <c r="B560" i="9"/>
  <c r="C560" i="9" s="1"/>
  <c r="B556" i="9"/>
  <c r="C556" i="9" s="1"/>
  <c r="B552" i="9"/>
  <c r="C552" i="9" s="1"/>
  <c r="B548" i="9"/>
  <c r="C548" i="9" s="1"/>
  <c r="B544" i="9"/>
  <c r="C544" i="9" s="1"/>
  <c r="B540" i="9"/>
  <c r="C540" i="9" s="1"/>
  <c r="B536" i="9"/>
  <c r="C536" i="9" s="1"/>
  <c r="B532" i="9"/>
  <c r="C532" i="9" s="1"/>
  <c r="B528" i="9"/>
  <c r="C528" i="9" s="1"/>
  <c r="B524" i="9"/>
  <c r="C524" i="9" s="1"/>
  <c r="B520" i="9"/>
  <c r="C520" i="9" s="1"/>
  <c r="B516" i="9"/>
  <c r="C516" i="9" s="1"/>
  <c r="B512" i="9"/>
  <c r="C512" i="9" s="1"/>
  <c r="B508" i="9"/>
  <c r="C508" i="9" s="1"/>
  <c r="B504" i="9"/>
  <c r="C504" i="9" s="1"/>
  <c r="B500" i="9"/>
  <c r="C500" i="9" s="1"/>
  <c r="B496" i="9"/>
  <c r="C496" i="9" s="1"/>
  <c r="B492" i="9"/>
  <c r="C492" i="9" s="1"/>
  <c r="B488" i="9"/>
  <c r="C488" i="9" s="1"/>
  <c r="B484" i="9"/>
  <c r="C484" i="9" s="1"/>
  <c r="B480" i="9"/>
  <c r="C480" i="9" s="1"/>
  <c r="B476" i="9"/>
  <c r="C476" i="9" s="1"/>
  <c r="B472" i="9"/>
  <c r="C472" i="9" s="1"/>
  <c r="B468" i="9"/>
  <c r="C468" i="9" s="1"/>
  <c r="B464" i="9"/>
  <c r="C464" i="9" s="1"/>
  <c r="B460" i="9"/>
  <c r="C460" i="9" s="1"/>
  <c r="B456" i="9"/>
  <c r="C456" i="9" s="1"/>
  <c r="B452" i="9"/>
  <c r="C452" i="9" s="1"/>
  <c r="B448" i="9"/>
  <c r="C448" i="9" s="1"/>
  <c r="B444" i="9"/>
  <c r="C444" i="9" s="1"/>
  <c r="B440" i="9"/>
  <c r="C440" i="9" s="1"/>
  <c r="B436" i="9"/>
  <c r="C436" i="9" s="1"/>
  <c r="B432" i="9"/>
  <c r="C432" i="9" s="1"/>
  <c r="B428" i="9"/>
  <c r="C428" i="9" s="1"/>
  <c r="B424" i="9"/>
  <c r="C424" i="9" s="1"/>
  <c r="B420" i="9"/>
  <c r="C420" i="9" s="1"/>
  <c r="B416" i="9"/>
  <c r="C416" i="9" s="1"/>
  <c r="B412" i="9"/>
  <c r="C412" i="9" s="1"/>
  <c r="B408" i="9"/>
  <c r="C408" i="9" s="1"/>
  <c r="B404" i="9"/>
  <c r="C404" i="9" s="1"/>
  <c r="B400" i="9"/>
  <c r="C400" i="9" s="1"/>
  <c r="B396" i="9"/>
  <c r="C396" i="9" s="1"/>
  <c r="B392" i="9"/>
  <c r="C392" i="9" s="1"/>
  <c r="B388" i="9"/>
  <c r="C388" i="9" s="1"/>
  <c r="B715" i="9"/>
  <c r="C715" i="9" s="1"/>
  <c r="B683" i="9"/>
  <c r="C683" i="9" s="1"/>
  <c r="B651" i="9"/>
  <c r="C651" i="9" s="1"/>
  <c r="B619" i="9"/>
  <c r="C619" i="9" s="1"/>
  <c r="B587" i="9"/>
  <c r="C587" i="9" s="1"/>
  <c r="B555" i="9"/>
  <c r="C555" i="9" s="1"/>
  <c r="B523" i="9"/>
  <c r="C523" i="9" s="1"/>
  <c r="B467" i="9"/>
  <c r="C467" i="9" s="1"/>
  <c r="B461" i="9"/>
  <c r="C461" i="9" s="1"/>
  <c r="B445" i="9"/>
  <c r="C445" i="9" s="1"/>
  <c r="B429" i="9"/>
  <c r="C429" i="9" s="1"/>
  <c r="B413" i="9"/>
  <c r="C413" i="9" s="1"/>
  <c r="B397" i="9"/>
  <c r="C397" i="9" s="1"/>
  <c r="B382" i="9"/>
  <c r="C382" i="9" s="1"/>
  <c r="B378" i="9"/>
  <c r="C378" i="9" s="1"/>
  <c r="B374" i="9"/>
  <c r="C374" i="9" s="1"/>
  <c r="B370" i="9"/>
  <c r="C370" i="9" s="1"/>
  <c r="B366" i="9"/>
  <c r="C366" i="9" s="1"/>
  <c r="B362" i="9"/>
  <c r="C362" i="9" s="1"/>
  <c r="B358" i="9"/>
  <c r="C358" i="9" s="1"/>
  <c r="B354" i="9"/>
  <c r="C354" i="9" s="1"/>
  <c r="B350" i="9"/>
  <c r="C350" i="9" s="1"/>
  <c r="B346" i="9"/>
  <c r="C346" i="9" s="1"/>
  <c r="B342" i="9"/>
  <c r="C342" i="9" s="1"/>
  <c r="B338" i="9"/>
  <c r="C338" i="9" s="1"/>
  <c r="B334" i="9"/>
  <c r="C334" i="9" s="1"/>
  <c r="B330" i="9"/>
  <c r="C330" i="9" s="1"/>
  <c r="B326" i="9"/>
  <c r="C326" i="9" s="1"/>
  <c r="B322" i="9"/>
  <c r="C322" i="9" s="1"/>
  <c r="B318" i="9"/>
  <c r="C318" i="9" s="1"/>
  <c r="B314" i="9"/>
  <c r="C314" i="9" s="1"/>
  <c r="B310" i="9"/>
  <c r="C310" i="9" s="1"/>
  <c r="B306" i="9"/>
  <c r="C306" i="9" s="1"/>
  <c r="B302" i="9"/>
  <c r="C302" i="9" s="1"/>
  <c r="B298" i="9"/>
  <c r="C298" i="9" s="1"/>
  <c r="B294" i="9"/>
  <c r="C294" i="9" s="1"/>
  <c r="B290" i="9"/>
  <c r="C290" i="9" s="1"/>
  <c r="B286" i="9"/>
  <c r="C286" i="9" s="1"/>
  <c r="B282" i="9"/>
  <c r="C282" i="9" s="1"/>
  <c r="B278" i="9"/>
  <c r="C278" i="9" s="1"/>
  <c r="B274" i="9"/>
  <c r="C274" i="9" s="1"/>
  <c r="B270" i="9"/>
  <c r="C270" i="9" s="1"/>
  <c r="B266" i="9"/>
  <c r="C266" i="9" s="1"/>
  <c r="B262" i="9"/>
  <c r="C262" i="9" s="1"/>
  <c r="B258" i="9"/>
  <c r="C258" i="9" s="1"/>
  <c r="B254" i="9"/>
  <c r="C254" i="9" s="1"/>
  <c r="B250" i="9"/>
  <c r="C250" i="9" s="1"/>
  <c r="B246" i="9"/>
  <c r="C246" i="9" s="1"/>
  <c r="B242" i="9"/>
  <c r="C242" i="9" s="1"/>
  <c r="B238" i="9"/>
  <c r="C238" i="9" s="1"/>
  <c r="B234" i="9"/>
  <c r="C234" i="9" s="1"/>
  <c r="B230" i="9"/>
  <c r="C230" i="9" s="1"/>
  <c r="B226" i="9"/>
  <c r="C226" i="9" s="1"/>
  <c r="B222" i="9"/>
  <c r="C222" i="9" s="1"/>
  <c r="B218" i="9"/>
  <c r="C218" i="9" s="1"/>
  <c r="B214" i="9"/>
  <c r="C214" i="9" s="1"/>
  <c r="B210" i="9"/>
  <c r="C210" i="9" s="1"/>
  <c r="B699" i="9"/>
  <c r="C699" i="9" s="1"/>
  <c r="B667" i="9"/>
  <c r="C667" i="9" s="1"/>
  <c r="B635" i="9"/>
  <c r="C635" i="9" s="1"/>
  <c r="B603" i="9"/>
  <c r="C603" i="9" s="1"/>
  <c r="B571" i="9"/>
  <c r="C571" i="9" s="1"/>
  <c r="B539" i="9"/>
  <c r="C539" i="9" s="1"/>
  <c r="B507" i="9"/>
  <c r="C507" i="9" s="1"/>
  <c r="B483" i="9"/>
  <c r="C483" i="9" s="1"/>
  <c r="B453" i="9"/>
  <c r="C453" i="9" s="1"/>
  <c r="B437" i="9"/>
  <c r="C437" i="9" s="1"/>
  <c r="B421" i="9"/>
  <c r="C421" i="9" s="1"/>
  <c r="B405" i="9"/>
  <c r="C405" i="9" s="1"/>
  <c r="B389" i="9"/>
  <c r="C389" i="9" s="1"/>
  <c r="B384" i="9"/>
  <c r="C384" i="9" s="1"/>
  <c r="B380" i="9"/>
  <c r="C380" i="9" s="1"/>
  <c r="B376" i="9"/>
  <c r="C376" i="9" s="1"/>
  <c r="B372" i="9"/>
  <c r="C372" i="9" s="1"/>
  <c r="B368" i="9"/>
  <c r="C368" i="9" s="1"/>
  <c r="B364" i="9"/>
  <c r="C364" i="9" s="1"/>
  <c r="B360" i="9"/>
  <c r="C360" i="9" s="1"/>
  <c r="B356" i="9"/>
  <c r="C356" i="9" s="1"/>
  <c r="B352" i="9"/>
  <c r="C352" i="9" s="1"/>
  <c r="B348" i="9"/>
  <c r="C348" i="9" s="1"/>
  <c r="B344" i="9"/>
  <c r="C344" i="9" s="1"/>
  <c r="B340" i="9"/>
  <c r="C340" i="9" s="1"/>
  <c r="B336" i="9"/>
  <c r="C336" i="9" s="1"/>
  <c r="B332" i="9"/>
  <c r="C332" i="9" s="1"/>
  <c r="B328" i="9"/>
  <c r="C328" i="9" s="1"/>
  <c r="B324" i="9"/>
  <c r="C324" i="9" s="1"/>
  <c r="B320" i="9"/>
  <c r="C320" i="9" s="1"/>
  <c r="B316" i="9"/>
  <c r="C316" i="9" s="1"/>
  <c r="B312" i="9"/>
  <c r="C312" i="9" s="1"/>
  <c r="B308" i="9"/>
  <c r="C308" i="9" s="1"/>
  <c r="B304" i="9"/>
  <c r="C304" i="9" s="1"/>
  <c r="B300" i="9"/>
  <c r="C300" i="9" s="1"/>
  <c r="B296" i="9"/>
  <c r="C296" i="9" s="1"/>
  <c r="B292" i="9"/>
  <c r="C292" i="9" s="1"/>
  <c r="B288" i="9"/>
  <c r="C288" i="9" s="1"/>
  <c r="B284" i="9"/>
  <c r="C284" i="9" s="1"/>
  <c r="B280" i="9"/>
  <c r="C280" i="9" s="1"/>
  <c r="B276" i="9"/>
  <c r="C276" i="9" s="1"/>
  <c r="B272" i="9"/>
  <c r="C272" i="9" s="1"/>
  <c r="B268" i="9"/>
  <c r="C268" i="9" s="1"/>
  <c r="B264" i="9"/>
  <c r="C264" i="9" s="1"/>
  <c r="B260" i="9"/>
  <c r="C260" i="9" s="1"/>
  <c r="B256" i="9"/>
  <c r="C256" i="9" s="1"/>
  <c r="B252" i="9"/>
  <c r="C252" i="9" s="1"/>
  <c r="B248" i="9"/>
  <c r="C248" i="9" s="1"/>
  <c r="B244" i="9"/>
  <c r="C244" i="9" s="1"/>
  <c r="B240" i="9"/>
  <c r="C240" i="9" s="1"/>
  <c r="B236" i="9"/>
  <c r="C236" i="9" s="1"/>
  <c r="B232" i="9"/>
  <c r="C232" i="9" s="1"/>
  <c r="B228" i="9"/>
  <c r="C228" i="9" s="1"/>
  <c r="B224" i="9"/>
  <c r="C224" i="9" s="1"/>
  <c r="B220" i="9"/>
  <c r="C220" i="9" s="1"/>
  <c r="B216" i="9"/>
  <c r="C216" i="9" s="1"/>
  <c r="B212" i="9"/>
  <c r="C212" i="9" s="1"/>
  <c r="B208" i="9"/>
  <c r="C208" i="9" s="1"/>
  <c r="B695" i="9"/>
  <c r="C695" i="9" s="1"/>
  <c r="B623" i="9"/>
  <c r="C623" i="9" s="1"/>
  <c r="B595" i="9"/>
  <c r="C595" i="9" s="1"/>
  <c r="B567" i="9"/>
  <c r="C567" i="9" s="1"/>
  <c r="B495" i="9"/>
  <c r="C495" i="9" s="1"/>
  <c r="B487" i="9"/>
  <c r="C487" i="9" s="1"/>
  <c r="B447" i="9"/>
  <c r="C447" i="9" s="1"/>
  <c r="B433" i="9"/>
  <c r="C433" i="9" s="1"/>
  <c r="B419" i="9"/>
  <c r="C419" i="9" s="1"/>
  <c r="B373" i="9"/>
  <c r="C373" i="9" s="1"/>
  <c r="B357" i="9"/>
  <c r="C357" i="9" s="1"/>
  <c r="B341" i="9"/>
  <c r="C341" i="9" s="1"/>
  <c r="B325" i="9"/>
  <c r="C325" i="9" s="1"/>
  <c r="B309" i="9"/>
  <c r="C309" i="9" s="1"/>
  <c r="B293" i="9"/>
  <c r="C293" i="9" s="1"/>
  <c r="B277" i="9"/>
  <c r="C277" i="9" s="1"/>
  <c r="B261" i="9"/>
  <c r="C261" i="9" s="1"/>
  <c r="B245" i="9"/>
  <c r="C245" i="9" s="1"/>
  <c r="B229" i="9"/>
  <c r="C229" i="9" s="1"/>
  <c r="B213" i="9"/>
  <c r="C213" i="9" s="1"/>
  <c r="B707" i="9"/>
  <c r="C707" i="9" s="1"/>
  <c r="B679" i="9"/>
  <c r="C679" i="9" s="1"/>
  <c r="B607" i="9"/>
  <c r="C607" i="9" s="1"/>
  <c r="B579" i="9"/>
  <c r="C579" i="9" s="1"/>
  <c r="B551" i="9"/>
  <c r="C551" i="9" s="1"/>
  <c r="B439" i="9"/>
  <c r="C439" i="9" s="1"/>
  <c r="B425" i="9"/>
  <c r="C425" i="9" s="1"/>
  <c r="B411" i="9"/>
  <c r="C411" i="9" s="1"/>
  <c r="B383" i="9"/>
  <c r="C383" i="9" s="1"/>
  <c r="B367" i="9"/>
  <c r="C367" i="9" s="1"/>
  <c r="B351" i="9"/>
  <c r="C351" i="9" s="1"/>
  <c r="B335" i="9"/>
  <c r="C335" i="9" s="1"/>
  <c r="B319" i="9"/>
  <c r="C319" i="9" s="1"/>
  <c r="B303" i="9"/>
  <c r="C303" i="9" s="1"/>
  <c r="B287" i="9"/>
  <c r="C287" i="9" s="1"/>
  <c r="B271" i="9"/>
  <c r="C271" i="9" s="1"/>
  <c r="B255" i="9"/>
  <c r="C255" i="9" s="1"/>
  <c r="B239" i="9"/>
  <c r="C239" i="9" s="1"/>
  <c r="B223" i="9"/>
  <c r="C223" i="9" s="1"/>
  <c r="B207" i="9"/>
  <c r="C207" i="9" s="1"/>
  <c r="B203" i="9"/>
  <c r="C203" i="9" s="1"/>
  <c r="B199" i="9"/>
  <c r="C199" i="9" s="1"/>
  <c r="B195" i="9"/>
  <c r="C195" i="9" s="1"/>
  <c r="B191" i="9"/>
  <c r="C191" i="9" s="1"/>
  <c r="B187" i="9"/>
  <c r="C187" i="9" s="1"/>
  <c r="B183" i="9"/>
  <c r="C183" i="9" s="1"/>
  <c r="B179" i="9"/>
  <c r="C179" i="9" s="1"/>
  <c r="B175" i="9"/>
  <c r="C175" i="9" s="1"/>
  <c r="B171" i="9"/>
  <c r="C171" i="9" s="1"/>
  <c r="B167" i="9"/>
  <c r="C167" i="9" s="1"/>
  <c r="B163" i="9"/>
  <c r="C163" i="9" s="1"/>
  <c r="B159" i="9"/>
  <c r="C159" i="9" s="1"/>
  <c r="B155" i="9"/>
  <c r="C155" i="9" s="1"/>
  <c r="B151" i="9"/>
  <c r="C151" i="9" s="1"/>
  <c r="B147" i="9"/>
  <c r="C147" i="9" s="1"/>
  <c r="B143" i="9"/>
  <c r="C143" i="9" s="1"/>
  <c r="B139" i="9"/>
  <c r="C139" i="9" s="1"/>
  <c r="B135" i="9"/>
  <c r="C135" i="9" s="1"/>
  <c r="B131" i="9"/>
  <c r="C131" i="9" s="1"/>
  <c r="B127" i="9"/>
  <c r="C127" i="9" s="1"/>
  <c r="B687" i="9"/>
  <c r="C687" i="9" s="1"/>
  <c r="B631" i="9"/>
  <c r="C631" i="9" s="1"/>
  <c r="B591" i="9"/>
  <c r="C591" i="9" s="1"/>
  <c r="B535" i="9"/>
  <c r="C535" i="9" s="1"/>
  <c r="B499" i="9"/>
  <c r="C499" i="9" s="1"/>
  <c r="B463" i="9"/>
  <c r="C463" i="9" s="1"/>
  <c r="B435" i="9"/>
  <c r="C435" i="9" s="1"/>
  <c r="B415" i="9"/>
  <c r="C415" i="9" s="1"/>
  <c r="B387" i="9"/>
  <c r="C387" i="9" s="1"/>
  <c r="B365" i="9"/>
  <c r="C365" i="9" s="1"/>
  <c r="B337" i="9"/>
  <c r="C337" i="9" s="1"/>
  <c r="B329" i="9"/>
  <c r="C329" i="9" s="1"/>
  <c r="B301" i="9"/>
  <c r="C301" i="9" s="1"/>
  <c r="B273" i="9"/>
  <c r="C273" i="9" s="1"/>
  <c r="B265" i="9"/>
  <c r="C265" i="9" s="1"/>
  <c r="B237" i="9"/>
  <c r="C237" i="9" s="1"/>
  <c r="B209" i="9"/>
  <c r="C209" i="9" s="1"/>
  <c r="B123" i="9"/>
  <c r="C123" i="9" s="1"/>
  <c r="B119" i="9"/>
  <c r="C119" i="9" s="1"/>
  <c r="B115" i="9"/>
  <c r="C115" i="9" s="1"/>
  <c r="B111" i="9"/>
  <c r="C111" i="9" s="1"/>
  <c r="B107" i="9"/>
  <c r="C107" i="9" s="1"/>
  <c r="B103" i="9"/>
  <c r="C103" i="9" s="1"/>
  <c r="B99" i="9"/>
  <c r="C99" i="9" s="1"/>
  <c r="B95" i="9"/>
  <c r="C95" i="9" s="1"/>
  <c r="B91" i="9"/>
  <c r="C91" i="9" s="1"/>
  <c r="B87" i="9"/>
  <c r="C87" i="9" s="1"/>
  <c r="B83" i="9"/>
  <c r="C83" i="9" s="1"/>
  <c r="B79" i="9"/>
  <c r="C79" i="9" s="1"/>
  <c r="B75" i="9"/>
  <c r="C75" i="9" s="1"/>
  <c r="B71" i="9"/>
  <c r="C71" i="9" s="1"/>
  <c r="B67" i="9"/>
  <c r="C67" i="9" s="1"/>
  <c r="B63" i="9"/>
  <c r="C63" i="9" s="1"/>
  <c r="B59" i="9"/>
  <c r="C59" i="9" s="1"/>
  <c r="B55" i="9"/>
  <c r="C55" i="9" s="1"/>
  <c r="B51" i="9"/>
  <c r="C51" i="9" s="1"/>
  <c r="B47" i="9"/>
  <c r="C47" i="9" s="1"/>
  <c r="B43" i="9"/>
  <c r="C43" i="9" s="1"/>
  <c r="B703" i="9"/>
  <c r="C703" i="9" s="1"/>
  <c r="B647" i="9"/>
  <c r="C647" i="9" s="1"/>
  <c r="B611" i="9"/>
  <c r="C611" i="9" s="1"/>
  <c r="B515" i="9"/>
  <c r="C515" i="9" s="1"/>
  <c r="B443" i="9"/>
  <c r="C443" i="9" s="1"/>
  <c r="B423" i="9"/>
  <c r="C423" i="9" s="1"/>
  <c r="B395" i="9"/>
  <c r="C395" i="9" s="1"/>
  <c r="B379" i="9"/>
  <c r="C379" i="9" s="1"/>
  <c r="B371" i="9"/>
  <c r="C371" i="9" s="1"/>
  <c r="B343" i="9"/>
  <c r="C343" i="9" s="1"/>
  <c r="B315" i="9"/>
  <c r="C315" i="9" s="1"/>
  <c r="B307" i="9"/>
  <c r="C307" i="9" s="1"/>
  <c r="B279" i="9"/>
  <c r="C279" i="9" s="1"/>
  <c r="B251" i="9"/>
  <c r="C251" i="9" s="1"/>
  <c r="B243" i="9"/>
  <c r="C243" i="9" s="1"/>
  <c r="B215" i="9"/>
  <c r="C215" i="9" s="1"/>
  <c r="B202" i="9"/>
  <c r="C202" i="9" s="1"/>
  <c r="B197" i="9"/>
  <c r="C197" i="9" s="1"/>
  <c r="B192" i="9"/>
  <c r="C192" i="9" s="1"/>
  <c r="B186" i="9"/>
  <c r="C186" i="9" s="1"/>
  <c r="B181" i="9"/>
  <c r="C181" i="9" s="1"/>
  <c r="B176" i="9"/>
  <c r="C176" i="9" s="1"/>
  <c r="B170" i="9"/>
  <c r="C170" i="9" s="1"/>
  <c r="B165" i="9"/>
  <c r="C165" i="9" s="1"/>
  <c r="B160" i="9"/>
  <c r="C160" i="9" s="1"/>
  <c r="B154" i="9"/>
  <c r="C154" i="9" s="1"/>
  <c r="B149" i="9"/>
  <c r="C149" i="9" s="1"/>
  <c r="B144" i="9"/>
  <c r="C144" i="9" s="1"/>
  <c r="B138" i="9"/>
  <c r="C138" i="9" s="1"/>
  <c r="B133" i="9"/>
  <c r="C133" i="9" s="1"/>
  <c r="B128" i="9"/>
  <c r="C128" i="9" s="1"/>
  <c r="B53" i="9"/>
  <c r="C53" i="9" s="1"/>
  <c r="B172" i="9"/>
  <c r="C172" i="9" s="1"/>
  <c r="B150" i="9"/>
  <c r="C150" i="9" s="1"/>
  <c r="B129" i="9"/>
  <c r="C129" i="9" s="1"/>
  <c r="B29" i="9"/>
  <c r="C29" i="9" s="1"/>
  <c r="B17" i="9"/>
  <c r="C17" i="9" s="1"/>
  <c r="B9" i="9"/>
  <c r="C9" i="9" s="1"/>
  <c r="B57" i="9"/>
  <c r="C57" i="9" s="1"/>
  <c r="B671" i="9"/>
  <c r="C671" i="9" s="1"/>
  <c r="B643" i="9"/>
  <c r="C643" i="9" s="1"/>
  <c r="B543" i="9"/>
  <c r="C543" i="9" s="1"/>
  <c r="B519" i="9"/>
  <c r="C519" i="9" s="1"/>
  <c r="B479" i="9"/>
  <c r="C479" i="9" s="1"/>
  <c r="B359" i="9"/>
  <c r="C359" i="9" s="1"/>
  <c r="B331" i="9"/>
  <c r="C331" i="9" s="1"/>
  <c r="B311" i="9"/>
  <c r="C311" i="9" s="1"/>
  <c r="B291" i="9"/>
  <c r="C291" i="9" s="1"/>
  <c r="B206" i="9"/>
  <c r="C206" i="9" s="1"/>
  <c r="B193" i="9"/>
  <c r="C193" i="9" s="1"/>
  <c r="B185" i="9"/>
  <c r="C185" i="9" s="1"/>
  <c r="B164" i="9"/>
  <c r="C164" i="9" s="1"/>
  <c r="B142" i="9"/>
  <c r="C142" i="9" s="1"/>
  <c r="B33" i="9"/>
  <c r="C33" i="9" s="1"/>
  <c r="B21" i="9"/>
  <c r="C21" i="9" s="1"/>
  <c r="B5" i="9"/>
  <c r="C5" i="9" s="1"/>
  <c r="B41" i="9"/>
  <c r="C41" i="9" s="1"/>
  <c r="B691" i="9"/>
  <c r="C691" i="9" s="1"/>
  <c r="B663" i="9"/>
  <c r="C663" i="9" s="1"/>
  <c r="B563" i="9"/>
  <c r="C563" i="9" s="1"/>
  <c r="B491" i="9"/>
  <c r="C491" i="9" s="1"/>
  <c r="B449" i="9"/>
  <c r="C449" i="9" s="1"/>
  <c r="B399" i="9"/>
  <c r="C399" i="9" s="1"/>
  <c r="B385" i="9"/>
  <c r="C385" i="9" s="1"/>
  <c r="B281" i="9"/>
  <c r="C281" i="9" s="1"/>
  <c r="B253" i="9"/>
  <c r="C253" i="9" s="1"/>
  <c r="B233" i="9"/>
  <c r="C233" i="9" s="1"/>
  <c r="B225" i="9"/>
  <c r="C225" i="9" s="1"/>
  <c r="B121" i="9"/>
  <c r="C121" i="9" s="1"/>
  <c r="B116" i="9"/>
  <c r="C116" i="9" s="1"/>
  <c r="B110" i="9"/>
  <c r="C110" i="9" s="1"/>
  <c r="B105" i="9"/>
  <c r="C105" i="9" s="1"/>
  <c r="B100" i="9"/>
  <c r="C100" i="9" s="1"/>
  <c r="B94" i="9"/>
  <c r="C94" i="9" s="1"/>
  <c r="B89" i="9"/>
  <c r="C89" i="9" s="1"/>
  <c r="B84" i="9"/>
  <c r="C84" i="9" s="1"/>
  <c r="B78" i="9"/>
  <c r="C78" i="9" s="1"/>
  <c r="B73" i="9"/>
  <c r="C73" i="9" s="1"/>
  <c r="B68" i="9"/>
  <c r="C68" i="9" s="1"/>
  <c r="B62" i="9"/>
  <c r="C62" i="9" s="1"/>
  <c r="B46" i="9"/>
  <c r="C46" i="9" s="1"/>
  <c r="B639" i="9"/>
  <c r="C639" i="9" s="1"/>
  <c r="B615" i="9"/>
  <c r="C615" i="9" s="1"/>
  <c r="B511" i="9"/>
  <c r="C511" i="9" s="1"/>
  <c r="B475" i="9"/>
  <c r="C475" i="9" s="1"/>
  <c r="B459" i="9"/>
  <c r="C459" i="9" s="1"/>
  <c r="B409" i="9"/>
  <c r="C409" i="9" s="1"/>
  <c r="B375" i="9"/>
  <c r="C375" i="9" s="1"/>
  <c r="B355" i="9"/>
  <c r="C355" i="9" s="1"/>
  <c r="B347" i="9"/>
  <c r="C347" i="9" s="1"/>
  <c r="B327" i="9"/>
  <c r="C327" i="9" s="1"/>
  <c r="B299" i="9"/>
  <c r="C299" i="9" s="1"/>
  <c r="B205" i="9"/>
  <c r="C205" i="9" s="1"/>
  <c r="B198" i="9"/>
  <c r="C198" i="9" s="1"/>
  <c r="B190" i="9"/>
  <c r="C190" i="9" s="1"/>
  <c r="B184" i="9"/>
  <c r="C184" i="9" s="1"/>
  <c r="B177" i="9"/>
  <c r="C177" i="9" s="1"/>
  <c r="B169" i="9"/>
  <c r="C169" i="9" s="1"/>
  <c r="B162" i="9"/>
  <c r="C162" i="9" s="1"/>
  <c r="B156" i="9"/>
  <c r="C156" i="9" s="1"/>
  <c r="B148" i="9"/>
  <c r="C148" i="9" s="1"/>
  <c r="B141" i="9"/>
  <c r="C141" i="9" s="1"/>
  <c r="B134" i="9"/>
  <c r="C134" i="9" s="1"/>
  <c r="B126" i="9"/>
  <c r="C126" i="9" s="1"/>
  <c r="B36" i="9"/>
  <c r="C36" i="9" s="1"/>
  <c r="B32" i="9"/>
  <c r="C32" i="9" s="1"/>
  <c r="B28" i="9"/>
  <c r="C28" i="9" s="1"/>
  <c r="B24" i="9"/>
  <c r="C24" i="9" s="1"/>
  <c r="B20" i="9"/>
  <c r="C20" i="9" s="1"/>
  <c r="B16" i="9"/>
  <c r="C16" i="9" s="1"/>
  <c r="B12" i="9"/>
  <c r="C12" i="9" s="1"/>
  <c r="B8" i="9"/>
  <c r="C8" i="9" s="1"/>
  <c r="B4" i="9"/>
  <c r="C4" i="9" s="1"/>
  <c r="B659" i="9"/>
  <c r="C659" i="9" s="1"/>
  <c r="B559" i="9"/>
  <c r="C559" i="9" s="1"/>
  <c r="B531" i="9"/>
  <c r="C531" i="9" s="1"/>
  <c r="B431" i="9"/>
  <c r="C431" i="9" s="1"/>
  <c r="B345" i="9"/>
  <c r="C345" i="9" s="1"/>
  <c r="B317" i="9"/>
  <c r="C317" i="9" s="1"/>
  <c r="B297" i="9"/>
  <c r="C297" i="9" s="1"/>
  <c r="B289" i="9"/>
  <c r="C289" i="9" s="1"/>
  <c r="B269" i="9"/>
  <c r="C269" i="9" s="1"/>
  <c r="B249" i="9"/>
  <c r="C249" i="9" s="1"/>
  <c r="B241" i="9"/>
  <c r="C241" i="9" s="1"/>
  <c r="B221" i="9"/>
  <c r="C221" i="9" s="1"/>
  <c r="B120" i="9"/>
  <c r="C120" i="9" s="1"/>
  <c r="B114" i="9"/>
  <c r="C114" i="9" s="1"/>
  <c r="B109" i="9"/>
  <c r="C109" i="9" s="1"/>
  <c r="B104" i="9"/>
  <c r="C104" i="9" s="1"/>
  <c r="B98" i="9"/>
  <c r="C98" i="9" s="1"/>
  <c r="B93" i="9"/>
  <c r="C93" i="9" s="1"/>
  <c r="B88" i="9"/>
  <c r="C88" i="9" s="1"/>
  <c r="B82" i="9"/>
  <c r="C82" i="9" s="1"/>
  <c r="B77" i="9"/>
  <c r="C77" i="9" s="1"/>
  <c r="B72" i="9"/>
  <c r="C72" i="9" s="1"/>
  <c r="B66" i="9"/>
  <c r="C66" i="9" s="1"/>
  <c r="B61" i="9"/>
  <c r="C61" i="9" s="1"/>
  <c r="B56" i="9"/>
  <c r="C56" i="9" s="1"/>
  <c r="B50" i="9"/>
  <c r="C50" i="9" s="1"/>
  <c r="B40" i="9"/>
  <c r="C40" i="9" s="1"/>
  <c r="B259" i="9"/>
  <c r="C259" i="9" s="1"/>
  <c r="B231" i="9"/>
  <c r="C231" i="9" s="1"/>
  <c r="B189" i="9"/>
  <c r="C189" i="9" s="1"/>
  <c r="B168" i="9"/>
  <c r="C168" i="9" s="1"/>
  <c r="B153" i="9"/>
  <c r="C153" i="9" s="1"/>
  <c r="B132" i="9"/>
  <c r="C132" i="9" s="1"/>
  <c r="B35" i="9"/>
  <c r="C35" i="9" s="1"/>
  <c r="B23" i="9"/>
  <c r="C23" i="9" s="1"/>
  <c r="B11" i="9"/>
  <c r="C11" i="9" s="1"/>
  <c r="B49" i="9"/>
  <c r="C49" i="9" s="1"/>
  <c r="B45" i="9"/>
  <c r="C45" i="9" s="1"/>
  <c r="B211" i="9"/>
  <c r="C211" i="9" s="1"/>
  <c r="B174" i="9"/>
  <c r="C174" i="9" s="1"/>
  <c r="B140" i="9"/>
  <c r="C140" i="9" s="1"/>
  <c r="B31" i="9"/>
  <c r="C31" i="9" s="1"/>
  <c r="B19" i="9"/>
  <c r="C19" i="9" s="1"/>
  <c r="B7" i="9"/>
  <c r="C7" i="9" s="1"/>
  <c r="B54" i="9"/>
  <c r="C54" i="9" s="1"/>
  <c r="B711" i="9"/>
  <c r="C711" i="9" s="1"/>
  <c r="B583" i="9"/>
  <c r="C583" i="9" s="1"/>
  <c r="B471" i="9"/>
  <c r="C471" i="9" s="1"/>
  <c r="B457" i="9"/>
  <c r="C457" i="9" s="1"/>
  <c r="B407" i="9"/>
  <c r="C407" i="9" s="1"/>
  <c r="B393" i="9"/>
  <c r="C393" i="9" s="1"/>
  <c r="B363" i="9"/>
  <c r="C363" i="9" s="1"/>
  <c r="B204" i="9"/>
  <c r="C204" i="9" s="1"/>
  <c r="B196" i="9"/>
  <c r="C196" i="9" s="1"/>
  <c r="B182" i="9"/>
  <c r="C182" i="9" s="1"/>
  <c r="B161" i="9"/>
  <c r="C161" i="9" s="1"/>
  <c r="B146" i="9"/>
  <c r="C146" i="9" s="1"/>
  <c r="B125" i="9"/>
  <c r="C125" i="9" s="1"/>
  <c r="B27" i="9"/>
  <c r="C27" i="9" s="1"/>
  <c r="B15" i="9"/>
  <c r="C15" i="9" s="1"/>
  <c r="B3" i="9"/>
  <c r="C3" i="9" s="1"/>
  <c r="B39" i="9"/>
  <c r="C39" i="9" s="1"/>
  <c r="B655" i="9"/>
  <c r="C655" i="9" s="1"/>
  <c r="B627" i="9"/>
  <c r="C627" i="9" s="1"/>
  <c r="B527" i="9"/>
  <c r="C527" i="9" s="1"/>
  <c r="B503" i="9"/>
  <c r="C503" i="9" s="1"/>
  <c r="B417" i="9"/>
  <c r="C417" i="9" s="1"/>
  <c r="B403" i="9"/>
  <c r="C403" i="9" s="1"/>
  <c r="B381" i="9"/>
  <c r="C381" i="9" s="1"/>
  <c r="B361" i="9"/>
  <c r="C361" i="9" s="1"/>
  <c r="B353" i="9"/>
  <c r="C353" i="9" s="1"/>
  <c r="B333" i="9"/>
  <c r="C333" i="9" s="1"/>
  <c r="B313" i="9"/>
  <c r="C313" i="9" s="1"/>
  <c r="B305" i="9"/>
  <c r="C305" i="9" s="1"/>
  <c r="B285" i="9"/>
  <c r="C285" i="9" s="1"/>
  <c r="B257" i="9"/>
  <c r="C257" i="9" s="1"/>
  <c r="B118" i="9"/>
  <c r="C118" i="9" s="1"/>
  <c r="B113" i="9"/>
  <c r="C113" i="9" s="1"/>
  <c r="B108" i="9"/>
  <c r="C108" i="9" s="1"/>
  <c r="B102" i="9"/>
  <c r="C102" i="9" s="1"/>
  <c r="B97" i="9"/>
  <c r="C97" i="9" s="1"/>
  <c r="B92" i="9"/>
  <c r="C92" i="9" s="1"/>
  <c r="B86" i="9"/>
  <c r="C86" i="9" s="1"/>
  <c r="B81" i="9"/>
  <c r="C81" i="9" s="1"/>
  <c r="B76" i="9"/>
  <c r="C76" i="9" s="1"/>
  <c r="B70" i="9"/>
  <c r="C70" i="9" s="1"/>
  <c r="B65" i="9"/>
  <c r="C65" i="9" s="1"/>
  <c r="B60" i="9"/>
  <c r="C60" i="9" s="1"/>
  <c r="B44" i="9"/>
  <c r="C44" i="9" s="1"/>
  <c r="B675" i="9"/>
  <c r="C675" i="9" s="1"/>
  <c r="B575" i="9"/>
  <c r="C575" i="9" s="1"/>
  <c r="B547" i="9"/>
  <c r="C547" i="9" s="1"/>
  <c r="B455" i="9"/>
  <c r="C455" i="9" s="1"/>
  <c r="B441" i="9"/>
  <c r="C441" i="9" s="1"/>
  <c r="B391" i="9"/>
  <c r="C391" i="9" s="1"/>
  <c r="B323" i="9"/>
  <c r="C323" i="9" s="1"/>
  <c r="B295" i="9"/>
  <c r="C295" i="9" s="1"/>
  <c r="B275" i="9"/>
  <c r="C275" i="9" s="1"/>
  <c r="B267" i="9"/>
  <c r="C267" i="9" s="1"/>
  <c r="B247" i="9"/>
  <c r="C247" i="9" s="1"/>
  <c r="B227" i="9"/>
  <c r="C227" i="9" s="1"/>
  <c r="B219" i="9"/>
  <c r="C219" i="9" s="1"/>
  <c r="B201" i="9"/>
  <c r="C201" i="9" s="1"/>
  <c r="B194" i="9"/>
  <c r="C194" i="9" s="1"/>
  <c r="B188" i="9"/>
  <c r="C188" i="9" s="1"/>
  <c r="B180" i="9"/>
  <c r="C180" i="9" s="1"/>
  <c r="B173" i="9"/>
  <c r="C173" i="9" s="1"/>
  <c r="B166" i="9"/>
  <c r="C166" i="9" s="1"/>
  <c r="B158" i="9"/>
  <c r="C158" i="9" s="1"/>
  <c r="B152" i="9"/>
  <c r="C152" i="9" s="1"/>
  <c r="B145" i="9"/>
  <c r="C145" i="9" s="1"/>
  <c r="B137" i="9"/>
  <c r="C137" i="9" s="1"/>
  <c r="B130" i="9"/>
  <c r="C130" i="9" s="1"/>
  <c r="B124" i="9"/>
  <c r="C124" i="9" s="1"/>
  <c r="B38" i="9"/>
  <c r="C38" i="9" s="1"/>
  <c r="B34" i="9"/>
  <c r="C34" i="9" s="1"/>
  <c r="B30" i="9"/>
  <c r="C30" i="9" s="1"/>
  <c r="B26" i="9"/>
  <c r="C26" i="9" s="1"/>
  <c r="B22" i="9"/>
  <c r="C22" i="9" s="1"/>
  <c r="B18" i="9"/>
  <c r="C18" i="9" s="1"/>
  <c r="B14" i="9"/>
  <c r="C14" i="9" s="1"/>
  <c r="B10" i="9"/>
  <c r="C10" i="9" s="1"/>
  <c r="B6" i="9"/>
  <c r="C6" i="9" s="1"/>
  <c r="B719" i="9"/>
  <c r="C719" i="9" s="1"/>
  <c r="B599" i="9"/>
  <c r="C599" i="9" s="1"/>
  <c r="B451" i="9"/>
  <c r="C451" i="9" s="1"/>
  <c r="B401" i="9"/>
  <c r="C401" i="9" s="1"/>
  <c r="B377" i="9"/>
  <c r="C377" i="9" s="1"/>
  <c r="B369" i="9"/>
  <c r="C369" i="9" s="1"/>
  <c r="B349" i="9"/>
  <c r="C349" i="9" s="1"/>
  <c r="B321" i="9"/>
  <c r="C321" i="9" s="1"/>
  <c r="B217" i="9"/>
  <c r="C217" i="9" s="1"/>
  <c r="B122" i="9"/>
  <c r="C122" i="9" s="1"/>
  <c r="B117" i="9"/>
  <c r="C117" i="9" s="1"/>
  <c r="B112" i="9"/>
  <c r="C112" i="9" s="1"/>
  <c r="B106" i="9"/>
  <c r="C106" i="9" s="1"/>
  <c r="B101" i="9"/>
  <c r="C101" i="9" s="1"/>
  <c r="B96" i="9"/>
  <c r="C96" i="9" s="1"/>
  <c r="B90" i="9"/>
  <c r="C90" i="9" s="1"/>
  <c r="B85" i="9"/>
  <c r="C85" i="9" s="1"/>
  <c r="B80" i="9"/>
  <c r="C80" i="9" s="1"/>
  <c r="B74" i="9"/>
  <c r="C74" i="9" s="1"/>
  <c r="B69" i="9"/>
  <c r="C69" i="9" s="1"/>
  <c r="B64" i="9"/>
  <c r="C64" i="9" s="1"/>
  <c r="B58" i="9"/>
  <c r="C58" i="9" s="1"/>
  <c r="B48" i="9"/>
  <c r="C48" i="9" s="1"/>
  <c r="B42" i="9"/>
  <c r="C42" i="9" s="1"/>
  <c r="B427" i="9"/>
  <c r="C427" i="9" s="1"/>
  <c r="B339" i="9"/>
  <c r="C339" i="9" s="1"/>
  <c r="B283" i="9"/>
  <c r="C283" i="9" s="1"/>
  <c r="B263" i="9"/>
  <c r="C263" i="9" s="1"/>
  <c r="E9" i="7" s="1"/>
  <c r="B235" i="9"/>
  <c r="C235" i="9" s="1"/>
  <c r="B200" i="9"/>
  <c r="C200" i="9" s="1"/>
  <c r="B178" i="9"/>
  <c r="C178" i="9" s="1"/>
  <c r="B157" i="9"/>
  <c r="C157" i="9" s="1"/>
  <c r="B136" i="9"/>
  <c r="C136" i="9" s="1"/>
  <c r="B37" i="9"/>
  <c r="C37" i="9" s="1"/>
  <c r="B25" i="9"/>
  <c r="C25" i="9" s="1"/>
  <c r="B13" i="9"/>
  <c r="C13" i="9" s="1"/>
  <c r="B52" i="9"/>
  <c r="C52" i="9" s="1"/>
  <c r="D9" i="7" l="1"/>
  <c r="D10" i="7" s="1"/>
  <c r="D11" i="7" s="1"/>
  <c r="D12" i="7" s="1"/>
  <c r="D13" i="7" s="1"/>
  <c r="D14" i="7" s="1"/>
  <c r="D15" i="7" s="1"/>
  <c r="D16" i="7" s="1"/>
  <c r="D17" i="7" s="1"/>
  <c r="D18" i="7" s="1"/>
  <c r="D19" i="7" s="1"/>
  <c r="D20" i="7" s="1"/>
  <c r="D21" i="7" s="1"/>
  <c r="D22" i="7" s="1"/>
  <c r="D23" i="7" s="1"/>
  <c r="D24" i="7" s="1"/>
  <c r="D25" i="7" s="1"/>
  <c r="D26" i="7" s="1"/>
  <c r="D27" i="7" s="1"/>
  <c r="D28" i="7" s="1"/>
  <c r="D29" i="7" s="1"/>
  <c r="D30" i="7" s="1"/>
  <c r="D31" i="7" s="1"/>
  <c r="D32" i="7" s="1"/>
  <c r="D33" i="7" s="1"/>
  <c r="D34" i="7" s="1"/>
  <c r="D35" i="7" s="1"/>
  <c r="D36" i="7" s="1"/>
  <c r="D37" i="7" s="1"/>
  <c r="D38" i="7" s="1"/>
  <c r="D39" i="7" s="1"/>
  <c r="D40" i="7" s="1"/>
  <c r="D41" i="7" s="1"/>
  <c r="D42" i="7" s="1"/>
  <c r="D43" i="7" s="1"/>
  <c r="D44" i="7" s="1"/>
  <c r="D45" i="7" s="1"/>
  <c r="D46" i="7" s="1"/>
  <c r="D47" i="7" s="1"/>
  <c r="D48" i="7" s="1"/>
  <c r="D49" i="7" s="1"/>
  <c r="D50" i="7" s="1"/>
  <c r="D51" i="7" s="1"/>
  <c r="D52" i="7" s="1"/>
  <c r="D53" i="7" s="1"/>
  <c r="D54" i="7" s="1"/>
  <c r="D55" i="7" s="1"/>
  <c r="D56" i="7" s="1"/>
  <c r="D57" i="7" s="1"/>
  <c r="D58" i="7" s="1"/>
  <c r="D59" i="7" s="1"/>
  <c r="D60" i="7" s="1"/>
  <c r="D61" i="7" s="1"/>
  <c r="D62" i="7" s="1"/>
  <c r="D63" i="7" s="1"/>
  <c r="D64" i="7" s="1"/>
  <c r="D65" i="7" s="1"/>
  <c r="D66" i="7" s="1"/>
  <c r="D67" i="7" s="1"/>
  <c r="D68" i="7" s="1"/>
  <c r="D69" i="7" s="1"/>
  <c r="D70" i="7" s="1"/>
  <c r="D71" i="7" s="1"/>
  <c r="D72" i="7" s="1"/>
  <c r="D73" i="7" s="1"/>
  <c r="D74" i="7" s="1"/>
  <c r="D75" i="7" s="1"/>
  <c r="D76" i="7" s="1"/>
  <c r="D77" i="7" s="1"/>
  <c r="D78" i="7" s="1"/>
  <c r="D79" i="7" s="1"/>
  <c r="D80" i="7" s="1"/>
  <c r="D81" i="7" s="1"/>
  <c r="D82" i="7" s="1"/>
  <c r="D83" i="7" s="1"/>
  <c r="D84" i="7" s="1"/>
  <c r="D85" i="7" s="1"/>
  <c r="D86" i="7" s="1"/>
  <c r="D87" i="7" s="1"/>
  <c r="D88" i="7" s="1"/>
  <c r="D89" i="7" s="1"/>
  <c r="D90" i="7" s="1"/>
  <c r="D91" i="7" s="1"/>
  <c r="D92" i="7" s="1"/>
  <c r="D93" i="7" s="1"/>
  <c r="D94" i="7" s="1"/>
  <c r="D95" i="7" s="1"/>
  <c r="D96" i="7" s="1"/>
  <c r="D97" i="7" s="1"/>
  <c r="D98" i="7" s="1"/>
  <c r="D99" i="7" s="1"/>
  <c r="D100" i="7" s="1"/>
  <c r="D101" i="7" s="1"/>
  <c r="D102" i="7" s="1"/>
  <c r="D103" i="7" s="1"/>
  <c r="D104" i="7" s="1"/>
  <c r="D105" i="7" s="1"/>
  <c r="D106" i="7" s="1"/>
  <c r="D107" i="7" s="1"/>
  <c r="D108" i="7" s="1"/>
  <c r="D109" i="7" s="1"/>
  <c r="D110" i="7" s="1"/>
  <c r="D111" i="7" s="1"/>
  <c r="D112" i="7" s="1"/>
  <c r="D113" i="7" s="1"/>
  <c r="D114" i="7" s="1"/>
  <c r="D115" i="7" s="1"/>
  <c r="D116" i="7" s="1"/>
  <c r="D117" i="7" s="1"/>
  <c r="D118" i="7" s="1"/>
  <c r="D119" i="7" s="1"/>
  <c r="D120" i="7" s="1"/>
  <c r="D121" i="7" s="1"/>
  <c r="D122" i="7" s="1"/>
  <c r="D123" i="7" s="1"/>
  <c r="D124" i="7" s="1"/>
  <c r="D125" i="7" s="1"/>
  <c r="D126" i="7" s="1"/>
  <c r="D127" i="7" s="1"/>
  <c r="D128" i="7" s="1"/>
  <c r="D129" i="7" s="1"/>
  <c r="D130" i="7" s="1"/>
  <c r="D131" i="7" s="1"/>
  <c r="D132" i="7" s="1"/>
  <c r="D133" i="7" s="1"/>
  <c r="D134" i="7" s="1"/>
  <c r="D135" i="7" s="1"/>
  <c r="D136" i="7" s="1"/>
  <c r="D137" i="7" s="1"/>
  <c r="D138" i="7" s="1"/>
  <c r="D139" i="7" s="1"/>
  <c r="D140" i="7" s="1"/>
  <c r="D141" i="7" s="1"/>
  <c r="D142" i="7" s="1"/>
  <c r="D143" i="7" s="1"/>
  <c r="D144" i="7" s="1"/>
  <c r="D145" i="7" s="1"/>
  <c r="D146" i="7" s="1"/>
  <c r="D147" i="7" s="1"/>
  <c r="D148" i="7" s="1"/>
  <c r="D149" i="7" s="1"/>
  <c r="D150" i="7" s="1"/>
  <c r="D151" i="7" s="1"/>
  <c r="D152" i="7" s="1"/>
  <c r="D153" i="7" s="1"/>
  <c r="D154" i="7" s="1"/>
  <c r="D155" i="7" s="1"/>
  <c r="D156" i="7" s="1"/>
  <c r="D157" i="7" s="1"/>
  <c r="D158" i="7" s="1"/>
  <c r="D159" i="7" s="1"/>
  <c r="D160" i="7" s="1"/>
  <c r="D161" i="7" s="1"/>
  <c r="D162" i="7" s="1"/>
  <c r="D163" i="7" s="1"/>
  <c r="D164" i="7" s="1"/>
  <c r="D165" i="7" s="1"/>
  <c r="D166" i="7" s="1"/>
  <c r="D167" i="7" s="1"/>
  <c r="D168" i="7" s="1"/>
  <c r="D169" i="7" s="1"/>
  <c r="D170" i="7" s="1"/>
  <c r="D171" i="7" s="1"/>
  <c r="D172" i="7" s="1"/>
  <c r="D173" i="7" s="1"/>
  <c r="D174" i="7" s="1"/>
  <c r="D175" i="7" s="1"/>
  <c r="D176" i="7" s="1"/>
  <c r="D177" i="7" s="1"/>
  <c r="D178" i="7" s="1"/>
  <c r="D179" i="7" s="1"/>
  <c r="D180" i="7" s="1"/>
  <c r="D181" i="7" s="1"/>
  <c r="D182" i="7" s="1"/>
  <c r="D183" i="7" s="1"/>
  <c r="D184" i="7" s="1"/>
  <c r="D185" i="7" s="1"/>
  <c r="D186" i="7" s="1"/>
  <c r="D187" i="7" s="1"/>
  <c r="D188" i="7" s="1"/>
  <c r="D189" i="7" s="1"/>
  <c r="D190" i="7" s="1"/>
  <c r="D191" i="7" s="1"/>
  <c r="D192" i="7" s="1"/>
  <c r="D193" i="7" s="1"/>
  <c r="D194" i="7" s="1"/>
  <c r="D195" i="7" s="1"/>
  <c r="D196" i="7" s="1"/>
  <c r="D197" i="7" s="1"/>
  <c r="D198" i="7" s="1"/>
  <c r="D199" i="7" s="1"/>
  <c r="D200" i="7" s="1"/>
  <c r="D201" i="7" s="1"/>
  <c r="D202" i="7" s="1"/>
  <c r="D203" i="7" s="1"/>
  <c r="D204" i="7" s="1"/>
  <c r="D205" i="7" s="1"/>
  <c r="D206" i="7" s="1"/>
  <c r="D207" i="7" s="1"/>
  <c r="D208" i="7" s="1"/>
  <c r="D209" i="7" s="1"/>
  <c r="B8" i="2"/>
  <c r="B9" i="2" l="1"/>
  <c r="E10" i="7"/>
  <c r="C8" i="2"/>
  <c r="D8" i="2" s="1"/>
  <c r="E11" i="7"/>
  <c r="C9" i="2" l="1"/>
  <c r="D9" i="2" s="1"/>
  <c r="B10" i="2"/>
  <c r="E12" i="7"/>
  <c r="B11" i="2" l="1"/>
  <c r="C10" i="2"/>
  <c r="D10" i="2" s="1"/>
  <c r="E13" i="7"/>
  <c r="C11" i="2" l="1"/>
  <c r="D11" i="2" s="1"/>
  <c r="B12" i="2"/>
  <c r="E14" i="7"/>
  <c r="C12" i="2" l="1"/>
  <c r="D12" i="2" s="1"/>
  <c r="B13" i="2"/>
  <c r="E15" i="7"/>
  <c r="C13" i="2" l="1"/>
  <c r="D13" i="2" s="1"/>
  <c r="B14" i="2"/>
  <c r="E16" i="7"/>
  <c r="C14" i="2" l="1"/>
  <c r="D14" i="2" s="1"/>
  <c r="B15" i="2"/>
  <c r="E17" i="7"/>
  <c r="C15" i="2" l="1"/>
  <c r="D15" i="2" s="1"/>
  <c r="B16" i="2"/>
  <c r="E18" i="7"/>
  <c r="C16" i="2" l="1"/>
  <c r="D16" i="2" s="1"/>
  <c r="B17" i="2"/>
  <c r="E19" i="7"/>
  <c r="C17" i="2" l="1"/>
  <c r="D17" i="2" s="1"/>
  <c r="B18" i="2"/>
  <c r="E20" i="7"/>
  <c r="C18" i="2" l="1"/>
  <c r="D18" i="2" s="1"/>
  <c r="B19" i="2"/>
  <c r="E21" i="7"/>
  <c r="C19" i="2" l="1"/>
  <c r="D19" i="2" s="1"/>
  <c r="B20" i="2"/>
  <c r="E22" i="7"/>
  <c r="C20" i="2" l="1"/>
  <c r="D20" i="2" s="1"/>
  <c r="B21" i="2"/>
  <c r="E23" i="7"/>
  <c r="C21" i="2" l="1"/>
  <c r="D21" i="2" s="1"/>
  <c r="B22" i="2"/>
  <c r="B23" i="2" s="1"/>
  <c r="E24" i="7"/>
  <c r="C22" i="2" l="1"/>
  <c r="D22" i="2" s="1"/>
  <c r="E25" i="7"/>
  <c r="B24" i="2"/>
  <c r="C23" i="2"/>
  <c r="D23" i="2" s="1"/>
  <c r="E26" i="7" l="1"/>
  <c r="B25" i="2"/>
  <c r="C24" i="2"/>
  <c r="D24" i="2" s="1"/>
  <c r="E27" i="7" l="1"/>
  <c r="B26" i="2"/>
  <c r="C25" i="2"/>
  <c r="D25" i="2" s="1"/>
  <c r="E28" i="7" l="1"/>
  <c r="B27" i="2"/>
  <c r="C26" i="2"/>
  <c r="D26" i="2" s="1"/>
  <c r="E29" i="7" l="1"/>
  <c r="B28" i="2"/>
  <c r="C27" i="2"/>
  <c r="D27" i="2" s="1"/>
  <c r="E30" i="7" l="1"/>
  <c r="B29" i="2"/>
  <c r="C28" i="2"/>
  <c r="D28" i="2" s="1"/>
  <c r="E31" i="7" l="1"/>
  <c r="B30" i="2"/>
  <c r="C29" i="2"/>
  <c r="D29" i="2" s="1"/>
  <c r="E32" i="7" l="1"/>
  <c r="B31" i="2"/>
  <c r="C30" i="2"/>
  <c r="D30" i="2" s="1"/>
  <c r="E33" i="7" l="1"/>
  <c r="B32" i="2"/>
  <c r="C31" i="2"/>
  <c r="D31" i="2" s="1"/>
  <c r="E34" i="7" l="1"/>
  <c r="B33" i="2"/>
  <c r="C32" i="2"/>
  <c r="D32" i="2" s="1"/>
  <c r="E35" i="7" l="1"/>
  <c r="B34" i="2"/>
  <c r="C33" i="2"/>
  <c r="D33" i="2" s="1"/>
  <c r="E36" i="7" l="1"/>
  <c r="B35" i="2"/>
  <c r="C34" i="2"/>
  <c r="D34" i="2" s="1"/>
  <c r="E37" i="7" l="1"/>
  <c r="B36" i="2"/>
  <c r="C35" i="2"/>
  <c r="D35" i="2" s="1"/>
  <c r="E38" i="7" l="1"/>
  <c r="B37" i="2"/>
  <c r="C36" i="2"/>
  <c r="D36" i="2" s="1"/>
  <c r="E39" i="7" l="1"/>
  <c r="B38" i="2"/>
  <c r="C37" i="2"/>
  <c r="D37" i="2" s="1"/>
  <c r="E40" i="7" l="1"/>
  <c r="B39" i="2"/>
  <c r="C38" i="2"/>
  <c r="D38" i="2" s="1"/>
  <c r="E41" i="7" l="1"/>
  <c r="B40" i="2"/>
  <c r="C39" i="2"/>
  <c r="D39" i="2" s="1"/>
  <c r="E42" i="7" l="1"/>
  <c r="B41" i="2"/>
  <c r="C40" i="2"/>
  <c r="D40" i="2" s="1"/>
  <c r="E43" i="7" l="1"/>
  <c r="B42" i="2"/>
  <c r="C41" i="2"/>
  <c r="D41" i="2" s="1"/>
  <c r="E44" i="7" l="1"/>
  <c r="B43" i="2"/>
  <c r="C42" i="2"/>
  <c r="D42" i="2" s="1"/>
  <c r="E45" i="7" l="1"/>
  <c r="B44" i="2"/>
  <c r="C43" i="2"/>
  <c r="D43" i="2" s="1"/>
  <c r="E46" i="7" l="1"/>
  <c r="B45" i="2"/>
  <c r="C44" i="2"/>
  <c r="D44" i="2" s="1"/>
  <c r="E47" i="7" l="1"/>
  <c r="B46" i="2"/>
  <c r="C45" i="2"/>
  <c r="D45" i="2" s="1"/>
  <c r="E48" i="7" l="1"/>
  <c r="B47" i="2"/>
  <c r="C46" i="2"/>
  <c r="D46" i="2" s="1"/>
  <c r="E49" i="7" l="1"/>
  <c r="B48" i="2"/>
  <c r="C47" i="2"/>
  <c r="D47" i="2" s="1"/>
  <c r="E50" i="7" l="1"/>
  <c r="B49" i="2"/>
  <c r="C48" i="2"/>
  <c r="D48" i="2" s="1"/>
  <c r="E51" i="7" l="1"/>
  <c r="B50" i="2"/>
  <c r="C49" i="2"/>
  <c r="D49" i="2" s="1"/>
  <c r="E52" i="7" l="1"/>
  <c r="B51" i="2"/>
  <c r="C50" i="2"/>
  <c r="D50" i="2" s="1"/>
  <c r="E53" i="7" l="1"/>
  <c r="B52" i="2"/>
  <c r="C51" i="2"/>
  <c r="D51" i="2" s="1"/>
  <c r="E54" i="7" l="1"/>
  <c r="B53" i="2"/>
  <c r="C52" i="2"/>
  <c r="D52" i="2" s="1"/>
  <c r="E55" i="7" l="1"/>
  <c r="B54" i="2"/>
  <c r="C53" i="2"/>
  <c r="D53" i="2" s="1"/>
  <c r="E56" i="7" l="1"/>
  <c r="B55" i="2"/>
  <c r="C54" i="2"/>
  <c r="D54" i="2" s="1"/>
  <c r="E57" i="7" l="1"/>
  <c r="B56" i="2"/>
  <c r="C55" i="2"/>
  <c r="D55" i="2" s="1"/>
  <c r="E58" i="7" l="1"/>
  <c r="B57" i="2"/>
  <c r="C56" i="2"/>
  <c r="D56" i="2" s="1"/>
  <c r="E59" i="7" l="1"/>
  <c r="B58" i="2"/>
  <c r="C57" i="2"/>
  <c r="D57" i="2" s="1"/>
  <c r="E60" i="7" l="1"/>
  <c r="B59" i="2"/>
  <c r="C58" i="2"/>
  <c r="D58" i="2" s="1"/>
  <c r="E61" i="7" l="1"/>
  <c r="B60" i="2"/>
  <c r="C59" i="2"/>
  <c r="D59" i="2" s="1"/>
  <c r="E62" i="7" l="1"/>
  <c r="B61" i="2"/>
  <c r="C60" i="2"/>
  <c r="D60" i="2" s="1"/>
  <c r="E63" i="7" l="1"/>
  <c r="B62" i="2"/>
  <c r="C61" i="2"/>
  <c r="D61" i="2" s="1"/>
  <c r="E64" i="7" l="1"/>
  <c r="B63" i="2"/>
  <c r="C62" i="2"/>
  <c r="D62" i="2" s="1"/>
  <c r="E65" i="7" l="1"/>
  <c r="B64" i="2"/>
  <c r="C63" i="2"/>
  <c r="D63" i="2" s="1"/>
  <c r="E66" i="7" l="1"/>
  <c r="B65" i="2"/>
  <c r="C64" i="2"/>
  <c r="D64" i="2" s="1"/>
  <c r="E67" i="7" l="1"/>
  <c r="B66" i="2"/>
  <c r="C65" i="2"/>
  <c r="D65" i="2" s="1"/>
  <c r="E68" i="7" l="1"/>
  <c r="B67" i="2"/>
  <c r="C66" i="2"/>
  <c r="D66" i="2" s="1"/>
  <c r="E69" i="7" l="1"/>
  <c r="B68" i="2"/>
  <c r="C67" i="2"/>
  <c r="D67" i="2" s="1"/>
  <c r="E70" i="7" l="1"/>
  <c r="B69" i="2"/>
  <c r="C68" i="2"/>
  <c r="D68" i="2" s="1"/>
  <c r="E71" i="7" l="1"/>
  <c r="B70" i="2"/>
  <c r="C69" i="2"/>
  <c r="D69" i="2" s="1"/>
  <c r="E72" i="7" l="1"/>
  <c r="B71" i="2"/>
  <c r="C70" i="2"/>
  <c r="D70" i="2" s="1"/>
  <c r="E73" i="7" l="1"/>
  <c r="B72" i="2"/>
  <c r="C71" i="2"/>
  <c r="D71" i="2" s="1"/>
  <c r="E74" i="7" l="1"/>
  <c r="B73" i="2"/>
  <c r="C72" i="2"/>
  <c r="D72" i="2" s="1"/>
  <c r="E75" i="7" l="1"/>
  <c r="B74" i="2"/>
  <c r="C73" i="2"/>
  <c r="D73" i="2" s="1"/>
  <c r="E76" i="7" l="1"/>
  <c r="B75" i="2"/>
  <c r="C74" i="2"/>
  <c r="D74" i="2" s="1"/>
  <c r="E77" i="7" l="1"/>
  <c r="B76" i="2"/>
  <c r="C75" i="2"/>
  <c r="D75" i="2" s="1"/>
  <c r="E78" i="7" l="1"/>
  <c r="B77" i="2"/>
  <c r="C76" i="2"/>
  <c r="D76" i="2" s="1"/>
  <c r="E79" i="7" l="1"/>
  <c r="B78" i="2"/>
  <c r="C77" i="2"/>
  <c r="D77" i="2" s="1"/>
  <c r="E80" i="7" l="1"/>
  <c r="B79" i="2"/>
  <c r="C78" i="2"/>
  <c r="D78" i="2" s="1"/>
  <c r="E81" i="7" l="1"/>
  <c r="B80" i="2"/>
  <c r="C79" i="2"/>
  <c r="D79" i="2" s="1"/>
  <c r="E82" i="7" l="1"/>
  <c r="B81" i="2"/>
  <c r="C80" i="2"/>
  <c r="D80" i="2" s="1"/>
  <c r="E83" i="7" l="1"/>
  <c r="B82" i="2"/>
  <c r="C81" i="2"/>
  <c r="D81" i="2" s="1"/>
  <c r="E84" i="7" l="1"/>
  <c r="B83" i="2"/>
  <c r="C82" i="2"/>
  <c r="D82" i="2" s="1"/>
  <c r="E85" i="7" l="1"/>
  <c r="B84" i="2"/>
  <c r="C83" i="2"/>
  <c r="D83" i="2" s="1"/>
  <c r="E86" i="7" l="1"/>
  <c r="B85" i="2"/>
  <c r="C84" i="2"/>
  <c r="D84" i="2" s="1"/>
  <c r="E87" i="7" l="1"/>
  <c r="B86" i="2"/>
  <c r="C85" i="2"/>
  <c r="D85" i="2" s="1"/>
  <c r="E88" i="7" l="1"/>
  <c r="B87" i="2"/>
  <c r="C86" i="2"/>
  <c r="D86" i="2" s="1"/>
  <c r="E89" i="7" l="1"/>
  <c r="B88" i="2"/>
  <c r="C87" i="2"/>
  <c r="D87" i="2" s="1"/>
  <c r="E90" i="7" l="1"/>
  <c r="B89" i="2"/>
  <c r="C88" i="2"/>
  <c r="D88" i="2" s="1"/>
  <c r="E91" i="7" l="1"/>
  <c r="B90" i="2"/>
  <c r="C89" i="2"/>
  <c r="D89" i="2" s="1"/>
  <c r="E92" i="7" l="1"/>
  <c r="B91" i="2"/>
  <c r="C90" i="2"/>
  <c r="D90" i="2" s="1"/>
  <c r="E93" i="7" l="1"/>
  <c r="B92" i="2"/>
  <c r="C91" i="2"/>
  <c r="D91" i="2" s="1"/>
  <c r="E94" i="7" l="1"/>
  <c r="B93" i="2"/>
  <c r="C92" i="2"/>
  <c r="D92" i="2" s="1"/>
  <c r="E95" i="7" l="1"/>
  <c r="B94" i="2"/>
  <c r="C93" i="2"/>
  <c r="D93" i="2" s="1"/>
  <c r="E96" i="7" l="1"/>
  <c r="B95" i="2"/>
  <c r="C94" i="2"/>
  <c r="D94" i="2" s="1"/>
  <c r="E97" i="7" l="1"/>
  <c r="B96" i="2"/>
  <c r="C95" i="2"/>
  <c r="D95" i="2" s="1"/>
  <c r="E98" i="7" l="1"/>
  <c r="B97" i="2"/>
  <c r="C96" i="2"/>
  <c r="D96" i="2" s="1"/>
  <c r="E99" i="7" l="1"/>
  <c r="B98" i="2"/>
  <c r="C97" i="2"/>
  <c r="D97" i="2" s="1"/>
  <c r="E100" i="7" l="1"/>
  <c r="B99" i="2"/>
  <c r="C98" i="2"/>
  <c r="D98" i="2" s="1"/>
  <c r="E101" i="7" l="1"/>
  <c r="B100" i="2"/>
  <c r="C99" i="2"/>
  <c r="D99" i="2" s="1"/>
  <c r="E102" i="7" l="1"/>
  <c r="B101" i="2"/>
  <c r="C100" i="2"/>
  <c r="D100" i="2" s="1"/>
  <c r="E103" i="7" l="1"/>
  <c r="B102" i="2"/>
  <c r="C101" i="2"/>
  <c r="D101" i="2" s="1"/>
  <c r="E104" i="7" l="1"/>
  <c r="B103" i="2"/>
  <c r="C102" i="2"/>
  <c r="D102" i="2" s="1"/>
  <c r="E105" i="7" l="1"/>
  <c r="B104" i="2"/>
  <c r="C103" i="2"/>
  <c r="D103" i="2" s="1"/>
  <c r="E106" i="7" l="1"/>
  <c r="B105" i="2"/>
  <c r="C104" i="2"/>
  <c r="D104" i="2" s="1"/>
  <c r="E107" i="7" l="1"/>
  <c r="B106" i="2"/>
  <c r="C105" i="2"/>
  <c r="D105" i="2" s="1"/>
  <c r="E108" i="7" l="1"/>
  <c r="B107" i="2"/>
  <c r="C106" i="2"/>
  <c r="D106" i="2" s="1"/>
  <c r="E109" i="7" l="1"/>
  <c r="B108" i="2"/>
  <c r="C107" i="2"/>
  <c r="D107" i="2" s="1"/>
  <c r="E110" i="7" l="1"/>
  <c r="B109" i="2"/>
  <c r="C108" i="2"/>
  <c r="D108" i="2" s="1"/>
  <c r="E111" i="7" l="1"/>
  <c r="B110" i="2"/>
  <c r="C109" i="2"/>
  <c r="D109" i="2" s="1"/>
  <c r="E112" i="7" l="1"/>
  <c r="B111" i="2"/>
  <c r="C110" i="2"/>
  <c r="D110" i="2" s="1"/>
  <c r="E113" i="7" l="1"/>
  <c r="B112" i="2"/>
  <c r="C111" i="2"/>
  <c r="D111" i="2" s="1"/>
  <c r="E114" i="7" l="1"/>
  <c r="B113" i="2"/>
  <c r="C112" i="2"/>
  <c r="D112" i="2" s="1"/>
  <c r="E115" i="7" l="1"/>
  <c r="B114" i="2"/>
  <c r="C113" i="2"/>
  <c r="D113" i="2" s="1"/>
  <c r="E116" i="7" l="1"/>
  <c r="B115" i="2"/>
  <c r="C114" i="2"/>
  <c r="D114" i="2" s="1"/>
  <c r="E117" i="7" l="1"/>
  <c r="B116" i="2"/>
  <c r="C115" i="2"/>
  <c r="D115" i="2" s="1"/>
  <c r="E118" i="7" l="1"/>
  <c r="B117" i="2"/>
  <c r="C116" i="2"/>
  <c r="D116" i="2" s="1"/>
  <c r="E119" i="7" l="1"/>
  <c r="B118" i="2"/>
  <c r="C117" i="2"/>
  <c r="D117" i="2" s="1"/>
  <c r="E120" i="7" l="1"/>
  <c r="B119" i="2"/>
  <c r="C118" i="2"/>
  <c r="D118" i="2" s="1"/>
  <c r="E121" i="7" l="1"/>
  <c r="B120" i="2"/>
  <c r="C119" i="2"/>
  <c r="D119" i="2" s="1"/>
  <c r="E122" i="7" l="1"/>
  <c r="B121" i="2"/>
  <c r="C120" i="2"/>
  <c r="D120" i="2" s="1"/>
  <c r="E123" i="7" l="1"/>
  <c r="B122" i="2"/>
  <c r="C121" i="2"/>
  <c r="D121" i="2" s="1"/>
  <c r="E124" i="7" l="1"/>
  <c r="B123" i="2"/>
  <c r="C122" i="2"/>
  <c r="D122" i="2" s="1"/>
  <c r="E125" i="7" l="1"/>
  <c r="B124" i="2"/>
  <c r="C123" i="2"/>
  <c r="D123" i="2" s="1"/>
  <c r="E126" i="7" l="1"/>
  <c r="B125" i="2"/>
  <c r="C124" i="2"/>
  <c r="D124" i="2" s="1"/>
  <c r="E127" i="7" l="1"/>
  <c r="B126" i="2"/>
  <c r="C125" i="2"/>
  <c r="D125" i="2" s="1"/>
  <c r="E128" i="7" l="1"/>
  <c r="B127" i="2"/>
  <c r="C126" i="2"/>
  <c r="D126" i="2" s="1"/>
  <c r="E129" i="7" l="1"/>
  <c r="B128" i="2"/>
  <c r="C127" i="2"/>
  <c r="D127" i="2" s="1"/>
  <c r="E130" i="7" l="1"/>
  <c r="B129" i="2"/>
  <c r="C128" i="2"/>
  <c r="D128" i="2" s="1"/>
  <c r="E131" i="7" l="1"/>
  <c r="B130" i="2"/>
  <c r="C129" i="2"/>
  <c r="D129" i="2" s="1"/>
  <c r="E132" i="7" l="1"/>
  <c r="B131" i="2"/>
  <c r="C130" i="2"/>
  <c r="D130" i="2" s="1"/>
  <c r="E133" i="7" l="1"/>
  <c r="B132" i="2"/>
  <c r="C131" i="2"/>
  <c r="D131" i="2" s="1"/>
  <c r="E134" i="7" l="1"/>
  <c r="B133" i="2"/>
  <c r="C132" i="2"/>
  <c r="D132" i="2" s="1"/>
  <c r="E135" i="7" l="1"/>
  <c r="B134" i="2"/>
  <c r="C133" i="2"/>
  <c r="D133" i="2" s="1"/>
  <c r="E136" i="7" l="1"/>
  <c r="B135" i="2"/>
  <c r="C134" i="2"/>
  <c r="D134" i="2" s="1"/>
  <c r="E137" i="7" l="1"/>
  <c r="B136" i="2"/>
  <c r="C135" i="2"/>
  <c r="D135" i="2" s="1"/>
  <c r="E138" i="7" l="1"/>
  <c r="B137" i="2"/>
  <c r="C136" i="2"/>
  <c r="D136" i="2" s="1"/>
  <c r="E139" i="7" l="1"/>
  <c r="B138" i="2"/>
  <c r="C137" i="2"/>
  <c r="D137" i="2" s="1"/>
  <c r="E140" i="7" l="1"/>
  <c r="B139" i="2"/>
  <c r="C138" i="2"/>
  <c r="D138" i="2" s="1"/>
  <c r="E141" i="7" l="1"/>
  <c r="B140" i="2"/>
  <c r="C139" i="2"/>
  <c r="D139" i="2" s="1"/>
  <c r="E142" i="7" l="1"/>
  <c r="B141" i="2"/>
  <c r="C140" i="2"/>
  <c r="D140" i="2" s="1"/>
  <c r="E143" i="7" l="1"/>
  <c r="B142" i="2"/>
  <c r="C141" i="2"/>
  <c r="D141" i="2" s="1"/>
  <c r="E144" i="7" l="1"/>
  <c r="B143" i="2"/>
  <c r="C142" i="2"/>
  <c r="D142" i="2" s="1"/>
  <c r="E145" i="7" l="1"/>
  <c r="B144" i="2"/>
  <c r="C143" i="2"/>
  <c r="D143" i="2" s="1"/>
  <c r="E146" i="7" l="1"/>
  <c r="B145" i="2"/>
  <c r="C144" i="2"/>
  <c r="D144" i="2" s="1"/>
  <c r="E147" i="7" l="1"/>
  <c r="B146" i="2"/>
  <c r="C145" i="2"/>
  <c r="D145" i="2" s="1"/>
  <c r="E148" i="7" l="1"/>
  <c r="B147" i="2"/>
  <c r="C146" i="2"/>
  <c r="D146" i="2" s="1"/>
  <c r="E149" i="7" l="1"/>
  <c r="B148" i="2"/>
  <c r="C147" i="2"/>
  <c r="D147" i="2" s="1"/>
  <c r="E150" i="7" l="1"/>
  <c r="B149" i="2"/>
  <c r="C148" i="2"/>
  <c r="D148" i="2" s="1"/>
  <c r="E151" i="7" l="1"/>
  <c r="B150" i="2"/>
  <c r="C149" i="2"/>
  <c r="D149" i="2" s="1"/>
  <c r="E152" i="7" l="1"/>
  <c r="B151" i="2"/>
  <c r="C150" i="2"/>
  <c r="D150" i="2" s="1"/>
  <c r="E153" i="7" l="1"/>
  <c r="B152" i="2"/>
  <c r="C151" i="2"/>
  <c r="D151" i="2" s="1"/>
  <c r="E154" i="7" l="1"/>
  <c r="B153" i="2"/>
  <c r="C152" i="2"/>
  <c r="D152" i="2" s="1"/>
  <c r="E155" i="7" l="1"/>
  <c r="B154" i="2"/>
  <c r="C153" i="2"/>
  <c r="D153" i="2" s="1"/>
  <c r="E156" i="7" l="1"/>
  <c r="B155" i="2"/>
  <c r="C154" i="2"/>
  <c r="D154" i="2" s="1"/>
  <c r="E157" i="7" l="1"/>
  <c r="B156" i="2"/>
  <c r="C155" i="2"/>
  <c r="D155" i="2" s="1"/>
  <c r="E158" i="7" l="1"/>
  <c r="B157" i="2"/>
  <c r="C156" i="2"/>
  <c r="D156" i="2" s="1"/>
  <c r="E159" i="7" l="1"/>
  <c r="B158" i="2"/>
  <c r="C157" i="2"/>
  <c r="D157" i="2" s="1"/>
  <c r="E160" i="7" l="1"/>
  <c r="B159" i="2"/>
  <c r="C158" i="2"/>
  <c r="D158" i="2" s="1"/>
  <c r="E161" i="7" l="1"/>
  <c r="B160" i="2"/>
  <c r="C159" i="2"/>
  <c r="D159" i="2" s="1"/>
  <c r="E162" i="7" l="1"/>
  <c r="B161" i="2"/>
  <c r="C160" i="2"/>
  <c r="D160" i="2" s="1"/>
  <c r="E163" i="7" l="1"/>
  <c r="B162" i="2"/>
  <c r="C161" i="2"/>
  <c r="D161" i="2" s="1"/>
  <c r="E164" i="7" l="1"/>
  <c r="B163" i="2"/>
  <c r="C162" i="2"/>
  <c r="D162" i="2" s="1"/>
  <c r="E165" i="7" l="1"/>
  <c r="B164" i="2"/>
  <c r="C163" i="2"/>
  <c r="D163" i="2" s="1"/>
  <c r="E166" i="7" l="1"/>
  <c r="B165" i="2"/>
  <c r="C164" i="2"/>
  <c r="D164" i="2" s="1"/>
  <c r="E167" i="7" l="1"/>
  <c r="B166" i="2"/>
  <c r="C165" i="2"/>
  <c r="D165" i="2" s="1"/>
  <c r="E168" i="7" l="1"/>
  <c r="B167" i="2"/>
  <c r="C166" i="2"/>
  <c r="D166" i="2" s="1"/>
  <c r="E169" i="7" l="1"/>
  <c r="B168" i="2"/>
  <c r="C167" i="2"/>
  <c r="D167" i="2" s="1"/>
  <c r="E170" i="7" l="1"/>
  <c r="B169" i="2"/>
  <c r="C168" i="2"/>
  <c r="D168" i="2" s="1"/>
  <c r="E171" i="7" l="1"/>
  <c r="B170" i="2"/>
  <c r="C169" i="2"/>
  <c r="D169" i="2" s="1"/>
  <c r="E172" i="7" l="1"/>
  <c r="B171" i="2"/>
  <c r="C170" i="2"/>
  <c r="D170" i="2" s="1"/>
  <c r="E173" i="7" l="1"/>
  <c r="B172" i="2"/>
  <c r="C171" i="2"/>
  <c r="D171" i="2" s="1"/>
  <c r="E174" i="7" l="1"/>
  <c r="B173" i="2"/>
  <c r="C172" i="2"/>
  <c r="D172" i="2" s="1"/>
  <c r="E175" i="7" l="1"/>
  <c r="B174" i="2"/>
  <c r="C173" i="2"/>
  <c r="D173" i="2" s="1"/>
  <c r="E176" i="7" l="1"/>
  <c r="B175" i="2"/>
  <c r="C174" i="2"/>
  <c r="D174" i="2" s="1"/>
  <c r="E177" i="7" l="1"/>
  <c r="B176" i="2"/>
  <c r="C175" i="2"/>
  <c r="D175" i="2" s="1"/>
  <c r="E178" i="7" l="1"/>
  <c r="B177" i="2"/>
  <c r="C176" i="2"/>
  <c r="D176" i="2" s="1"/>
  <c r="E179" i="7" l="1"/>
  <c r="B178" i="2"/>
  <c r="C177" i="2"/>
  <c r="D177" i="2" s="1"/>
  <c r="E180" i="7" l="1"/>
  <c r="B179" i="2"/>
  <c r="C178" i="2"/>
  <c r="D178" i="2" s="1"/>
  <c r="E181" i="7" l="1"/>
  <c r="B180" i="2"/>
  <c r="C179" i="2"/>
  <c r="D179" i="2" s="1"/>
  <c r="E182" i="7" l="1"/>
  <c r="B181" i="2"/>
  <c r="C180" i="2"/>
  <c r="D180" i="2" s="1"/>
  <c r="E183" i="7" l="1"/>
  <c r="B182" i="2"/>
  <c r="C181" i="2"/>
  <c r="D181" i="2" s="1"/>
  <c r="E184" i="7" l="1"/>
  <c r="B183" i="2"/>
  <c r="C182" i="2"/>
  <c r="D182" i="2" s="1"/>
  <c r="E185" i="7" l="1"/>
  <c r="B184" i="2"/>
  <c r="C183" i="2"/>
  <c r="D183" i="2" s="1"/>
  <c r="E186" i="7" l="1"/>
  <c r="B185" i="2"/>
  <c r="C184" i="2"/>
  <c r="D184" i="2" s="1"/>
  <c r="E187" i="7" l="1"/>
  <c r="B186" i="2"/>
  <c r="C185" i="2"/>
  <c r="D185" i="2" s="1"/>
  <c r="E188" i="7" l="1"/>
  <c r="B187" i="2"/>
  <c r="C186" i="2"/>
  <c r="D186" i="2" s="1"/>
  <c r="E189" i="7" l="1"/>
  <c r="B188" i="2"/>
  <c r="C187" i="2"/>
  <c r="D187" i="2" s="1"/>
  <c r="E190" i="7" l="1"/>
  <c r="B189" i="2"/>
  <c r="C188" i="2"/>
  <c r="D188" i="2" s="1"/>
  <c r="E191" i="7" l="1"/>
  <c r="B190" i="2"/>
  <c r="C189" i="2"/>
  <c r="D189" i="2" s="1"/>
  <c r="E192" i="7" l="1"/>
  <c r="B191" i="2"/>
  <c r="C190" i="2"/>
  <c r="D190" i="2" s="1"/>
  <c r="E193" i="7" l="1"/>
  <c r="B192" i="2"/>
  <c r="C191" i="2"/>
  <c r="D191" i="2" s="1"/>
  <c r="E194" i="7" l="1"/>
  <c r="B193" i="2"/>
  <c r="C192" i="2"/>
  <c r="D192" i="2" s="1"/>
  <c r="E195" i="7" l="1"/>
  <c r="B194" i="2"/>
  <c r="C193" i="2"/>
  <c r="D193" i="2" s="1"/>
  <c r="E196" i="7" l="1"/>
  <c r="B195" i="2"/>
  <c r="C194" i="2"/>
  <c r="D194" i="2" s="1"/>
  <c r="E197" i="7" l="1"/>
  <c r="B196" i="2"/>
  <c r="C195" i="2"/>
  <c r="D195" i="2" s="1"/>
  <c r="E198" i="7" l="1"/>
  <c r="B197" i="2"/>
  <c r="C196" i="2"/>
  <c r="D196" i="2" s="1"/>
  <c r="E199" i="7" l="1"/>
  <c r="B198" i="2"/>
  <c r="C197" i="2"/>
  <c r="D197" i="2" s="1"/>
  <c r="E200" i="7" l="1"/>
  <c r="B199" i="2"/>
  <c r="C198" i="2"/>
  <c r="D198" i="2" s="1"/>
  <c r="E201" i="7" l="1"/>
  <c r="B200" i="2"/>
  <c r="C199" i="2"/>
  <c r="D199" i="2" s="1"/>
  <c r="E202" i="7" l="1"/>
  <c r="B201" i="2"/>
  <c r="C200" i="2"/>
  <c r="D200" i="2" s="1"/>
  <c r="E203" i="7" l="1"/>
  <c r="B202" i="2"/>
  <c r="C201" i="2"/>
  <c r="D201" i="2" s="1"/>
  <c r="E204" i="7" l="1"/>
  <c r="B203" i="2"/>
  <c r="C202" i="2"/>
  <c r="D202" i="2" s="1"/>
  <c r="E205" i="7" l="1"/>
  <c r="B204" i="2"/>
  <c r="C203" i="2"/>
  <c r="D203" i="2" s="1"/>
  <c r="E206" i="7" l="1"/>
  <c r="B205" i="2"/>
  <c r="C204" i="2"/>
  <c r="D204" i="2" s="1"/>
  <c r="E207" i="7" l="1"/>
  <c r="B206" i="2"/>
  <c r="C205" i="2"/>
  <c r="D205" i="2" s="1"/>
  <c r="E208" i="7" l="1"/>
  <c r="B207" i="2"/>
  <c r="C206" i="2"/>
  <c r="D206" i="2" s="1"/>
  <c r="E209" i="7" l="1"/>
  <c r="G3" i="7" s="1"/>
  <c r="B208" i="2"/>
  <c r="C208" i="2" s="1"/>
  <c r="D208" i="2" s="1"/>
  <c r="G5" i="2" s="1"/>
  <c r="C207" i="2"/>
  <c r="D207" i="2" s="1"/>
</calcChain>
</file>

<file path=xl/sharedStrings.xml><?xml version="1.0" encoding="utf-8"?>
<sst xmlns="http://schemas.openxmlformats.org/spreadsheetml/2006/main" count="647" uniqueCount="370">
  <si>
    <t>Engine Simulator</t>
  </si>
  <si>
    <t>Name</t>
  </si>
  <si>
    <t>Compression Ratio</t>
  </si>
  <si>
    <t>Sigma 1.6</t>
  </si>
  <si>
    <t>Notes</t>
  </si>
  <si>
    <t>Units</t>
  </si>
  <si>
    <t>Value</t>
  </si>
  <si>
    <t>Abbriviation</t>
  </si>
  <si>
    <t>Vc</t>
  </si>
  <si>
    <t>CR</t>
  </si>
  <si>
    <t>(ratio :1)</t>
  </si>
  <si>
    <t>Crank angle (/deg)</t>
  </si>
  <si>
    <t>Crank radius</t>
  </si>
  <si>
    <t>Conrod leght</t>
  </si>
  <si>
    <t>m</t>
  </si>
  <si>
    <t>Stroke</t>
  </si>
  <si>
    <t>Bore</t>
  </si>
  <si>
    <t xml:space="preserve">s (m) </t>
  </si>
  <si>
    <t>Swept volume</t>
  </si>
  <si>
    <t>m^3</t>
  </si>
  <si>
    <t>Volume (Vs+Vc) (m^3)</t>
  </si>
  <si>
    <t>l</t>
  </si>
  <si>
    <t>Preassure</t>
  </si>
  <si>
    <t>-</t>
  </si>
  <si>
    <t>0_CONTR</t>
  </si>
  <si>
    <t>%</t>
  </si>
  <si>
    <t>BAD__ME</t>
  </si>
  <si>
    <t>SBURNME</t>
  </si>
  <si>
    <t>PBURNME</t>
  </si>
  <si>
    <t>PMISSME</t>
  </si>
  <si>
    <t>bar/deg</t>
  </si>
  <si>
    <t>RXX__ME</t>
  </si>
  <si>
    <t>bar</t>
  </si>
  <si>
    <t>PXX__ME</t>
  </si>
  <si>
    <t>EPMEPAV</t>
  </si>
  <si>
    <t>ELMEPAV</t>
  </si>
  <si>
    <t>LLMEPAV</t>
  </si>
  <si>
    <t>ULMEPAV</t>
  </si>
  <si>
    <t>AKNKPLV</t>
  </si>
  <si>
    <t>AKNKPCV</t>
  </si>
  <si>
    <t>CA_deg</t>
  </si>
  <si>
    <t>AKNKPMN</t>
  </si>
  <si>
    <t>AKNKPMX</t>
  </si>
  <si>
    <t>AKNKPSD</t>
  </si>
  <si>
    <t>AKNKPME</t>
  </si>
  <si>
    <t>AKNKPAV</t>
  </si>
  <si>
    <t>KNKP_LV</t>
  </si>
  <si>
    <t>KNKP_CV</t>
  </si>
  <si>
    <t>KNKP_MN</t>
  </si>
  <si>
    <t>KNKP_MX</t>
  </si>
  <si>
    <t>KNKP_SD</t>
  </si>
  <si>
    <t>KNKP_ME</t>
  </si>
  <si>
    <t>KNKP_AV</t>
  </si>
  <si>
    <t>INSPKLV</t>
  </si>
  <si>
    <t>INSPKCV</t>
  </si>
  <si>
    <t>INSPKMN</t>
  </si>
  <si>
    <t>INSPKMX</t>
  </si>
  <si>
    <t>INSPKSD</t>
  </si>
  <si>
    <t>INSPKME</t>
  </si>
  <si>
    <t>INSPKAV</t>
  </si>
  <si>
    <t>PEMINLV</t>
  </si>
  <si>
    <t>PEMINCV</t>
  </si>
  <si>
    <t>PEMINMN</t>
  </si>
  <si>
    <t>PEMINMX</t>
  </si>
  <si>
    <t>PEMINSD</t>
  </si>
  <si>
    <t>PEMINME</t>
  </si>
  <si>
    <t>PEMINAV</t>
  </si>
  <si>
    <t>PIVC_LV</t>
  </si>
  <si>
    <t>PIVC_CV</t>
  </si>
  <si>
    <t>PIVC_MN</t>
  </si>
  <si>
    <t>PIVC_MX</t>
  </si>
  <si>
    <t>PIVC_SD</t>
  </si>
  <si>
    <t>PIVC_ME</t>
  </si>
  <si>
    <t>PIVC_AV</t>
  </si>
  <si>
    <t>NEXP_LV</t>
  </si>
  <si>
    <t>NEXP_CV</t>
  </si>
  <si>
    <t>NEXP_MN</t>
  </si>
  <si>
    <t>NEXP_MX</t>
  </si>
  <si>
    <t>NEXP_SD</t>
  </si>
  <si>
    <t>NEXP_ME</t>
  </si>
  <si>
    <t>NEXP_AV</t>
  </si>
  <si>
    <t>NCOMPLV</t>
  </si>
  <si>
    <t>NCOMPCV</t>
  </si>
  <si>
    <t>NCOMPMN</t>
  </si>
  <si>
    <t>NCOMPMX</t>
  </si>
  <si>
    <t>NCOMPSD</t>
  </si>
  <si>
    <t>NCOMPME</t>
  </si>
  <si>
    <t>NCOMPAV</t>
  </si>
  <si>
    <t>INRPMLV</t>
  </si>
  <si>
    <t>INRPMCV</t>
  </si>
  <si>
    <t>rpm</t>
  </si>
  <si>
    <t>INRPMMN</t>
  </si>
  <si>
    <t>INRPMMX</t>
  </si>
  <si>
    <t>INRPMSD</t>
  </si>
  <si>
    <t>INRPMME</t>
  </si>
  <si>
    <t>INRPMAV</t>
  </si>
  <si>
    <t>B1090LV</t>
  </si>
  <si>
    <t>B1090CV</t>
  </si>
  <si>
    <t>B1090MN</t>
  </si>
  <si>
    <t>B1090MX</t>
  </si>
  <si>
    <t>B1090SD</t>
  </si>
  <si>
    <t>B1090ME</t>
  </si>
  <si>
    <t>B1090AV</t>
  </si>
  <si>
    <t>B0590LV</t>
  </si>
  <si>
    <t>B0590CV</t>
  </si>
  <si>
    <t>B0590MN</t>
  </si>
  <si>
    <t>B0590MX</t>
  </si>
  <si>
    <t>B0590SD</t>
  </si>
  <si>
    <t>B0590ME</t>
  </si>
  <si>
    <t>B0590AV</t>
  </si>
  <si>
    <t>B0290LV</t>
  </si>
  <si>
    <t>B0290CV</t>
  </si>
  <si>
    <t>B0290MN</t>
  </si>
  <si>
    <t>B0290MX</t>
  </si>
  <si>
    <t>B0290SD</t>
  </si>
  <si>
    <t>B0290ME</t>
  </si>
  <si>
    <t>B0290AV</t>
  </si>
  <si>
    <t>B0090LV</t>
  </si>
  <si>
    <t>B0090CV</t>
  </si>
  <si>
    <t>B0090MN</t>
  </si>
  <si>
    <t>B0090MX</t>
  </si>
  <si>
    <t>B0090SD</t>
  </si>
  <si>
    <t>B0090ME</t>
  </si>
  <si>
    <t>B0090AV</t>
  </si>
  <si>
    <t>B0010LV</t>
  </si>
  <si>
    <t>B0010CV</t>
  </si>
  <si>
    <t>B0010MN</t>
  </si>
  <si>
    <t>B0010MX</t>
  </si>
  <si>
    <t>B0010SD</t>
  </si>
  <si>
    <t>B0010ME</t>
  </si>
  <si>
    <t>B0010AV</t>
  </si>
  <si>
    <t>B0005LV</t>
  </si>
  <si>
    <t>B0005CV</t>
  </si>
  <si>
    <t>B0005MN</t>
  </si>
  <si>
    <t>B0005MX</t>
  </si>
  <si>
    <t>B0005SD</t>
  </si>
  <si>
    <t>B0005ME</t>
  </si>
  <si>
    <t>B0005AV</t>
  </si>
  <si>
    <t>B0002LV</t>
  </si>
  <si>
    <t>B0002CV</t>
  </si>
  <si>
    <t>B0002MN</t>
  </si>
  <si>
    <t>B0002MX</t>
  </si>
  <si>
    <t>B0002SD</t>
  </si>
  <si>
    <t>B0002ME</t>
  </si>
  <si>
    <t>B0002AV</t>
  </si>
  <si>
    <t>EEOC_LV</t>
  </si>
  <si>
    <t>EEOC_CV</t>
  </si>
  <si>
    <t>EEOC_MN</t>
  </si>
  <si>
    <t>EEOC_MX</t>
  </si>
  <si>
    <t>EEOC_SD</t>
  </si>
  <si>
    <t>EEOC_ME</t>
  </si>
  <si>
    <t>EEOC_AV</t>
  </si>
  <si>
    <t>AQMAXLV</t>
  </si>
  <si>
    <t>AQMAXCV</t>
  </si>
  <si>
    <t>AQMAXMN</t>
  </si>
  <si>
    <t>AQMAXMX</t>
  </si>
  <si>
    <t>AQMAXSD</t>
  </si>
  <si>
    <t>AQMAXME</t>
  </si>
  <si>
    <t>AQMAXAV</t>
  </si>
  <si>
    <t>COGQ_LV</t>
  </si>
  <si>
    <t>COGQ_CV</t>
  </si>
  <si>
    <t>COGQ_MN</t>
  </si>
  <si>
    <t>COGQ_MX</t>
  </si>
  <si>
    <t>COGQ_SD</t>
  </si>
  <si>
    <t>COGQ_ME</t>
  </si>
  <si>
    <t>COGQ_AV</t>
  </si>
  <si>
    <t>QMAX_LV</t>
  </si>
  <si>
    <t>QMAX_CV</t>
  </si>
  <si>
    <t>Joules</t>
  </si>
  <si>
    <t>QMAX_MN</t>
  </si>
  <si>
    <t>QMAX_MX</t>
  </si>
  <si>
    <t>QMAX_SD</t>
  </si>
  <si>
    <t>QMAX_ME</t>
  </si>
  <si>
    <t>QMAX_AV</t>
  </si>
  <si>
    <t>MFB90LV</t>
  </si>
  <si>
    <t>MFB90CV</t>
  </si>
  <si>
    <t>MFB90MN</t>
  </si>
  <si>
    <t>MFB90MX</t>
  </si>
  <si>
    <t>MFB90SD</t>
  </si>
  <si>
    <t>MFB90ME</t>
  </si>
  <si>
    <t>MFB90AV</t>
  </si>
  <si>
    <t>MFB50LV</t>
  </si>
  <si>
    <t>MFB50CV</t>
  </si>
  <si>
    <t>MFB50MN</t>
  </si>
  <si>
    <t>MFB50MX</t>
  </si>
  <si>
    <t>MFB50SD</t>
  </si>
  <si>
    <t>MFB50ME</t>
  </si>
  <si>
    <t>MFB50AV</t>
  </si>
  <si>
    <t>MFB10LV</t>
  </si>
  <si>
    <t>MFB10CV</t>
  </si>
  <si>
    <t>MFB10MN</t>
  </si>
  <si>
    <t>MFB10MX</t>
  </si>
  <si>
    <t>MFB10SD</t>
  </si>
  <si>
    <t>MFB10ME</t>
  </si>
  <si>
    <t>MFB10AV</t>
  </si>
  <si>
    <t>MFB05LV</t>
  </si>
  <si>
    <t>MFB05CV</t>
  </si>
  <si>
    <t>MFB05MN</t>
  </si>
  <si>
    <t>MFB05MX</t>
  </si>
  <si>
    <t>MFB05SD</t>
  </si>
  <si>
    <t>MFB05ME</t>
  </si>
  <si>
    <t>MFB05AV</t>
  </si>
  <si>
    <t>MFB02LV</t>
  </si>
  <si>
    <t>MFB02CV</t>
  </si>
  <si>
    <t>MFB02MN</t>
  </si>
  <si>
    <t>MFB02MX</t>
  </si>
  <si>
    <t>MFB02SD</t>
  </si>
  <si>
    <t>MFB02ME</t>
  </si>
  <si>
    <t>MFB02AV</t>
  </si>
  <si>
    <t>ATMAXLV</t>
  </si>
  <si>
    <t>ATMAXCV</t>
  </si>
  <si>
    <t>ATMAXMN</t>
  </si>
  <si>
    <t>ATMAXMX</t>
  </si>
  <si>
    <t>ATMAXSD</t>
  </si>
  <si>
    <t>ATMAXME</t>
  </si>
  <si>
    <t>ATMAXAV</t>
  </si>
  <si>
    <t>TMAX_LV</t>
  </si>
  <si>
    <t>TMAX_CV</t>
  </si>
  <si>
    <t>deg_K</t>
  </si>
  <si>
    <t>TMAX_MN</t>
  </si>
  <si>
    <t>TMAX_MX</t>
  </si>
  <si>
    <t>TMAX_SD</t>
  </si>
  <si>
    <t>TMAX_ME</t>
  </si>
  <si>
    <t>TMAX_AV</t>
  </si>
  <si>
    <t>PMEP_LV</t>
  </si>
  <si>
    <t>PMEP_CV</t>
  </si>
  <si>
    <t>PMEP_MN</t>
  </si>
  <si>
    <t>PMEP_MX</t>
  </si>
  <si>
    <t>PMEP_SD</t>
  </si>
  <si>
    <t>PMEP_ME</t>
  </si>
  <si>
    <t>PMEP_AV</t>
  </si>
  <si>
    <t>NMEP_LV</t>
  </si>
  <si>
    <t>NMEP_CV</t>
  </si>
  <si>
    <t>NMEP_MN</t>
  </si>
  <si>
    <t>NMEP_MX</t>
  </si>
  <si>
    <t>NMEP_SD</t>
  </si>
  <si>
    <t>NMEP_ME</t>
  </si>
  <si>
    <t>NMEP_AV</t>
  </si>
  <si>
    <t>GMEP_LV</t>
  </si>
  <si>
    <t>GMEP_CV</t>
  </si>
  <si>
    <t>GMEP_MN</t>
  </si>
  <si>
    <t>GMEP_MX</t>
  </si>
  <si>
    <t>GMEP_SD</t>
  </si>
  <si>
    <t>GMEP_ME</t>
  </si>
  <si>
    <t>GMEP_AV</t>
  </si>
  <si>
    <t>ARPMXLV</t>
  </si>
  <si>
    <t>ARPMXCV</t>
  </si>
  <si>
    <t>ARPMXMN</t>
  </si>
  <si>
    <t>ARPMXMX</t>
  </si>
  <si>
    <t>ARPMXSD</t>
  </si>
  <si>
    <t>ARPMXME</t>
  </si>
  <si>
    <t>ARPMXAV</t>
  </si>
  <si>
    <t>RPMAXLV</t>
  </si>
  <si>
    <t>RPMAXCV</t>
  </si>
  <si>
    <t>RPMAXMN</t>
  </si>
  <si>
    <t>RPMAXMX</t>
  </si>
  <si>
    <t>RPMAXSD</t>
  </si>
  <si>
    <t>RPMAXME</t>
  </si>
  <si>
    <t>RPMAXAV</t>
  </si>
  <si>
    <t>APMAXLV</t>
  </si>
  <si>
    <t>APMAXCV</t>
  </si>
  <si>
    <t>APMAXMN</t>
  </si>
  <si>
    <t>APMAXMX</t>
  </si>
  <si>
    <t>APMAXSD</t>
  </si>
  <si>
    <t>APMAXME</t>
  </si>
  <si>
    <t>APMAXAV</t>
  </si>
  <si>
    <t>PMAX_LV</t>
  </si>
  <si>
    <t>PMAX_CV</t>
  </si>
  <si>
    <t>PMAX_MN</t>
  </si>
  <si>
    <t>PMAX_MX</t>
  </si>
  <si>
    <t>PMAX_SD</t>
  </si>
  <si>
    <t>PMAX_ME</t>
  </si>
  <si>
    <t>CYL_4</t>
  </si>
  <si>
    <t>CYL_3</t>
  </si>
  <si>
    <t>CYL_2</t>
  </si>
  <si>
    <t>CYL_1</t>
  </si>
  <si>
    <t>MEAN(B)</t>
  </si>
  <si>
    <t>VOL(CC)</t>
  </si>
  <si>
    <t>C.A.(DEG)</t>
  </si>
  <si>
    <t>PMAX_AV</t>
  </si>
  <si>
    <t>ENGINE</t>
  </si>
  <si>
    <t>UNITS</t>
  </si>
  <si>
    <t>NAME</t>
  </si>
  <si>
    <t>READINGS</t>
  </si>
  <si>
    <t>OF</t>
  </si>
  <si>
    <t>NUMBER</t>
  </si>
  <si>
    <t>DATA</t>
  </si>
  <si>
    <t>I-FILE</t>
  </si>
  <si>
    <t>HRMOD</t>
  </si>
  <si>
    <t>NCYLS</t>
  </si>
  <si>
    <t>NCYCLES</t>
  </si>
  <si>
    <t>COM.RATIO</t>
  </si>
  <si>
    <t>CONROD(m)</t>
  </si>
  <si>
    <t>STROKE(m)</t>
  </si>
  <si>
    <t>BORE(m)</t>
  </si>
  <si>
    <t>VOLUME</t>
  </si>
  <si>
    <t>6501.6,</t>
  </si>
  <si>
    <t>,0084,016,</t>
  </si>
  <si>
    <t>4mlc509</t>
  </si>
  <si>
    <t>kpa</t>
  </si>
  <si>
    <t>EBP=</t>
  </si>
  <si>
    <t>FKI4=2</t>
  </si>
  <si>
    <t>Lambda</t>
  </si>
  <si>
    <t>Leistungsmesssung</t>
  </si>
  <si>
    <t>D:\4mlc509\0084.016</t>
  </si>
  <si>
    <t>FILE</t>
  </si>
  <si>
    <t>STATISTICS</t>
  </si>
  <si>
    <t>LUCID</t>
  </si>
  <si>
    <t>PRESSURE</t>
  </si>
  <si>
    <t>CYCLE</t>
  </si>
  <si>
    <t>MEAN</t>
  </si>
  <si>
    <t>CA</t>
  </si>
  <si>
    <t>P1 @ -101deg CA (Pa)</t>
  </si>
  <si>
    <t>P2 (Pa)</t>
  </si>
  <si>
    <t>P2 (bar)</t>
  </si>
  <si>
    <t>6500RPM</t>
  </si>
  <si>
    <t>CA (deg)</t>
  </si>
  <si>
    <t>CA (AV deg)</t>
  </si>
  <si>
    <t>a=</t>
  </si>
  <si>
    <t>m=</t>
  </si>
  <si>
    <t>notes</t>
  </si>
  <si>
    <t>MFB (ratio)</t>
  </si>
  <si>
    <t>Combustion start (deg)</t>
  </si>
  <si>
    <t>Combustion end (deg)</t>
  </si>
  <si>
    <t>AFR</t>
  </si>
  <si>
    <t>Lambada</t>
  </si>
  <si>
    <t>Total mass</t>
  </si>
  <si>
    <t>Mass of fuel</t>
  </si>
  <si>
    <t>Mass of air</t>
  </si>
  <si>
    <t>kg/m^3</t>
  </si>
  <si>
    <t>VE</t>
  </si>
  <si>
    <t>Ratio</t>
  </si>
  <si>
    <t>kg</t>
  </si>
  <si>
    <t>MJ/kg</t>
  </si>
  <si>
    <t>Combustion eff</t>
  </si>
  <si>
    <t>J</t>
  </si>
  <si>
    <t>dMFB</t>
  </si>
  <si>
    <t>dQr (J) (per deg)</t>
  </si>
  <si>
    <t>n compression</t>
  </si>
  <si>
    <t>n expansion</t>
  </si>
  <si>
    <t>real max preassure</t>
  </si>
  <si>
    <t>sim max preassure</t>
  </si>
  <si>
    <t>Delta real v.s sim (bar)</t>
  </si>
  <si>
    <t>Air &amp; atomized fuel density</t>
  </si>
  <si>
    <t>air value for 15 deg c at 1 bar</t>
  </si>
  <si>
    <t>Gamma</t>
  </si>
  <si>
    <t>General settings</t>
  </si>
  <si>
    <t>6500 RPM</t>
  </si>
  <si>
    <t>6500 RPM assumed based on non combustion model vs real data delta</t>
  </si>
  <si>
    <t>Basic MFB settings (based on real data and assumptions for 0% and 100%)</t>
  </si>
  <si>
    <t>6500 RPM assumed</t>
  </si>
  <si>
    <t>start and end at 100 deg CA due to making sure valves are closed at that point. Combustion start was found from delta value, used for when making assumptions for MFB. Delta also shows preassure due to combustion</t>
  </si>
  <si>
    <t>Advanced MFB settings (take values from matlab)</t>
  </si>
  <si>
    <t>P2 n=compression (bar)</t>
  </si>
  <si>
    <t>P2 n=expansion (bar)</t>
  </si>
  <si>
    <t>DEBUG for finding gamma</t>
  </si>
  <si>
    <t>Weibie function parameters</t>
  </si>
  <si>
    <t>Usefull calculated values</t>
  </si>
  <si>
    <r>
      <t xml:space="preserve">Calculated values on this worksheet are in </t>
    </r>
    <r>
      <rPr>
        <sz val="11"/>
        <color theme="5" tint="-0.499984740745262"/>
        <rFont val="Calibri"/>
        <family val="2"/>
        <scheme val="minor"/>
      </rPr>
      <t>orange</t>
    </r>
    <r>
      <rPr>
        <sz val="11"/>
        <color theme="1"/>
        <rFont val="Calibri"/>
        <family val="2"/>
        <scheme val="minor"/>
      </rPr>
      <t>, values in black need to be entered manually</t>
    </r>
  </si>
  <si>
    <t>Other worksheets use data from this one for their calculations</t>
  </si>
  <si>
    <t>//End of combustion gradient</t>
  </si>
  <si>
    <t>//Start of combustion gradient</t>
  </si>
  <si>
    <t>adjust a and m in conjunction with gamma</t>
  </si>
  <si>
    <t>Calorific value of fuel [LHV only]</t>
  </si>
  <si>
    <t>Last updated: 20/01/2020 Matt</t>
  </si>
  <si>
    <t>Q total</t>
  </si>
  <si>
    <t>Owen: 1.25. Changes sim peak, adjust alonside 'a'</t>
  </si>
  <si>
    <t>lower heating value</t>
  </si>
  <si>
    <t>Real starting point combustion preassure (P1) required for calculation of simulation model, as found in Copy_real_6500RPM sheet</t>
  </si>
  <si>
    <t>DEBUG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</si>
</sst>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24"/>
      <color theme="1"/>
      <name val="Calibri"/>
      <family val="2"/>
      <scheme val="minor"/>
    </font>
    <font>
      <i/>
      <sz val="10"/>
      <color theme="1"/>
      <name val="Calibri"/>
      <family val="2"/>
      <scheme val="minor"/>
    </font>
    <font>
      <sz val="11"/>
      <color theme="5" tint="-0.499984740745262"/>
      <name val="Calibri"/>
      <family val="2"/>
      <scheme val="minor"/>
    </font>
    <font>
      <sz val="10"/>
      <name val="Arial"/>
      <family val="2"/>
    </font>
    <font>
      <i/>
      <sz val="11"/>
      <color theme="1"/>
      <name val="Calibri"/>
      <family val="2"/>
      <scheme val="minor"/>
    </font>
    <font>
      <u/>
      <sz val="11"/>
      <color theme="10"/>
      <name val="Calibri"/>
      <family val="2"/>
      <scheme val="minor"/>
    </font>
    <font>
      <i/>
      <u/>
      <sz val="11"/>
      <color theme="1"/>
      <name val="Calibri"/>
      <family val="2"/>
      <scheme val="minor"/>
    </font>
  </fonts>
  <fills count="3">
    <fill>
      <patternFill patternType="none"/>
    </fill>
    <fill>
      <patternFill patternType="gray125"/>
    </fill>
    <fill>
      <patternFill patternType="solid">
        <fgColor theme="0" tint="-0.34998626667073579"/>
        <bgColor indexed="64"/>
      </patternFill>
    </fill>
  </fills>
  <borders count="1">
    <border>
      <left/>
      <right/>
      <top/>
      <bottom/>
      <diagonal/>
    </border>
  </borders>
  <cellStyleXfs count="3">
    <xf numFmtId="0" fontId="0" fillId="0" borderId="0"/>
    <xf numFmtId="0" fontId="5" fillId="0" borderId="0"/>
    <xf numFmtId="0" fontId="7" fillId="0" borderId="0" applyNumberFormat="0" applyFill="0" applyBorder="0" applyAlignment="0" applyProtection="0"/>
  </cellStyleXfs>
  <cellXfs count="22">
    <xf numFmtId="0" fontId="0" fillId="0" borderId="0" xfId="0"/>
    <xf numFmtId="0" fontId="0" fillId="0" borderId="0" xfId="0" applyFont="1"/>
    <xf numFmtId="0" fontId="3" fillId="0" borderId="0" xfId="0" applyFont="1"/>
    <xf numFmtId="0" fontId="4" fillId="0" borderId="0" xfId="0" applyFont="1"/>
    <xf numFmtId="0" fontId="1" fillId="0" borderId="0" xfId="0" applyFont="1"/>
    <xf numFmtId="0" fontId="5" fillId="0" borderId="0" xfId="1"/>
    <xf numFmtId="20" fontId="5" fillId="0" borderId="0" xfId="1" applyNumberFormat="1"/>
    <xf numFmtId="14" fontId="5" fillId="0" borderId="0" xfId="1" applyNumberFormat="1"/>
    <xf numFmtId="0" fontId="6" fillId="0" borderId="0" xfId="0" applyFont="1"/>
    <xf numFmtId="2" fontId="0" fillId="0" borderId="0" xfId="0" applyNumberFormat="1"/>
    <xf numFmtId="2" fontId="1" fillId="0" borderId="0" xfId="0" applyNumberFormat="1" applyFont="1"/>
    <xf numFmtId="2" fontId="1" fillId="0" borderId="0" xfId="0" applyNumberFormat="1" applyFont="1" applyAlignment="1">
      <alignment horizontal="right"/>
    </xf>
    <xf numFmtId="2" fontId="0" fillId="0" borderId="0" xfId="0" applyNumberFormat="1" applyAlignment="1">
      <alignment horizontal="right"/>
    </xf>
    <xf numFmtId="0" fontId="7" fillId="0" borderId="0" xfId="2"/>
    <xf numFmtId="0" fontId="0" fillId="0" borderId="0" xfId="0" applyBorder="1"/>
    <xf numFmtId="0" fontId="2" fillId="2" borderId="0" xfId="0" applyFont="1" applyFill="1"/>
    <xf numFmtId="0" fontId="0" fillId="2" borderId="0" xfId="0" applyFill="1"/>
    <xf numFmtId="0" fontId="0" fillId="0" borderId="0" xfId="0" applyFill="1"/>
    <xf numFmtId="0" fontId="5" fillId="0" borderId="0" xfId="1" applyFill="1"/>
    <xf numFmtId="0" fontId="5" fillId="2" borderId="0" xfId="1" applyFill="1"/>
    <xf numFmtId="0" fontId="1" fillId="0" borderId="0" xfId="0" applyFont="1" applyAlignment="1">
      <alignment horizontal="left"/>
    </xf>
    <xf numFmtId="0" fontId="8" fillId="0" borderId="0" xfId="0" applyFont="1"/>
  </cellXfs>
  <cellStyles count="3">
    <cellStyle name="Hyperlink" xfId="2" builtinId="8"/>
    <cellStyle name="Normal" xfId="0" builtinId="0"/>
    <cellStyle name="Normal 2" xfId="1" xr:uid="{6093CA64-4D96-49A0-BCCE-2ECB5B33C7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Real</a:t>
            </a:r>
            <a:r>
              <a:rPr lang="en-US" baseline="0"/>
              <a:t> data</a:t>
            </a:r>
            <a:r>
              <a:rPr lang="en-US"/>
              <a:t> v.s.</a:t>
            </a:r>
            <a:r>
              <a:rPr lang="en-US" baseline="0"/>
              <a:t> simulated data (6500RPM)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v>Real</c:v>
          </c:tx>
          <c:spPr>
            <a:ln w="19050" cap="rnd">
              <a:solidFill>
                <a:schemeClr val="accent2"/>
              </a:solidFill>
              <a:round/>
            </a:ln>
            <a:effectLst/>
          </c:spPr>
          <c:marker>
            <c:symbol val="none"/>
          </c:marker>
          <c:xVal>
            <c:numRef>
              <c:f>Copy_real_6500RPM!$A$273:$A$473</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Copy_real_6500RPM!$C$273:$C$473</c:f>
              <c:numCache>
                <c:formatCode>General</c:formatCode>
                <c:ptCount val="201"/>
                <c:pt idx="0">
                  <c:v>2.0609999999999999</c:v>
                </c:pt>
                <c:pt idx="1">
                  <c:v>2.0920000000000001</c:v>
                </c:pt>
                <c:pt idx="2">
                  <c:v>2.113</c:v>
                </c:pt>
                <c:pt idx="3">
                  <c:v>2.1480000000000001</c:v>
                </c:pt>
                <c:pt idx="4">
                  <c:v>2.1850000000000001</c:v>
                </c:pt>
                <c:pt idx="5">
                  <c:v>2.2210000000000001</c:v>
                </c:pt>
                <c:pt idx="6">
                  <c:v>2.2519999999999998</c:v>
                </c:pt>
                <c:pt idx="7">
                  <c:v>2.266</c:v>
                </c:pt>
                <c:pt idx="8">
                  <c:v>2.294</c:v>
                </c:pt>
                <c:pt idx="9">
                  <c:v>2.3159999999999998</c:v>
                </c:pt>
                <c:pt idx="10">
                  <c:v>2.36</c:v>
                </c:pt>
                <c:pt idx="11">
                  <c:v>2.415</c:v>
                </c:pt>
                <c:pt idx="12">
                  <c:v>2.4710000000000001</c:v>
                </c:pt>
                <c:pt idx="13">
                  <c:v>2.5419999999999998</c:v>
                </c:pt>
                <c:pt idx="14">
                  <c:v>2.6019999999999999</c:v>
                </c:pt>
                <c:pt idx="15">
                  <c:v>2.6520000000000001</c:v>
                </c:pt>
                <c:pt idx="16">
                  <c:v>2.6970000000000001</c:v>
                </c:pt>
                <c:pt idx="17">
                  <c:v>2.7280000000000002</c:v>
                </c:pt>
                <c:pt idx="18">
                  <c:v>2.7669999999999999</c:v>
                </c:pt>
                <c:pt idx="19">
                  <c:v>2.8140000000000001</c:v>
                </c:pt>
                <c:pt idx="20">
                  <c:v>2.8610000000000002</c:v>
                </c:pt>
                <c:pt idx="21">
                  <c:v>2.9239999999999999</c:v>
                </c:pt>
                <c:pt idx="22">
                  <c:v>2.9849999999999999</c:v>
                </c:pt>
                <c:pt idx="23">
                  <c:v>3.0539999999999998</c:v>
                </c:pt>
                <c:pt idx="24">
                  <c:v>3.12</c:v>
                </c:pt>
                <c:pt idx="25">
                  <c:v>3.177</c:v>
                </c:pt>
                <c:pt idx="26">
                  <c:v>3.2480000000000002</c:v>
                </c:pt>
                <c:pt idx="27">
                  <c:v>3.3239999999999998</c:v>
                </c:pt>
                <c:pt idx="28">
                  <c:v>3.4060000000000001</c:v>
                </c:pt>
                <c:pt idx="29">
                  <c:v>3.5059999999999998</c:v>
                </c:pt>
                <c:pt idx="30">
                  <c:v>3.6120000000000001</c:v>
                </c:pt>
                <c:pt idx="31">
                  <c:v>3.7229999999999999</c:v>
                </c:pt>
                <c:pt idx="32">
                  <c:v>3.8290000000000002</c:v>
                </c:pt>
                <c:pt idx="33">
                  <c:v>3.9359999999999999</c:v>
                </c:pt>
                <c:pt idx="34">
                  <c:v>4.0469999999999997</c:v>
                </c:pt>
                <c:pt idx="35">
                  <c:v>4.1619999999999999</c:v>
                </c:pt>
                <c:pt idx="36">
                  <c:v>4.282</c:v>
                </c:pt>
                <c:pt idx="37">
                  <c:v>4.4050000000000002</c:v>
                </c:pt>
                <c:pt idx="38">
                  <c:v>4.5220000000000002</c:v>
                </c:pt>
                <c:pt idx="39">
                  <c:v>4.6459999999999999</c:v>
                </c:pt>
                <c:pt idx="40">
                  <c:v>4.7859999999999996</c:v>
                </c:pt>
                <c:pt idx="41">
                  <c:v>4.9429999999999996</c:v>
                </c:pt>
                <c:pt idx="42">
                  <c:v>5.093</c:v>
                </c:pt>
                <c:pt idx="43">
                  <c:v>5.2290000000000001</c:v>
                </c:pt>
                <c:pt idx="44">
                  <c:v>5.3639999999999999</c:v>
                </c:pt>
                <c:pt idx="45">
                  <c:v>5.5069999999999997</c:v>
                </c:pt>
                <c:pt idx="46">
                  <c:v>5.6749999999999998</c:v>
                </c:pt>
                <c:pt idx="47">
                  <c:v>5.8550000000000004</c:v>
                </c:pt>
                <c:pt idx="48">
                  <c:v>6.0419999999999998</c:v>
                </c:pt>
                <c:pt idx="49">
                  <c:v>6.2450000000000001</c:v>
                </c:pt>
                <c:pt idx="50">
                  <c:v>6.45</c:v>
                </c:pt>
                <c:pt idx="51">
                  <c:v>6.6609999999999996</c:v>
                </c:pt>
                <c:pt idx="52">
                  <c:v>6.8840000000000003</c:v>
                </c:pt>
                <c:pt idx="53">
                  <c:v>7.117</c:v>
                </c:pt>
                <c:pt idx="54">
                  <c:v>7.3689999999999998</c:v>
                </c:pt>
                <c:pt idx="55">
                  <c:v>7.6449999999999996</c:v>
                </c:pt>
                <c:pt idx="56">
                  <c:v>7.9340000000000002</c:v>
                </c:pt>
                <c:pt idx="57">
                  <c:v>8.2270000000000003</c:v>
                </c:pt>
                <c:pt idx="58">
                  <c:v>8.4990000000000006</c:v>
                </c:pt>
                <c:pt idx="59">
                  <c:v>8.77</c:v>
                </c:pt>
                <c:pt idx="60">
                  <c:v>9.0670000000000002</c:v>
                </c:pt>
                <c:pt idx="61">
                  <c:v>9.3940000000000001</c:v>
                </c:pt>
                <c:pt idx="62">
                  <c:v>9.7140000000000004</c:v>
                </c:pt>
                <c:pt idx="63">
                  <c:v>10.035</c:v>
                </c:pt>
                <c:pt idx="64">
                  <c:v>10.407999999999999</c:v>
                </c:pt>
                <c:pt idx="65">
                  <c:v>10.798999999999999</c:v>
                </c:pt>
                <c:pt idx="66">
                  <c:v>11.192</c:v>
                </c:pt>
                <c:pt idx="67">
                  <c:v>11.635</c:v>
                </c:pt>
                <c:pt idx="68">
                  <c:v>12.102</c:v>
                </c:pt>
                <c:pt idx="69">
                  <c:v>12.555999999999999</c:v>
                </c:pt>
                <c:pt idx="70">
                  <c:v>13.071999999999999</c:v>
                </c:pt>
                <c:pt idx="71">
                  <c:v>13.625999999999999</c:v>
                </c:pt>
                <c:pt idx="72">
                  <c:v>14.154</c:v>
                </c:pt>
                <c:pt idx="73">
                  <c:v>14.74</c:v>
                </c:pt>
                <c:pt idx="74">
                  <c:v>15.327</c:v>
                </c:pt>
                <c:pt idx="75">
                  <c:v>15.914999999999999</c:v>
                </c:pt>
                <c:pt idx="76">
                  <c:v>16.559000000000001</c:v>
                </c:pt>
                <c:pt idx="77">
                  <c:v>17.222000000000001</c:v>
                </c:pt>
                <c:pt idx="78">
                  <c:v>17.88</c:v>
                </c:pt>
                <c:pt idx="79">
                  <c:v>18.545999999999999</c:v>
                </c:pt>
                <c:pt idx="80">
                  <c:v>19.245000000000001</c:v>
                </c:pt>
                <c:pt idx="81">
                  <c:v>19.945</c:v>
                </c:pt>
                <c:pt idx="82">
                  <c:v>20.672000000000001</c:v>
                </c:pt>
                <c:pt idx="83">
                  <c:v>21.431999999999999</c:v>
                </c:pt>
                <c:pt idx="84">
                  <c:v>22.13</c:v>
                </c:pt>
                <c:pt idx="85">
                  <c:v>22.93</c:v>
                </c:pt>
                <c:pt idx="86">
                  <c:v>23.710999999999999</c:v>
                </c:pt>
                <c:pt idx="87">
                  <c:v>24.533000000000001</c:v>
                </c:pt>
                <c:pt idx="88">
                  <c:v>25.387</c:v>
                </c:pt>
                <c:pt idx="89">
                  <c:v>26.248000000000001</c:v>
                </c:pt>
                <c:pt idx="90">
                  <c:v>27.166</c:v>
                </c:pt>
                <c:pt idx="91">
                  <c:v>28.198</c:v>
                </c:pt>
                <c:pt idx="92">
                  <c:v>29.257999999999999</c:v>
                </c:pt>
                <c:pt idx="93">
                  <c:v>30.443999999999999</c:v>
                </c:pt>
                <c:pt idx="94">
                  <c:v>31.701000000000001</c:v>
                </c:pt>
                <c:pt idx="95">
                  <c:v>33.122</c:v>
                </c:pt>
                <c:pt idx="96">
                  <c:v>34.731000000000002</c:v>
                </c:pt>
                <c:pt idx="97">
                  <c:v>36.497</c:v>
                </c:pt>
                <c:pt idx="98">
                  <c:v>38.408999999999999</c:v>
                </c:pt>
                <c:pt idx="99">
                  <c:v>40.463999999999999</c:v>
                </c:pt>
                <c:pt idx="100">
                  <c:v>42.695999999999998</c:v>
                </c:pt>
                <c:pt idx="101">
                  <c:v>45.061999999999998</c:v>
                </c:pt>
                <c:pt idx="102">
                  <c:v>47.484000000000002</c:v>
                </c:pt>
                <c:pt idx="103">
                  <c:v>49.917999999999999</c:v>
                </c:pt>
                <c:pt idx="104">
                  <c:v>52.290999999999997</c:v>
                </c:pt>
                <c:pt idx="105">
                  <c:v>54.579000000000001</c:v>
                </c:pt>
                <c:pt idx="106">
                  <c:v>56.743000000000002</c:v>
                </c:pt>
                <c:pt idx="107">
                  <c:v>58.783000000000001</c:v>
                </c:pt>
                <c:pt idx="108">
                  <c:v>60.654000000000003</c:v>
                </c:pt>
                <c:pt idx="109">
                  <c:v>62.323</c:v>
                </c:pt>
                <c:pt idx="110">
                  <c:v>63.784999999999997</c:v>
                </c:pt>
                <c:pt idx="111">
                  <c:v>65.007000000000005</c:v>
                </c:pt>
                <c:pt idx="112">
                  <c:v>65.954999999999998</c:v>
                </c:pt>
                <c:pt idx="113">
                  <c:v>66.623999999999995</c:v>
                </c:pt>
                <c:pt idx="114">
                  <c:v>66.995000000000005</c:v>
                </c:pt>
                <c:pt idx="115">
                  <c:v>67.102999999999994</c:v>
                </c:pt>
                <c:pt idx="116">
                  <c:v>66.965000000000003</c:v>
                </c:pt>
                <c:pt idx="117">
                  <c:v>66.587000000000003</c:v>
                </c:pt>
                <c:pt idx="118">
                  <c:v>65.992999999999995</c:v>
                </c:pt>
                <c:pt idx="119">
                  <c:v>65.225999999999999</c:v>
                </c:pt>
                <c:pt idx="120">
                  <c:v>64.296999999999997</c:v>
                </c:pt>
                <c:pt idx="121">
                  <c:v>63.241999999999997</c:v>
                </c:pt>
                <c:pt idx="122">
                  <c:v>62.070999999999998</c:v>
                </c:pt>
                <c:pt idx="123">
                  <c:v>60.823</c:v>
                </c:pt>
                <c:pt idx="124">
                  <c:v>59.526000000000003</c:v>
                </c:pt>
                <c:pt idx="125">
                  <c:v>58.192</c:v>
                </c:pt>
                <c:pt idx="126">
                  <c:v>56.872999999999998</c:v>
                </c:pt>
                <c:pt idx="127">
                  <c:v>55.53</c:v>
                </c:pt>
                <c:pt idx="128">
                  <c:v>53.966000000000001</c:v>
                </c:pt>
                <c:pt idx="129">
                  <c:v>52.212000000000003</c:v>
                </c:pt>
                <c:pt idx="130">
                  <c:v>50.463000000000001</c:v>
                </c:pt>
                <c:pt idx="131">
                  <c:v>48.777000000000001</c:v>
                </c:pt>
                <c:pt idx="132">
                  <c:v>47.113</c:v>
                </c:pt>
                <c:pt idx="133">
                  <c:v>45.473999999999997</c:v>
                </c:pt>
                <c:pt idx="134">
                  <c:v>43.912999999999997</c:v>
                </c:pt>
                <c:pt idx="135">
                  <c:v>42.363</c:v>
                </c:pt>
                <c:pt idx="136">
                  <c:v>40.877000000000002</c:v>
                </c:pt>
                <c:pt idx="137">
                  <c:v>39.445999999999998</c:v>
                </c:pt>
                <c:pt idx="138">
                  <c:v>38.058</c:v>
                </c:pt>
                <c:pt idx="139">
                  <c:v>36.728000000000002</c:v>
                </c:pt>
                <c:pt idx="140">
                  <c:v>35.447000000000003</c:v>
                </c:pt>
                <c:pt idx="141">
                  <c:v>34.210999999999999</c:v>
                </c:pt>
                <c:pt idx="142">
                  <c:v>33.018999999999998</c:v>
                </c:pt>
                <c:pt idx="143">
                  <c:v>31.885999999999999</c:v>
                </c:pt>
                <c:pt idx="144">
                  <c:v>30.783000000000001</c:v>
                </c:pt>
                <c:pt idx="145">
                  <c:v>29.736000000000001</c:v>
                </c:pt>
                <c:pt idx="146">
                  <c:v>28.736999999999998</c:v>
                </c:pt>
                <c:pt idx="147">
                  <c:v>27.771999999999998</c:v>
                </c:pt>
                <c:pt idx="148">
                  <c:v>26.86</c:v>
                </c:pt>
                <c:pt idx="149">
                  <c:v>26.001999999999999</c:v>
                </c:pt>
                <c:pt idx="150">
                  <c:v>25.167999999999999</c:v>
                </c:pt>
                <c:pt idx="151">
                  <c:v>24.381</c:v>
                </c:pt>
                <c:pt idx="152">
                  <c:v>23.623000000000001</c:v>
                </c:pt>
                <c:pt idx="153">
                  <c:v>22.887</c:v>
                </c:pt>
                <c:pt idx="154">
                  <c:v>22.178999999999998</c:v>
                </c:pt>
                <c:pt idx="155">
                  <c:v>21.492999999999999</c:v>
                </c:pt>
                <c:pt idx="156">
                  <c:v>20.829000000000001</c:v>
                </c:pt>
                <c:pt idx="157">
                  <c:v>20.206</c:v>
                </c:pt>
                <c:pt idx="158">
                  <c:v>19.594999999999999</c:v>
                </c:pt>
                <c:pt idx="159">
                  <c:v>19.013999999999999</c:v>
                </c:pt>
                <c:pt idx="160">
                  <c:v>18.47</c:v>
                </c:pt>
                <c:pt idx="161">
                  <c:v>17.943999999999999</c:v>
                </c:pt>
                <c:pt idx="162">
                  <c:v>17.449000000000002</c:v>
                </c:pt>
                <c:pt idx="163">
                  <c:v>16.972999999999999</c:v>
                </c:pt>
                <c:pt idx="164">
                  <c:v>16.533000000000001</c:v>
                </c:pt>
                <c:pt idx="165">
                  <c:v>16.116</c:v>
                </c:pt>
                <c:pt idx="166">
                  <c:v>15.72</c:v>
                </c:pt>
                <c:pt idx="167">
                  <c:v>15.345000000000001</c:v>
                </c:pt>
                <c:pt idx="168">
                  <c:v>14.981999999999999</c:v>
                </c:pt>
                <c:pt idx="169">
                  <c:v>14.631</c:v>
                </c:pt>
                <c:pt idx="170">
                  <c:v>14.291</c:v>
                </c:pt>
                <c:pt idx="171">
                  <c:v>13.961</c:v>
                </c:pt>
                <c:pt idx="172">
                  <c:v>13.651999999999999</c:v>
                </c:pt>
                <c:pt idx="173">
                  <c:v>13.332000000000001</c:v>
                </c:pt>
                <c:pt idx="174">
                  <c:v>13.028</c:v>
                </c:pt>
                <c:pt idx="175">
                  <c:v>12.73</c:v>
                </c:pt>
                <c:pt idx="176">
                  <c:v>12.439</c:v>
                </c:pt>
                <c:pt idx="177">
                  <c:v>12.16</c:v>
                </c:pt>
                <c:pt idx="178">
                  <c:v>11.884</c:v>
                </c:pt>
                <c:pt idx="179">
                  <c:v>11.63</c:v>
                </c:pt>
                <c:pt idx="180">
                  <c:v>11.39</c:v>
                </c:pt>
                <c:pt idx="181">
                  <c:v>11.151</c:v>
                </c:pt>
                <c:pt idx="182">
                  <c:v>10.920999999999999</c:v>
                </c:pt>
                <c:pt idx="183">
                  <c:v>10.696999999999999</c:v>
                </c:pt>
                <c:pt idx="184">
                  <c:v>10.493</c:v>
                </c:pt>
                <c:pt idx="185">
                  <c:v>10.294</c:v>
                </c:pt>
                <c:pt idx="186">
                  <c:v>10.087</c:v>
                </c:pt>
                <c:pt idx="187">
                  <c:v>9.89</c:v>
                </c:pt>
                <c:pt idx="188">
                  <c:v>9.7110000000000003</c:v>
                </c:pt>
                <c:pt idx="189">
                  <c:v>9.5370000000000008</c:v>
                </c:pt>
                <c:pt idx="190">
                  <c:v>9.3680000000000003</c:v>
                </c:pt>
                <c:pt idx="191">
                  <c:v>9.1999999999999993</c:v>
                </c:pt>
                <c:pt idx="192">
                  <c:v>9.0380000000000003</c:v>
                </c:pt>
                <c:pt idx="193">
                  <c:v>8.8840000000000003</c:v>
                </c:pt>
                <c:pt idx="194">
                  <c:v>8.7390000000000008</c:v>
                </c:pt>
                <c:pt idx="195">
                  <c:v>8.6039999999999992</c:v>
                </c:pt>
                <c:pt idx="196">
                  <c:v>8.4710000000000001</c:v>
                </c:pt>
                <c:pt idx="197">
                  <c:v>8.3379999999999992</c:v>
                </c:pt>
                <c:pt idx="198">
                  <c:v>8.2100000000000009</c:v>
                </c:pt>
                <c:pt idx="199">
                  <c:v>8.0760000000000005</c:v>
                </c:pt>
                <c:pt idx="200">
                  <c:v>7.9450000000000003</c:v>
                </c:pt>
              </c:numCache>
            </c:numRef>
          </c:yVal>
          <c:smooth val="1"/>
          <c:extLst>
            <c:ext xmlns:c16="http://schemas.microsoft.com/office/drawing/2014/chart" uri="{C3380CC4-5D6E-409C-BE32-E72D297353CC}">
              <c16:uniqueId val="{00000000-8A99-4862-8313-CBD926E9DE35}"/>
            </c:ext>
          </c:extLst>
        </c:ser>
        <c:ser>
          <c:idx val="0"/>
          <c:order val="1"/>
          <c:tx>
            <c:v>SIM without combustion</c:v>
          </c:tx>
          <c:spPr>
            <a:ln w="19050" cap="rnd">
              <a:solidFill>
                <a:schemeClr val="accent1"/>
              </a:solidFill>
              <a:round/>
            </a:ln>
            <a:effectLst/>
          </c:spPr>
          <c:marker>
            <c:symbol val="none"/>
          </c:marker>
          <c:xVal>
            <c:numRef>
              <c:f>'Non combustion model'!$A$8:$A$208</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'Non combustion model'!$C$8:$C$208</c:f>
              <c:numCache>
                <c:formatCode>General</c:formatCode>
                <c:ptCount val="201"/>
                <c:pt idx="0">
                  <c:v>2.0643735350473396</c:v>
                </c:pt>
                <c:pt idx="1">
                  <c:v>2.0937105971135845</c:v>
                </c:pt>
                <c:pt idx="2">
                  <c:v>2.12404872827</c:v>
                </c:pt>
                <c:pt idx="3">
                  <c:v>2.155427267656767</c:v>
                </c:pt>
                <c:pt idx="4">
                  <c:v>2.1878874487654674</c:v>
                </c:pt>
                <c:pt idx="5">
                  <c:v>2.2214725025849833</c:v>
                </c:pt>
                <c:pt idx="6">
                  <c:v>2.2562277669832547</c:v>
                </c:pt>
                <c:pt idx="7">
                  <c:v>2.2922008027208665</c:v>
                </c:pt>
                <c:pt idx="8">
                  <c:v>2.3294415165170355</c:v>
                </c:pt>
                <c:pt idx="9">
                  <c:v>2.3680022916145611</c:v>
                </c:pt>
                <c:pt idx="10">
                  <c:v>2.4079381263174366</c:v>
                </c:pt>
                <c:pt idx="11">
                  <c:v>2.4493067810032971</c:v>
                </c:pt>
                <c:pt idx="12">
                  <c:v>2.4921689341424305</c:v>
                </c:pt>
                <c:pt idx="13">
                  <c:v>2.5365883478858673</c:v>
                </c:pt>
                <c:pt idx="14">
                  <c:v>2.5826320438167856</c:v>
                </c:pt>
                <c:pt idx="15">
                  <c:v>2.6303704894921593</c:v>
                </c:pt>
                <c:pt idx="16">
                  <c:v>2.6798777964349454</c:v>
                </c:pt>
                <c:pt idx="17">
                  <c:v>2.7312319302708583</c:v>
                </c:pt>
                <c:pt idx="18">
                  <c:v>2.7845149337378992</c:v>
                </c:pt>
                <c:pt idx="19">
                  <c:v>2.8398131633303758</c:v>
                </c:pt>
                <c:pt idx="20">
                  <c:v>2.8972175403722886</c:v>
                </c:pt>
                <c:pt idx="21">
                  <c:v>2.9568238173464683</c:v>
                </c:pt>
                <c:pt idx="22">
                  <c:v>3.0187328603354238</c:v>
                </c:pt>
                <c:pt idx="23">
                  <c:v>3.0830509484563495</c:v>
                </c:pt>
                <c:pt idx="24">
                  <c:v>3.1498900911948478</c:v>
                </c:pt>
                <c:pt idx="25">
                  <c:v>3.2193683645588522</c:v>
                </c:pt>
                <c:pt idx="26">
                  <c:v>3.2916102669834908</c:v>
                </c:pt>
                <c:pt idx="27">
                  <c:v>3.3667470959179946</c:v>
                </c:pt>
                <c:pt idx="28">
                  <c:v>3.4449173460143929</c:v>
                </c:pt>
                <c:pt idx="29">
                  <c:v>3.5262671298117123</c:v>
                </c:pt>
                <c:pt idx="30">
                  <c:v>3.6109506217658436</c:v>
                </c:pt>
                <c:pt idx="31">
                  <c:v>3.6991305264093772</c:v>
                </c:pt>
                <c:pt idx="32">
                  <c:v>3.790978571333127</c:v>
                </c:pt>
                <c:pt idx="33">
                  <c:v>3.886676025556365</c:v>
                </c:pt>
                <c:pt idx="34">
                  <c:v>3.9864142436882664</c:v>
                </c:pt>
                <c:pt idx="35">
                  <c:v>4.0903952360720819</c:v>
                </c:pt>
                <c:pt idx="36">
                  <c:v>4.1988322648357101</c:v>
                </c:pt>
                <c:pt idx="37">
                  <c:v>4.3119504654373317</c:v>
                </c:pt>
                <c:pt idx="38">
                  <c:v>4.4299874928797962</c:v>
                </c:pt>
                <c:pt idx="39">
                  <c:v>4.5531941912573162</c:v>
                </c:pt>
                <c:pt idx="40">
                  <c:v>4.6818352846757678</c:v>
                </c:pt>
                <c:pt idx="41">
                  <c:v>4.816190086833454</c:v>
                </c:pt>
                <c:pt idx="42">
                  <c:v>4.9565532256389204</c:v>
                </c:pt>
                <c:pt idx="43">
                  <c:v>5.1032353781504147</c:v>
                </c:pt>
                <c:pt idx="44">
                  <c:v>5.2565640098163202</c:v>
                </c:pt>
                <c:pt idx="45">
                  <c:v>5.416884110443382</c:v>
                </c:pt>
                <c:pt idx="46">
                  <c:v>5.5845589174789358</c:v>
                </c:pt>
                <c:pt idx="47">
                  <c:v>5.7599706150213246</c:v>
                </c:pt>
                <c:pt idx="48">
                  <c:v>5.9435209944174128</c:v>
                </c:pt>
                <c:pt idx="49">
                  <c:v>6.1356320593132558</c:v>
                </c:pt>
                <c:pt idx="50">
                  <c:v>6.3367465545310457</c:v>
                </c:pt>
                <c:pt idx="51">
                  <c:v>6.5473283940872076</c:v>
                </c:pt>
                <c:pt idx="52">
                  <c:v>6.7678629589696149</c:v>
                </c:pt>
                <c:pt idx="53">
                  <c:v>6.9988572298848482</c:v>
                </c:pt>
                <c:pt idx="54">
                  <c:v>7.2408397139900051</c:v>
                </c:pt>
                <c:pt idx="55">
                  <c:v>7.4943601175662593</c:v>
                </c:pt>
                <c:pt idx="56">
                  <c:v>7.7599887086030765</c:v>
                </c:pt>
                <c:pt idx="57">
                  <c:v>8.0383153042864812</c:v>
                </c:pt>
                <c:pt idx="58">
                  <c:v>8.3299478083855725</c:v>
                </c:pt>
                <c:pt idx="59">
                  <c:v>8.6355102125015097</c:v>
                </c:pt>
                <c:pt idx="60">
                  <c:v>8.9556399631209391</c:v>
                </c:pt>
                <c:pt idx="61">
                  <c:v>9.2909845835016451</c:v>
                </c:pt>
                <c:pt idx="62">
                  <c:v>9.6421974257955245</c:v>
                </c:pt>
                <c:pt idx="63">
                  <c:v>10.009932414782078</c:v>
                </c:pt>
                <c:pt idx="64">
                  <c:v>10.39483763058317</c:v>
                </c:pt>
                <c:pt idx="65">
                  <c:v>10.797547564388095</c:v>
                </c:pt>
                <c:pt idx="66">
                  <c:v>11.218673869388873</c:v>
                </c:pt>
                <c:pt idx="67">
                  <c:v>11.658794419951413</c:v>
                </c:pt>
                <c:pt idx="68">
                  <c:v>12.118440486992954</c:v>
                </c:pt>
                <c:pt idx="69">
                  <c:v>12.598081838458377</c:v>
                </c:pt>
                <c:pt idx="70">
                  <c:v>13.098109582969535</c:v>
                </c:pt>
                <c:pt idx="71">
                  <c:v>13.618816594908647</c:v>
                </c:pt>
                <c:pt idx="72">
                  <c:v>14.16037539359426</c:v>
                </c:pt>
                <c:pt idx="73">
                  <c:v>14.722813401449384</c:v>
                </c:pt>
                <c:pt idx="74">
                  <c:v>15.305985580087524</c:v>
                </c:pt>
                <c:pt idx="75">
                  <c:v>15.90954454312581</c:v>
                </c:pt>
                <c:pt idx="76">
                  <c:v>16.532908374155969</c:v>
                </c:pt>
                <c:pt idx="77">
                  <c:v>17.175226540903871</c:v>
                </c:pt>
                <c:pt idx="78">
                  <c:v>17.835344494165383</c:v>
                </c:pt>
                <c:pt idx="79">
                  <c:v>18.511767772538459</c:v>
                </c:pt>
                <c:pt idx="80">
                  <c:v>19.202626698163677</c:v>
                </c:pt>
                <c:pt idx="81">
                  <c:v>19.905643037409156</c:v>
                </c:pt>
                <c:pt idx="82">
                  <c:v>20.618100301210603</c:v>
                </c:pt>
                <c:pt idx="83">
                  <c:v>21.336819653893819</c:v>
                </c:pt>
                <c:pt idx="84">
                  <c:v>22.058143661155555</c:v>
                </c:pt>
                <c:pt idx="85">
                  <c:v>22.777930304963359</c:v>
                </c:pt>
                <c:pt idx="86">
                  <c:v>23.491559787014193</c:v>
                </c:pt>
                <c:pt idx="87">
                  <c:v>24.193956590978427</c:v>
                </c:pt>
                <c:pt idx="88">
                  <c:v>24.879629035133345</c:v>
                </c:pt>
                <c:pt idx="89">
                  <c:v>25.54272808491001</c:v>
                </c:pt>
                <c:pt idx="90">
                  <c:v>26.177126485619855</c:v>
                </c:pt>
                <c:pt idx="91">
                  <c:v>26.776518315656173</c:v>
                </c:pt>
                <c:pt idx="92">
                  <c:v>27.33453787374776</c:v>
                </c:pt>
                <c:pt idx="93">
                  <c:v>27.844895457260726</c:v>
                </c:pt>
                <c:pt idx="94">
                  <c:v>28.301526153816432</c:v>
                </c:pt>
                <c:pt idx="95">
                  <c:v>28.69874637876099</c:v>
                </c:pt>
                <c:pt idx="96">
                  <c:v>29.031411691285602</c:v>
                </c:pt>
                <c:pt idx="97">
                  <c:v>29.295068563287884</c:v>
                </c:pt>
                <c:pt idx="98">
                  <c:v>29.486092393917666</c:v>
                </c:pt>
                <c:pt idx="99">
                  <c:v>29.601804258754864</c:v>
                </c:pt>
                <c:pt idx="100">
                  <c:v>29.640559698377167</c:v>
                </c:pt>
                <c:pt idx="101">
                  <c:v>29.601804258754864</c:v>
                </c:pt>
                <c:pt idx="102">
                  <c:v>29.486092393917662</c:v>
                </c:pt>
                <c:pt idx="103">
                  <c:v>29.295068563287881</c:v>
                </c:pt>
                <c:pt idx="104">
                  <c:v>29.031411691285587</c:v>
                </c:pt>
                <c:pt idx="105">
                  <c:v>28.69874637876098</c:v>
                </c:pt>
                <c:pt idx="106">
                  <c:v>28.301526153816415</c:v>
                </c:pt>
                <c:pt idx="107">
                  <c:v>27.844895457260709</c:v>
                </c:pt>
                <c:pt idx="108">
                  <c:v>27.334537873747742</c:v>
                </c:pt>
                <c:pt idx="109">
                  <c:v>26.776518315656155</c:v>
                </c:pt>
                <c:pt idx="110">
                  <c:v>26.17712648561983</c:v>
                </c:pt>
                <c:pt idx="111">
                  <c:v>25.542728084909982</c:v>
                </c:pt>
                <c:pt idx="112">
                  <c:v>24.87962903513332</c:v>
                </c:pt>
                <c:pt idx="113">
                  <c:v>24.193956590978402</c:v>
                </c:pt>
                <c:pt idx="114">
                  <c:v>23.491559787014172</c:v>
                </c:pt>
                <c:pt idx="115">
                  <c:v>22.777930304963334</c:v>
                </c:pt>
                <c:pt idx="116">
                  <c:v>22.05814366115553</c:v>
                </c:pt>
                <c:pt idx="117">
                  <c:v>21.336819653893794</c:v>
                </c:pt>
                <c:pt idx="118">
                  <c:v>20.618100301210578</c:v>
                </c:pt>
                <c:pt idx="119">
                  <c:v>19.905643037409131</c:v>
                </c:pt>
                <c:pt idx="120">
                  <c:v>19.202626698163655</c:v>
                </c:pt>
                <c:pt idx="121">
                  <c:v>18.511767772538438</c:v>
                </c:pt>
                <c:pt idx="122">
                  <c:v>17.835344494165362</c:v>
                </c:pt>
                <c:pt idx="123">
                  <c:v>17.17522654090385</c:v>
                </c:pt>
                <c:pt idx="124">
                  <c:v>16.532908374155951</c:v>
                </c:pt>
                <c:pt idx="125">
                  <c:v>15.909544543125794</c:v>
                </c:pt>
                <c:pt idx="126">
                  <c:v>15.305985580087508</c:v>
                </c:pt>
                <c:pt idx="127">
                  <c:v>14.72281340144937</c:v>
                </c:pt>
                <c:pt idx="128">
                  <c:v>14.160375393594245</c:v>
                </c:pt>
                <c:pt idx="129">
                  <c:v>13.618816594908632</c:v>
                </c:pt>
                <c:pt idx="130">
                  <c:v>13.098109582969524</c:v>
                </c:pt>
                <c:pt idx="131">
                  <c:v>12.59808183845837</c:v>
                </c:pt>
                <c:pt idx="132">
                  <c:v>12.118440486992947</c:v>
                </c:pt>
                <c:pt idx="133">
                  <c:v>11.658794419951406</c:v>
                </c:pt>
                <c:pt idx="134">
                  <c:v>11.218673869388866</c:v>
                </c:pt>
                <c:pt idx="135">
                  <c:v>10.797547564388088</c:v>
                </c:pt>
                <c:pt idx="136">
                  <c:v>10.394837630583163</c:v>
                </c:pt>
                <c:pt idx="137">
                  <c:v>10.009932414782069</c:v>
                </c:pt>
                <c:pt idx="138">
                  <c:v>9.6421974257955156</c:v>
                </c:pt>
                <c:pt idx="139">
                  <c:v>9.2909845835016345</c:v>
                </c:pt>
                <c:pt idx="140">
                  <c:v>8.9556399631209302</c:v>
                </c:pt>
                <c:pt idx="141">
                  <c:v>8.6355102125015009</c:v>
                </c:pt>
                <c:pt idx="142">
                  <c:v>8.3299478083855636</c:v>
                </c:pt>
                <c:pt idx="143">
                  <c:v>8.0383153042864706</c:v>
                </c:pt>
                <c:pt idx="144">
                  <c:v>7.7599887086030686</c:v>
                </c:pt>
                <c:pt idx="145">
                  <c:v>7.4943601175662495</c:v>
                </c:pt>
                <c:pt idx="146">
                  <c:v>7.2408397139899972</c:v>
                </c:pt>
                <c:pt idx="147">
                  <c:v>6.9988572298848402</c:v>
                </c:pt>
                <c:pt idx="148">
                  <c:v>6.7678629589696069</c:v>
                </c:pt>
                <c:pt idx="149">
                  <c:v>6.5473283940872005</c:v>
                </c:pt>
                <c:pt idx="150">
                  <c:v>6.3367465545310413</c:v>
                </c:pt>
                <c:pt idx="151">
                  <c:v>6.1356320593132505</c:v>
                </c:pt>
                <c:pt idx="152">
                  <c:v>5.9435209944174074</c:v>
                </c:pt>
                <c:pt idx="153">
                  <c:v>5.7599706150213166</c:v>
                </c:pt>
                <c:pt idx="154">
                  <c:v>5.5845589174789279</c:v>
                </c:pt>
                <c:pt idx="155">
                  <c:v>5.416884110443374</c:v>
                </c:pt>
                <c:pt idx="156">
                  <c:v>5.2565640098163113</c:v>
                </c:pt>
                <c:pt idx="157">
                  <c:v>5.1032353781504076</c:v>
                </c:pt>
                <c:pt idx="158">
                  <c:v>4.9565532256389124</c:v>
                </c:pt>
                <c:pt idx="159">
                  <c:v>4.8161900868334477</c:v>
                </c:pt>
                <c:pt idx="160">
                  <c:v>4.6818352846757607</c:v>
                </c:pt>
                <c:pt idx="161">
                  <c:v>4.5531941912573082</c:v>
                </c:pt>
                <c:pt idx="162">
                  <c:v>4.42998749287979</c:v>
                </c:pt>
                <c:pt idx="163">
                  <c:v>4.3119504654373264</c:v>
                </c:pt>
                <c:pt idx="164">
                  <c:v>4.1988322648357066</c:v>
                </c:pt>
                <c:pt idx="165">
                  <c:v>4.0903952360720774</c:v>
                </c:pt>
                <c:pt idx="166">
                  <c:v>3.9864142436882624</c:v>
                </c:pt>
                <c:pt idx="167">
                  <c:v>3.8866760255563606</c:v>
                </c:pt>
                <c:pt idx="168">
                  <c:v>3.7909785713331225</c:v>
                </c:pt>
                <c:pt idx="169">
                  <c:v>3.6991305264093719</c:v>
                </c:pt>
                <c:pt idx="170">
                  <c:v>3.6109506217658383</c:v>
                </c:pt>
                <c:pt idx="171">
                  <c:v>3.526267129811707</c:v>
                </c:pt>
                <c:pt idx="172">
                  <c:v>3.4449173460143889</c:v>
                </c:pt>
                <c:pt idx="173">
                  <c:v>3.366747095917991</c:v>
                </c:pt>
                <c:pt idx="174">
                  <c:v>3.2916102669834877</c:v>
                </c:pt>
                <c:pt idx="175">
                  <c:v>3.2193683645588496</c:v>
                </c:pt>
                <c:pt idx="176">
                  <c:v>3.1498900911948442</c:v>
                </c:pt>
                <c:pt idx="177">
                  <c:v>3.0830509484563469</c:v>
                </c:pt>
                <c:pt idx="178">
                  <c:v>3.0187328603354215</c:v>
                </c:pt>
                <c:pt idx="179">
                  <c:v>2.956823817346466</c:v>
                </c:pt>
                <c:pt idx="180">
                  <c:v>2.8972175403722868</c:v>
                </c:pt>
                <c:pt idx="181">
                  <c:v>2.839813163330374</c:v>
                </c:pt>
                <c:pt idx="182">
                  <c:v>2.7845149337378974</c:v>
                </c:pt>
                <c:pt idx="183">
                  <c:v>2.7312319302708565</c:v>
                </c:pt>
                <c:pt idx="184">
                  <c:v>2.6798777964349441</c:v>
                </c:pt>
                <c:pt idx="185">
                  <c:v>2.630370489492158</c:v>
                </c:pt>
                <c:pt idx="186">
                  <c:v>2.5826320438167838</c:v>
                </c:pt>
                <c:pt idx="187">
                  <c:v>2.5365883478858655</c:v>
                </c:pt>
                <c:pt idx="188">
                  <c:v>2.4921689341424287</c:v>
                </c:pt>
                <c:pt idx="189">
                  <c:v>2.4493067810032954</c:v>
                </c:pt>
                <c:pt idx="190">
                  <c:v>2.4079381263174344</c:v>
                </c:pt>
                <c:pt idx="191">
                  <c:v>2.3680022916145598</c:v>
                </c:pt>
                <c:pt idx="192">
                  <c:v>2.3294415165170337</c:v>
                </c:pt>
                <c:pt idx="193">
                  <c:v>2.2922008027208647</c:v>
                </c:pt>
                <c:pt idx="194">
                  <c:v>2.2562277669832533</c:v>
                </c:pt>
                <c:pt idx="195">
                  <c:v>2.2214725025849815</c:v>
                </c:pt>
                <c:pt idx="196">
                  <c:v>2.1878874487654651</c:v>
                </c:pt>
                <c:pt idx="197">
                  <c:v>2.1554272676567643</c:v>
                </c:pt>
                <c:pt idx="198">
                  <c:v>2.1240487282699978</c:v>
                </c:pt>
                <c:pt idx="199">
                  <c:v>2.0937105971135828</c:v>
                </c:pt>
                <c:pt idx="200">
                  <c:v>2.0643735350473382</c:v>
                </c:pt>
              </c:numCache>
            </c:numRef>
          </c:yVal>
          <c:smooth val="1"/>
          <c:extLst>
            <c:ext xmlns:c16="http://schemas.microsoft.com/office/drawing/2014/chart" uri="{C3380CC4-5D6E-409C-BE32-E72D297353CC}">
              <c16:uniqueId val="{00000001-8A99-4862-8313-CBD926E9DE35}"/>
            </c:ext>
          </c:extLst>
        </c:ser>
        <c:ser>
          <c:idx val="4"/>
          <c:order val="2"/>
          <c:tx>
            <c:v>SIM with combustion</c:v>
          </c:tx>
          <c:spPr>
            <a:ln w="19050" cap="rnd">
              <a:solidFill>
                <a:srgbClr val="FF0000"/>
              </a:solidFill>
              <a:round/>
            </a:ln>
            <a:effectLst/>
          </c:spPr>
          <c:marker>
            <c:symbol val="none"/>
          </c:marker>
          <c:xVal>
            <c:numRef>
              <c:f>'Combustion model V1'!$A$9:$A$209</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'Combustion model V1'!$E$9:$E$209</c:f>
              <c:numCache>
                <c:formatCode>General</c:formatCode>
                <c:ptCount val="201"/>
                <c:pt idx="0">
                  <c:v>2.0643735350473396</c:v>
                </c:pt>
                <c:pt idx="1">
                  <c:v>2.0931424814360753</c:v>
                </c:pt>
                <c:pt idx="2">
                  <c:v>2.1228883824800819</c:v>
                </c:pt>
                <c:pt idx="3">
                  <c:v>2.1536493034339617</c:v>
                </c:pt>
                <c:pt idx="4">
                  <c:v>2.1854651316650435</c:v>
                </c:pt>
                <c:pt idx="5">
                  <c:v>2.2183776752915887</c:v>
                </c:pt>
                <c:pt idx="6">
                  <c:v>2.2524307677661222</c:v>
                </c:pt>
                <c:pt idx="7">
                  <c:v>2.2876703787815278</c:v>
                </c:pt>
                <c:pt idx="8">
                  <c:v>2.3241447319013893</c:v>
                </c:pt>
                <c:pt idx="9">
                  <c:v>2.3619044293410183</c:v>
                </c:pt>
                <c:pt idx="10">
                  <c:v>2.4010025843519438</c:v>
                </c:pt>
                <c:pt idx="11">
                  <c:v>2.441494961690176</c:v>
                </c:pt>
                <c:pt idx="12">
                  <c:v>2.4834401266774075</c:v>
                </c:pt>
                <c:pt idx="13">
                  <c:v>2.5268996033942903</c:v>
                </c:pt>
                <c:pt idx="14">
                  <c:v>2.5719380425761513</c:v>
                </c:pt>
                <c:pt idx="15">
                  <c:v>2.6186233998136532</c:v>
                </c:pt>
                <c:pt idx="16">
                  <c:v>2.6670271246940742</c:v>
                </c:pt>
                <c:pt idx="17">
                  <c:v>2.7172243615526956</c:v>
                </c:pt>
                <c:pt idx="18">
                  <c:v>2.7692941625380287</c:v>
                </c:pt>
                <c:pt idx="19">
                  <c:v>2.8233197137291852</c:v>
                </c:pt>
                <c:pt idx="20">
                  <c:v>2.8793885750777521</c:v>
                </c:pt>
                <c:pt idx="21">
                  <c:v>2.9375929349801111</c:v>
                </c:pt>
                <c:pt idx="22">
                  <c:v>2.9980298803181262</c:v>
                </c:pt>
                <c:pt idx="23">
                  <c:v>3.0608016828360576</c:v>
                </c:pt>
                <c:pt idx="24">
                  <c:v>3.126016102748475</c:v>
                </c:pt>
                <c:pt idx="25">
                  <c:v>3.1937867104963171</c:v>
                </c:pt>
                <c:pt idx="26">
                  <c:v>3.2642332275854318</c:v>
                </c:pt>
                <c:pt idx="27">
                  <c:v>3.3374818874512946</c:v>
                </c:pt>
                <c:pt idx="28">
                  <c:v>3.4136658172940106</c:v>
                </c:pt>
                <c:pt idx="29">
                  <c:v>3.4929254418161308</c:v>
                </c:pt>
                <c:pt idx="30">
                  <c:v>3.5754089097694752</c:v>
                </c:pt>
                <c:pt idx="31">
                  <c:v>3.6612725441729643</c:v>
                </c:pt>
                <c:pt idx="32">
                  <c:v>3.7506813169966922</c:v>
                </c:pt>
                <c:pt idx="33">
                  <c:v>3.8438093490136027</c:v>
                </c:pt>
                <c:pt idx="34">
                  <c:v>3.9408404353936897</c:v>
                </c:pt>
                <c:pt idx="35">
                  <c:v>4.0419685974488351</c:v>
                </c:pt>
                <c:pt idx="36">
                  <c:v>4.1473986607224642</c:v>
                </c:pt>
                <c:pt idx="37">
                  <c:v>4.2573468593466304</c:v>
                </c:pt>
                <c:pt idx="38">
                  <c:v>4.3720414662494615</c:v>
                </c:pt>
                <c:pt idx="39">
                  <c:v>4.49172344837514</c:v>
                </c:pt>
                <c:pt idx="40">
                  <c:v>4.6166471455613447</c:v>
                </c:pt>
                <c:pt idx="41">
                  <c:v>4.747080971088165</c:v>
                </c:pt>
                <c:pt idx="42">
                  <c:v>4.8833081311475217</c:v>
                </c:pt>
                <c:pt idx="43">
                  <c:v>5.025627359559202</c:v>
                </c:pt>
                <c:pt idx="44">
                  <c:v>5.1743536629523792</c:v>
                </c:pt>
                <c:pt idx="45">
                  <c:v>5.3298190703080364</c:v>
                </c:pt>
                <c:pt idx="46">
                  <c:v>5.4923733791835936</c:v>
                </c:pt>
                <c:pt idx="47">
                  <c:v>5.6623848890747377</c:v>
                </c:pt>
                <c:pt idx="48">
                  <c:v>5.8402411101671934</c:v>
                </c:pt>
                <c:pt idx="49">
                  <c:v>6.0263494331402709</c:v>
                </c:pt>
                <c:pt idx="50">
                  <c:v>6.2211377426494758</c:v>
                </c:pt>
                <c:pt idx="51">
                  <c:v>6.4250549535738442</c:v>
                </c:pt>
                <c:pt idx="52">
                  <c:v>6.638571444998858</c:v>
                </c:pt>
                <c:pt idx="53">
                  <c:v>6.8621793621434675</c:v>
                </c:pt>
                <c:pt idx="54">
                  <c:v>7.0963927509573015</c:v>
                </c:pt>
                <c:pt idx="55">
                  <c:v>7.3417474838314201</c:v>
                </c:pt>
                <c:pt idx="56">
                  <c:v>7.5988009277102728</c:v>
                </c:pt>
                <c:pt idx="57">
                  <c:v>7.8681312977929458</c:v>
                </c:pt>
                <c:pt idx="58">
                  <c:v>8.1503366309111414</c:v>
                </c:pt>
                <c:pt idx="59">
                  <c:v>8.4460333025328289</c:v>
                </c:pt>
                <c:pt idx="60">
                  <c:v>8.7558540001567895</c:v>
                </c:pt>
                <c:pt idx="61">
                  <c:v>9.0804450536735182</c:v>
                </c:pt>
                <c:pt idx="62">
                  <c:v>9.4204630101737283</c:v>
                </c:pt>
                <c:pt idx="63">
                  <c:v>9.7765703268732604</c:v>
                </c:pt>
                <c:pt idx="64">
                  <c:v>10.149430041595643</c:v>
                </c:pt>
                <c:pt idx="65">
                  <c:v>10.539699266056088</c:v>
                </c:pt>
                <c:pt idx="66">
                  <c:v>10.948021333662943</c:v>
                </c:pt>
                <c:pt idx="67">
                  <c:v>11.375016421558762</c:v>
                </c:pt>
                <c:pt idx="68">
                  <c:v>11.821270457320932</c:v>
                </c:pt>
                <c:pt idx="69">
                  <c:v>12.287322115616197</c:v>
                </c:pt>
                <c:pt idx="70">
                  <c:v>12.773647711038381</c:v>
                </c:pt>
                <c:pt idx="71">
                  <c:v>13.280643802668171</c:v>
                </c:pt>
                <c:pt idx="72">
                  <c:v>13.808607346362026</c:v>
                </c:pt>
                <c:pt idx="73">
                  <c:v>14.357713265654075</c:v>
                </c:pt>
                <c:pt idx="74">
                  <c:v>14.927989365124054</c:v>
                </c:pt>
                <c:pt idx="75">
                  <c:v>15.519288585141974</c:v>
                </c:pt>
                <c:pt idx="76">
                  <c:v>16.131258698175799</c:v>
                </c:pt>
                <c:pt idx="77">
                  <c:v>16.763309678276183</c:v>
                </c:pt>
                <c:pt idx="78">
                  <c:v>17.414579140218475</c:v>
                </c:pt>
                <c:pt idx="79">
                  <c:v>18.083896445092098</c:v>
                </c:pt>
                <c:pt idx="80">
                  <c:v>18.769746304799046</c:v>
                </c:pt>
                <c:pt idx="81">
                  <c:v>19.470232985797058</c:v>
                </c:pt>
                <c:pt idx="82">
                  <c:v>20.183046505170456</c:v>
                </c:pt>
                <c:pt idx="83">
                  <c:v>20.905432517078097</c:v>
                </c:pt>
                <c:pt idx="84">
                  <c:v>21.634167885843127</c:v>
                </c:pt>
                <c:pt idx="85">
                  <c:v>22.358590409817499</c:v>
                </c:pt>
                <c:pt idx="86">
                  <c:v>23.088426650853663</c:v>
                </c:pt>
                <c:pt idx="87">
                  <c:v>23.81206481175975</c:v>
                </c:pt>
                <c:pt idx="88">
                  <c:v>24.615789898512034</c:v>
                </c:pt>
                <c:pt idx="89">
                  <c:v>25.477451769857389</c:v>
                </c:pt>
                <c:pt idx="90">
                  <c:v>26.432035968934589</c:v>
                </c:pt>
                <c:pt idx="91">
                  <c:v>27.495432149345955</c:v>
                </c:pt>
                <c:pt idx="92">
                  <c:v>28.680496966051649</c:v>
                </c:pt>
                <c:pt idx="93">
                  <c:v>29.996884795419927</c:v>
                </c:pt>
                <c:pt idx="94">
                  <c:v>31.450709678929837</c:v>
                </c:pt>
                <c:pt idx="95">
                  <c:v>33.044168348589224</c:v>
                </c:pt>
                <c:pt idx="96">
                  <c:v>34.775202387166082</c:v>
                </c:pt>
                <c:pt idx="97">
                  <c:v>36.637255000455134</c:v>
                </c:pt>
                <c:pt idx="98">
                  <c:v>38.619164431307652</c:v>
                </c:pt>
                <c:pt idx="99">
                  <c:v>40.70522429884987</c:v>
                </c:pt>
                <c:pt idx="100">
                  <c:v>42.875428723784168</c:v>
                </c:pt>
                <c:pt idx="101">
                  <c:v>45.105906588748489</c:v>
                </c:pt>
                <c:pt idx="102">
                  <c:v>47.369535216803925</c:v>
                </c:pt>
                <c:pt idx="103">
                  <c:v>49.636710153930601</c:v>
                </c:pt>
                <c:pt idx="104">
                  <c:v>51.876235818803259</c:v>
                </c:pt>
                <c:pt idx="105">
                  <c:v>54.056292675864881</c:v>
                </c:pt>
                <c:pt idx="106">
                  <c:v>56.1454311672572</c:v>
                </c:pt>
                <c:pt idx="107">
                  <c:v>58.113541364206249</c:v>
                </c:pt>
                <c:pt idx="108">
                  <c:v>59.932750148706731</c:v>
                </c:pt>
                <c:pt idx="109">
                  <c:v>61.578204229989581</c:v>
                </c:pt>
                <c:pt idx="110">
                  <c:v>63.028706584582551</c:v>
                </c:pt>
                <c:pt idx="111">
                  <c:v>64.267184902032042</c:v>
                </c:pt>
                <c:pt idx="112">
                  <c:v>65.280982171071599</c:v>
                </c:pt>
                <c:pt idx="113">
                  <c:v>66.061970587457935</c:v>
                </c:pt>
                <c:pt idx="114">
                  <c:v>66.606499639623522</c:v>
                </c:pt>
                <c:pt idx="115">
                  <c:v>66.915196936397962</c:v>
                </c:pt>
                <c:pt idx="116">
                  <c:v>66.992645776651159</c:v>
                </c:pt>
                <c:pt idx="117">
                  <c:v>66.846966585369032</c:v>
                </c:pt>
                <c:pt idx="118">
                  <c:v>66.489330331261215</c:v>
                </c:pt>
                <c:pt idx="119">
                  <c:v>65.933431223464751</c:v>
                </c:pt>
                <c:pt idx="120">
                  <c:v>65.194943766317323</c:v>
                </c:pt>
                <c:pt idx="121">
                  <c:v>64.29098606017611</c:v>
                </c:pt>
                <c:pt idx="122">
                  <c:v>63.239607477338062</c:v>
                </c:pt>
                <c:pt idx="123">
                  <c:v>62.059314865373452</c:v>
                </c:pt>
                <c:pt idx="124">
                  <c:v>60.768647515755568</c:v>
                </c:pt>
                <c:pt idx="125">
                  <c:v>59.385807489809991</c:v>
                </c:pt>
                <c:pt idx="126">
                  <c:v>57.928348653674384</c:v>
                </c:pt>
                <c:pt idx="127">
                  <c:v>56.412925016268517</c:v>
                </c:pt>
                <c:pt idx="128">
                  <c:v>54.855096718381041</c:v>
                </c:pt>
                <c:pt idx="129">
                  <c:v>53.269190280023572</c:v>
                </c:pt>
                <c:pt idx="130">
                  <c:v>51.668208445340788</c:v>
                </c:pt>
                <c:pt idx="131">
                  <c:v>50.063784121916882</c:v>
                </c:pt>
                <c:pt idx="132">
                  <c:v>48.466172438082339</c:v>
                </c:pt>
                <c:pt idx="133">
                  <c:v>46.884274778454184</c:v>
                </c:pt>
                <c:pt idx="134">
                  <c:v>45.325688745762477</c:v>
                </c:pt>
                <c:pt idx="135">
                  <c:v>43.79677828053812</c:v>
                </c:pt>
                <c:pt idx="136">
                  <c:v>42.30275859872738</c:v>
                </c:pt>
                <c:pt idx="137">
                  <c:v>40.847791135588757</c:v>
                </c:pt>
                <c:pt idx="138">
                  <c:v>39.43508427313521</c:v>
                </c:pt>
                <c:pt idx="139">
                  <c:v>38.066996244725459</c:v>
                </c:pt>
                <c:pt idx="140">
                  <c:v>36.745137226847476</c:v>
                </c:pt>
                <c:pt idx="141">
                  <c:v>35.470468222887732</c:v>
                </c:pt>
                <c:pt idx="142">
                  <c:v>34.243394900122844</c:v>
                </c:pt>
                <c:pt idx="143">
                  <c:v>33.063855047356775</c:v>
                </c:pt>
                <c:pt idx="144">
                  <c:v>31.93139876883404</c:v>
                </c:pt>
                <c:pt idx="145">
                  <c:v>30.845260916185516</c:v>
                </c:pt>
                <c:pt idx="146">
                  <c:v>29.80442558323471</c:v>
                </c:pt>
                <c:pt idx="147">
                  <c:v>28.807682750051285</c:v>
                </c:pt>
                <c:pt idx="148">
                  <c:v>27.853677366231764</c:v>
                </c:pt>
                <c:pt idx="149">
                  <c:v>26.940951314019014</c:v>
                </c:pt>
                <c:pt idx="150">
                  <c:v>26.067978795522617</c:v>
                </c:pt>
                <c:pt idx="151">
                  <c:v>25.233195751500187</c:v>
                </c:pt>
                <c:pt idx="152">
                  <c:v>24.435023948592132</c:v>
                </c:pt>
                <c:pt idx="153">
                  <c:v>23.671890374117236</c:v>
                </c:pt>
                <c:pt idx="154">
                  <c:v>22.942242558694026</c:v>
                </c:pt>
                <c:pt idx="155">
                  <c:v>22.244560412641746</c:v>
                </c:pt>
                <c:pt idx="156">
                  <c:v>21.577365117262591</c:v>
                </c:pt>
                <c:pt idx="157">
                  <c:v>20.939225560880715</c:v>
                </c:pt>
                <c:pt idx="158">
                  <c:v>20.328762755356955</c:v>
                </c:pt>
                <c:pt idx="159">
                  <c:v>19.74465261441231</c:v>
                </c:pt>
                <c:pt idx="160">
                  <c:v>19.185627422525641</c:v>
                </c:pt>
                <c:pt idx="161">
                  <c:v>18.650476273864676</c:v>
                </c:pt>
                <c:pt idx="162">
                  <c:v>18.138044715609951</c:v>
                </c:pt>
                <c:pt idx="163">
                  <c:v>17.647233789649373</c:v>
                </c:pt>
                <c:pt idx="164">
                  <c:v>17.176998631149274</c:v>
                </c:pt>
                <c:pt idx="165">
                  <c:v>16.726346751871706</c:v>
                </c:pt>
                <c:pt idx="166">
                  <c:v>16.294336110063796</c:v>
                </c:pt>
                <c:pt idx="167">
                  <c:v>15.880073046921877</c:v>
                </c:pt>
                <c:pt idx="168">
                  <c:v>15.482710151597159</c:v>
                </c:pt>
                <c:pt idx="169">
                  <c:v>15.101444101995925</c:v>
                </c:pt>
                <c:pt idx="170">
                  <c:v>14.735513516771105</c:v>
                </c:pt>
                <c:pt idx="171">
                  <c:v>14.384196844464888</c:v>
                </c:pt>
                <c:pt idx="172">
                  <c:v>14.046810308337255</c:v>
                </c:pt>
                <c:pt idx="173">
                  <c:v>13.722705919641742</c:v>
                </c:pt>
                <c:pt idx="174">
                  <c:v>13.411269567675118</c:v>
                </c:pt>
                <c:pt idx="175">
                  <c:v>13.111919191559405</c:v>
                </c:pt>
                <c:pt idx="176">
                  <c:v>12.82410303619352</c:v>
                </c:pt>
                <c:pt idx="177">
                  <c:v>12.547297992949391</c:v>
                </c:pt>
                <c:pt idx="178">
                  <c:v>12.28100802433474</c:v>
                </c:pt>
                <c:pt idx="179">
                  <c:v>12.024762670884243</c:v>
                </c:pt>
                <c:pt idx="180">
                  <c:v>11.77811563787507</c:v>
                </c:pt>
                <c:pt idx="181">
                  <c:v>11.540643459020318</c:v>
                </c:pt>
                <c:pt idx="182">
                  <c:v>11.311944234017501</c:v>
                </c:pt>
                <c:pt idx="183">
                  <c:v>11.09163643667396</c:v>
                </c:pt>
                <c:pt idx="184">
                  <c:v>10.879357790266832</c:v>
                </c:pt>
                <c:pt idx="185">
                  <c:v>10.674764206793975</c:v>
                </c:pt>
                <c:pt idx="186">
                  <c:v>10.47752878681796</c:v>
                </c:pt>
                <c:pt idx="187">
                  <c:v>10.287340876683226</c:v>
                </c:pt>
                <c:pt idx="188">
                  <c:v>10.103905179985805</c:v>
                </c:pt>
                <c:pt idx="189">
                  <c:v>9.9269409202900682</c:v>
                </c:pt>
                <c:pt idx="190">
                  <c:v>9.7561810522096852</c:v>
                </c:pt>
                <c:pt idx="191">
                  <c:v>9.591371518098855</c:v>
                </c:pt>
                <c:pt idx="192">
                  <c:v>9.432270547729976</c:v>
                </c:pt>
                <c:pt idx="193">
                  <c:v>9.2786479984639474</c:v>
                </c:pt>
                <c:pt idx="194">
                  <c:v>9.1302847335480468</c:v>
                </c:pt>
                <c:pt idx="195">
                  <c:v>8.9869720363013776</c:v>
                </c:pt>
                <c:pt idx="196">
                  <c:v>8.8485110580701374</c:v>
                </c:pt>
                <c:pt idx="197">
                  <c:v>8.714712297952186</c:v>
                </c:pt>
                <c:pt idx="198">
                  <c:v>8.5853951124036438</c:v>
                </c:pt>
                <c:pt idx="199">
                  <c:v>8.4603872529482622</c:v>
                </c:pt>
                <c:pt idx="200">
                  <c:v>8.3395244303137304</c:v>
                </c:pt>
              </c:numCache>
            </c:numRef>
          </c:yVal>
          <c:smooth val="1"/>
          <c:extLst>
            <c:ext xmlns:c16="http://schemas.microsoft.com/office/drawing/2014/chart" uri="{C3380CC4-5D6E-409C-BE32-E72D297353CC}">
              <c16:uniqueId val="{00000002-8A99-4862-8313-CBD926E9DE35}"/>
            </c:ext>
          </c:extLst>
        </c:ser>
        <c:dLbls>
          <c:showLegendKey val="0"/>
          <c:showVal val="0"/>
          <c:showCatName val="0"/>
          <c:showSerName val="0"/>
          <c:showPercent val="0"/>
          <c:showBubbleSize val="0"/>
        </c:dLbls>
        <c:axId val="698191952"/>
        <c:axId val="698195888"/>
        <c:extLst>
          <c:ext xmlns:c15="http://schemas.microsoft.com/office/drawing/2012/chart" uri="{02D57815-91ED-43cb-92C2-25804820EDAC}">
            <c15:filteredScatterSeries>
              <c15:ser>
                <c:idx val="2"/>
                <c:order val="3"/>
                <c:tx>
                  <c:v>Delta sim v.s. real</c:v>
                </c:tx>
                <c:spPr>
                  <a:ln w="19050" cap="rnd">
                    <a:solidFill>
                      <a:srgbClr val="C00000"/>
                    </a:solidFill>
                    <a:prstDash val="dash"/>
                    <a:round/>
                  </a:ln>
                  <a:effectLst/>
                </c:spPr>
                <c:marker>
                  <c:symbol val="none"/>
                </c:marker>
                <c:xVal>
                  <c:numRef>
                    <c:extLst>
                      <c:ext uri="{02D57815-91ED-43cb-92C2-25804820EDAC}">
                        <c15:formulaRef>
                          <c15:sqref>'Non combustion model'!$A$8:$A$208</c15:sqref>
                        </c15:formulaRef>
                      </c:ext>
                    </c:extLst>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extLst>
                      <c:ext uri="{02D57815-91ED-43cb-92C2-25804820EDAC}">
                        <c15:formulaRef>
                          <c15:sqref>'Non combustion model'!$D$8:$D$208</c15:sqref>
                        </c15:formulaRef>
                      </c:ext>
                    </c:extLst>
                    <c:numCache>
                      <c:formatCode>General</c:formatCode>
                      <c:ptCount val="201"/>
                      <c:pt idx="0">
                        <c:v>-3.3735350473396153E-3</c:v>
                      </c:pt>
                      <c:pt idx="1">
                        <c:v>-1.7105971135844555E-3</c:v>
                      </c:pt>
                      <c:pt idx="2">
                        <c:v>-1.104872827000003E-2</c:v>
                      </c:pt>
                      <c:pt idx="3">
                        <c:v>-7.4272676567668228E-3</c:v>
                      </c:pt>
                      <c:pt idx="4">
                        <c:v>-2.8874487654673153E-3</c:v>
                      </c:pt>
                      <c:pt idx="5">
                        <c:v>-4.7250258498321429E-4</c:v>
                      </c:pt>
                      <c:pt idx="6">
                        <c:v>-4.2277669832548881E-3</c:v>
                      </c:pt>
                      <c:pt idx="7">
                        <c:v>-2.6200802720866445E-2</c:v>
                      </c:pt>
                      <c:pt idx="8">
                        <c:v>-3.5441516517035421E-2</c:v>
                      </c:pt>
                      <c:pt idx="9">
                        <c:v>-5.2002291614561269E-2</c:v>
                      </c:pt>
                      <c:pt idx="10">
                        <c:v>-4.7938126317436769E-2</c:v>
                      </c:pt>
                      <c:pt idx="11">
                        <c:v>-3.4306781003297093E-2</c:v>
                      </c:pt>
                      <c:pt idx="12">
                        <c:v>-2.1168934142430373E-2</c:v>
                      </c:pt>
                      <c:pt idx="13">
                        <c:v>5.4116521141325258E-3</c:v>
                      </c:pt>
                      <c:pt idx="14">
                        <c:v>1.9367956183214297E-2</c:v>
                      </c:pt>
                      <c:pt idx="15">
                        <c:v>2.1629510507840788E-2</c:v>
                      </c:pt>
                      <c:pt idx="16">
                        <c:v>1.7122203565054672E-2</c:v>
                      </c:pt>
                      <c:pt idx="17">
                        <c:v>-3.2319302708581077E-3</c:v>
                      </c:pt>
                      <c:pt idx="18">
                        <c:v>-1.7514933737899252E-2</c:v>
                      </c:pt>
                      <c:pt idx="19">
                        <c:v>-2.5813163330375755E-2</c:v>
                      </c:pt>
                      <c:pt idx="20">
                        <c:v>-3.6217540372288415E-2</c:v>
                      </c:pt>
                      <c:pt idx="21">
                        <c:v>-3.2823817346468331E-2</c:v>
                      </c:pt>
                      <c:pt idx="22">
                        <c:v>-3.3732860335423887E-2</c:v>
                      </c:pt>
                      <c:pt idx="23">
                        <c:v>-2.9050948456349701E-2</c:v>
                      </c:pt>
                      <c:pt idx="24">
                        <c:v>-2.9890091194847646E-2</c:v>
                      </c:pt>
                      <c:pt idx="25">
                        <c:v>-4.2368364558852178E-2</c:v>
                      </c:pt>
                      <c:pt idx="26">
                        <c:v>-4.3610266983490575E-2</c:v>
                      </c:pt>
                      <c:pt idx="27">
                        <c:v>-4.2747095917994749E-2</c:v>
                      </c:pt>
                      <c:pt idx="28">
                        <c:v>-3.8917346014392784E-2</c:v>
                      </c:pt>
                      <c:pt idx="29">
                        <c:v>-2.0267129811712525E-2</c:v>
                      </c:pt>
                      <c:pt idx="30">
                        <c:v>1.0493782341565172E-3</c:v>
                      </c:pt>
                      <c:pt idx="31">
                        <c:v>2.3869473590622636E-2</c:v>
                      </c:pt>
                      <c:pt idx="32">
                        <c:v>3.8021428666873192E-2</c:v>
                      </c:pt>
                      <c:pt idx="33">
                        <c:v>4.9323974443634899E-2</c:v>
                      </c:pt>
                      <c:pt idx="34">
                        <c:v>6.0585756311733352E-2</c:v>
                      </c:pt>
                      <c:pt idx="35">
                        <c:v>7.1604763927918036E-2</c:v>
                      </c:pt>
                      <c:pt idx="36">
                        <c:v>8.316773516428988E-2</c:v>
                      </c:pt>
                      <c:pt idx="37">
                        <c:v>9.3049534562668512E-2</c:v>
                      </c:pt>
                      <c:pt idx="38">
                        <c:v>9.2012507120204035E-2</c:v>
                      </c:pt>
                      <c:pt idx="39">
                        <c:v>9.2805808742683737E-2</c:v>
                      </c:pt>
                      <c:pt idx="40">
                        <c:v>0.10416471532423177</c:v>
                      </c:pt>
                      <c:pt idx="41">
                        <c:v>0.12680991316654566</c:v>
                      </c:pt>
                      <c:pt idx="42">
                        <c:v>0.13644677436107955</c:v>
                      </c:pt>
                      <c:pt idx="43">
                        <c:v>0.12576462184958537</c:v>
                      </c:pt>
                      <c:pt idx="44">
                        <c:v>0.10743599018367966</c:v>
                      </c:pt>
                      <c:pt idx="45">
                        <c:v>9.0115889556617645E-2</c:v>
                      </c:pt>
                      <c:pt idx="46">
                        <c:v>9.0441082521063976E-2</c:v>
                      </c:pt>
                      <c:pt idx="47">
                        <c:v>9.5029384978675857E-2</c:v>
                      </c:pt>
                      <c:pt idx="48">
                        <c:v>9.8479005582587043E-2</c:v>
                      </c:pt>
                      <c:pt idx="49">
                        <c:v>0.10936794068674427</c:v>
                      </c:pt>
                      <c:pt idx="50">
                        <c:v>0.11325344546895444</c:v>
                      </c:pt>
                      <c:pt idx="51">
                        <c:v>0.11367160591279202</c:v>
                      </c:pt>
                      <c:pt idx="52">
                        <c:v>0.11613704103038547</c:v>
                      </c:pt>
                      <c:pt idx="53">
                        <c:v>0.11814277011515184</c:v>
                      </c:pt>
                      <c:pt idx="54">
                        <c:v>0.12816028600999463</c:v>
                      </c:pt>
                      <c:pt idx="55">
                        <c:v>0.15063988243374027</c:v>
                      </c:pt>
                      <c:pt idx="56">
                        <c:v>0.17401129139692362</c:v>
                      </c:pt>
                      <c:pt idx="57">
                        <c:v>0.18868469571351909</c:v>
                      </c:pt>
                      <c:pt idx="58">
                        <c:v>0.16905219161442808</c:v>
                      </c:pt>
                      <c:pt idx="59">
                        <c:v>0.13448978749848983</c:v>
                      </c:pt>
                      <c:pt idx="60">
                        <c:v>0.11136003687906104</c:v>
                      </c:pt>
                      <c:pt idx="61">
                        <c:v>0.10301541649835499</c:v>
                      </c:pt>
                      <c:pt idx="62">
                        <c:v>7.1802574204475889E-2</c:v>
                      </c:pt>
                      <c:pt idx="63">
                        <c:v>2.5067585217922073E-2</c:v>
                      </c:pt>
                      <c:pt idx="64">
                        <c:v>1.3162369416829023E-2</c:v>
                      </c:pt>
                      <c:pt idx="65">
                        <c:v>1.4524356119043347E-3</c:v>
                      </c:pt>
                      <c:pt idx="66">
                        <c:v>-2.6673869388872617E-2</c:v>
                      </c:pt>
                      <c:pt idx="67">
                        <c:v>-2.3794419951412848E-2</c:v>
                      </c:pt>
                      <c:pt idx="68">
                        <c:v>-1.6440486992953751E-2</c:v>
                      </c:pt>
                      <c:pt idx="69">
                        <c:v>-4.2081838458377874E-2</c:v>
                      </c:pt>
                      <c:pt idx="70">
                        <c:v>-2.6109582969535694E-2</c:v>
                      </c:pt>
                      <c:pt idx="71">
                        <c:v>7.1834050913519576E-3</c:v>
                      </c:pt>
                      <c:pt idx="72">
                        <c:v>-6.3753935942596485E-3</c:v>
                      </c:pt>
                      <c:pt idx="73">
                        <c:v>1.7186598550615884E-2</c:v>
                      </c:pt>
                      <c:pt idx="74">
                        <c:v>2.1014419912475546E-2</c:v>
                      </c:pt>
                      <c:pt idx="75">
                        <c:v>5.4554568741895793E-3</c:v>
                      </c:pt>
                      <c:pt idx="76">
                        <c:v>2.6091625844031796E-2</c:v>
                      </c:pt>
                      <c:pt idx="77">
                        <c:v>4.6773459096129955E-2</c:v>
                      </c:pt>
                      <c:pt idx="78">
                        <c:v>4.4655505834615639E-2</c:v>
                      </c:pt>
                      <c:pt idx="79">
                        <c:v>3.4232227461540532E-2</c:v>
                      </c:pt>
                      <c:pt idx="80">
                        <c:v>4.2373301836324373E-2</c:v>
                      </c:pt>
                      <c:pt idx="81">
                        <c:v>3.9356962590844091E-2</c:v>
                      </c:pt>
                      <c:pt idx="82">
                        <c:v>5.3899698789397377E-2</c:v>
                      </c:pt>
                      <c:pt idx="83">
                        <c:v>9.5180346106179314E-2</c:v>
                      </c:pt>
                      <c:pt idx="84">
                        <c:v>7.1856338844444423E-2</c:v>
                      </c:pt>
                      <c:pt idx="85">
                        <c:v>0.1520696950366407</c:v>
                      </c:pt>
                      <c:pt idx="86">
                        <c:v>0.21944021298580552</c:v>
                      </c:pt>
                      <c:pt idx="87">
                        <c:v>0.33904340902157415</c:v>
                      </c:pt>
                      <c:pt idx="88">
                        <c:v>0.50737096486665578</c:v>
                      </c:pt>
                      <c:pt idx="89">
                        <c:v>0.7052719150899911</c:v>
                      </c:pt>
                      <c:pt idx="90">
                        <c:v>0.98887351438014548</c:v>
                      </c:pt>
                      <c:pt idx="91">
                        <c:v>1.4214816843438278</c:v>
                      </c:pt>
                      <c:pt idx="92">
                        <c:v>1.9234621262522396</c:v>
                      </c:pt>
                      <c:pt idx="93">
                        <c:v>2.5991045427392727</c:v>
                      </c:pt>
                      <c:pt idx="94">
                        <c:v>3.3994738461835681</c:v>
                      </c:pt>
                      <c:pt idx="95">
                        <c:v>4.4232536212390094</c:v>
                      </c:pt>
                      <c:pt idx="96">
                        <c:v>5.6995883087144001</c:v>
                      </c:pt>
                      <c:pt idx="97">
                        <c:v>7.2019314367121154</c:v>
                      </c:pt>
                      <c:pt idx="98">
                        <c:v>8.9229076060823331</c:v>
                      </c:pt>
                      <c:pt idx="99">
                        <c:v>10.862195741245134</c:v>
                      </c:pt>
                      <c:pt idx="100">
                        <c:v>13.055440301622831</c:v>
                      </c:pt>
                      <c:pt idx="101">
                        <c:v>15.460195741245133</c:v>
                      </c:pt>
                      <c:pt idx="102">
                        <c:v>17.99790760608234</c:v>
                      </c:pt>
                      <c:pt idx="103">
                        <c:v>20.622931436712118</c:v>
                      </c:pt>
                      <c:pt idx="104">
                        <c:v>23.25958830871441</c:v>
                      </c:pt>
                      <c:pt idx="105">
                        <c:v>25.880253621239021</c:v>
                      </c:pt>
                      <c:pt idx="106">
                        <c:v>28.441473846183587</c:v>
                      </c:pt>
                      <c:pt idx="107">
                        <c:v>30.938104542739293</c:v>
                      </c:pt>
                      <c:pt idx="108">
                        <c:v>33.319462126252262</c:v>
                      </c:pt>
                      <c:pt idx="109">
                        <c:v>35.546481684343846</c:v>
                      </c:pt>
                      <c:pt idx="110">
                        <c:v>37.607873514380167</c:v>
                      </c:pt>
                      <c:pt idx="111">
                        <c:v>39.464271915090023</c:v>
                      </c:pt>
                      <c:pt idx="112">
                        <c:v>41.075370964866678</c:v>
                      </c:pt>
                      <c:pt idx="113">
                        <c:v>42.430043409021593</c:v>
                      </c:pt>
                      <c:pt idx="114">
                        <c:v>43.503440212985836</c:v>
                      </c:pt>
                      <c:pt idx="115">
                        <c:v>44.32506969503666</c:v>
                      </c:pt>
                      <c:pt idx="116">
                        <c:v>44.906856338844477</c:v>
                      </c:pt>
                      <c:pt idx="117">
                        <c:v>45.250180346106205</c:v>
                      </c:pt>
                      <c:pt idx="118">
                        <c:v>45.37489969878942</c:v>
                      </c:pt>
                      <c:pt idx="119">
                        <c:v>45.320356962590864</c:v>
                      </c:pt>
                      <c:pt idx="120">
                        <c:v>45.094373301836342</c:v>
                      </c:pt>
                      <c:pt idx="121">
                        <c:v>44.730232227461556</c:v>
                      </c:pt>
                      <c:pt idx="122">
                        <c:v>44.235655505834636</c:v>
                      </c:pt>
                      <c:pt idx="123">
                        <c:v>43.64777345909615</c:v>
                      </c:pt>
                      <c:pt idx="124">
                        <c:v>42.993091625844052</c:v>
                      </c:pt>
                      <c:pt idx="125">
                        <c:v>42.282455456874203</c:v>
                      </c:pt>
                      <c:pt idx="126">
                        <c:v>41.567014419912489</c:v>
                      </c:pt>
                      <c:pt idx="127">
                        <c:v>40.807186598550629</c:v>
                      </c:pt>
                      <c:pt idx="128">
                        <c:v>39.805624606405758</c:v>
                      </c:pt>
                      <c:pt idx="129">
                        <c:v>38.593183405091374</c:v>
                      </c:pt>
                      <c:pt idx="130">
                        <c:v>37.36489041703048</c:v>
                      </c:pt>
                      <c:pt idx="131">
                        <c:v>36.178918161541631</c:v>
                      </c:pt>
                      <c:pt idx="132">
                        <c:v>34.994559513007054</c:v>
                      </c:pt>
                      <c:pt idx="133">
                        <c:v>33.815205580048591</c:v>
                      </c:pt>
                      <c:pt idx="134">
                        <c:v>32.694326130611131</c:v>
                      </c:pt>
                      <c:pt idx="135">
                        <c:v>31.56545243561191</c:v>
                      </c:pt>
                      <c:pt idx="136">
                        <c:v>30.482162369416841</c:v>
                      </c:pt>
                      <c:pt idx="137">
                        <c:v>29.436067585217927</c:v>
                      </c:pt>
                      <c:pt idx="138">
                        <c:v>28.415802574204484</c:v>
                      </c:pt>
                      <c:pt idx="139">
                        <c:v>27.437015416498369</c:v>
                      </c:pt>
                      <c:pt idx="140">
                        <c:v>26.491360036879072</c:v>
                      </c:pt>
                      <c:pt idx="141">
                        <c:v>25.575489787498498</c:v>
                      </c:pt>
                      <c:pt idx="142">
                        <c:v>24.689052191614437</c:v>
                      </c:pt>
                      <c:pt idx="143">
                        <c:v>23.847684695713529</c:v>
                      </c:pt>
                      <c:pt idx="144">
                        <c:v>23.023011291396934</c:v>
                      </c:pt>
                      <c:pt idx="145">
                        <c:v>22.241639882433752</c:v>
                      </c:pt>
                      <c:pt idx="146">
                        <c:v>21.496160286010003</c:v>
                      </c:pt>
                      <c:pt idx="147">
                        <c:v>20.773142770115157</c:v>
                      </c:pt>
                      <c:pt idx="148">
                        <c:v>20.092137041030391</c:v>
                      </c:pt>
                      <c:pt idx="149">
                        <c:v>19.4546716059128</c:v>
                      </c:pt>
                      <c:pt idx="150">
                        <c:v>18.83125344546896</c:v>
                      </c:pt>
                      <c:pt idx="151">
                        <c:v>18.245367940686748</c:v>
                      </c:pt>
                      <c:pt idx="152">
                        <c:v>17.679479005582593</c:v>
                      </c:pt>
                      <c:pt idx="153">
                        <c:v>17.127029384978684</c:v>
                      </c:pt>
                      <c:pt idx="154">
                        <c:v>16.594441082521072</c:v>
                      </c:pt>
                      <c:pt idx="155">
                        <c:v>16.076115889556625</c:v>
                      </c:pt>
                      <c:pt idx="156">
                        <c:v>15.572435990183688</c:v>
                      </c:pt>
                      <c:pt idx="157">
                        <c:v>15.102764621849591</c:v>
                      </c:pt>
                      <c:pt idx="158">
                        <c:v>14.638446774361086</c:v>
                      </c:pt>
                      <c:pt idx="159">
                        <c:v>14.197809913166552</c:v>
                      </c:pt>
                      <c:pt idx="160">
                        <c:v>13.788164715324239</c:v>
                      </c:pt>
                      <c:pt idx="161">
                        <c:v>13.390805808742691</c:v>
                      </c:pt>
                      <c:pt idx="162">
                        <c:v>13.019012507120213</c:v>
                      </c:pt>
                      <c:pt idx="163">
                        <c:v>12.661049534562672</c:v>
                      </c:pt>
                      <c:pt idx="164">
                        <c:v>12.334167735164295</c:v>
                      </c:pt>
                      <c:pt idx="165">
                        <c:v>12.025604763927923</c:v>
                      </c:pt>
                      <c:pt idx="166">
                        <c:v>11.733585756311738</c:v>
                      </c:pt>
                      <c:pt idx="167">
                        <c:v>11.45832397444364</c:v>
                      </c:pt>
                      <c:pt idx="168">
                        <c:v>11.191021428666877</c:v>
                      </c:pt>
                      <c:pt idx="169">
                        <c:v>10.931869473590629</c:v>
                      </c:pt>
                      <c:pt idx="170">
                        <c:v>10.680049378234163</c:v>
                      </c:pt>
                      <c:pt idx="171">
                        <c:v>10.434732870188293</c:v>
                      </c:pt>
                      <c:pt idx="172">
                        <c:v>10.20708265398561</c:v>
                      </c:pt>
                      <c:pt idx="173">
                        <c:v>9.9652529040820106</c:v>
                      </c:pt>
                      <c:pt idx="174">
                        <c:v>9.7363897330165123</c:v>
                      </c:pt>
                      <c:pt idx="175">
                        <c:v>9.5106316354411504</c:v>
                      </c:pt>
                      <c:pt idx="176">
                        <c:v>9.2891099088051554</c:v>
                      </c:pt>
                      <c:pt idx="177">
                        <c:v>9.0769490515436537</c:v>
                      </c:pt>
                      <c:pt idx="178">
                        <c:v>8.8652671396645779</c:v>
                      </c:pt>
                      <c:pt idx="179">
                        <c:v>8.6731761826535347</c:v>
                      </c:pt>
                      <c:pt idx="180">
                        <c:v>8.4927824596277137</c:v>
                      </c:pt>
                      <c:pt idx="181">
                        <c:v>8.3111868366696253</c:v>
                      </c:pt>
                      <c:pt idx="182">
                        <c:v>8.136485066262102</c:v>
                      </c:pt>
                      <c:pt idx="183">
                        <c:v>7.9657680697291422</c:v>
                      </c:pt>
                      <c:pt idx="184">
                        <c:v>7.8131222035650563</c:v>
                      </c:pt>
                      <c:pt idx="185">
                        <c:v>7.6636295105078425</c:v>
                      </c:pt>
                      <c:pt idx="186">
                        <c:v>7.5043679561832164</c:v>
                      </c:pt>
                      <c:pt idx="187">
                        <c:v>7.3534116521141346</c:v>
                      </c:pt>
                      <c:pt idx="188">
                        <c:v>7.2188310658575716</c:v>
                      </c:pt>
                      <c:pt idx="189">
                        <c:v>7.087693218996705</c:v>
                      </c:pt>
                      <c:pt idx="190">
                        <c:v>6.9600618736825659</c:v>
                      </c:pt>
                      <c:pt idx="191">
                        <c:v>6.8319977083854395</c:v>
                      </c:pt>
                      <c:pt idx="192">
                        <c:v>6.7085584834829666</c:v>
                      </c:pt>
                      <c:pt idx="193">
                        <c:v>6.5917991972791352</c:v>
                      </c:pt>
                      <c:pt idx="194">
                        <c:v>6.4827722330167479</c:v>
                      </c:pt>
                      <c:pt idx="195">
                        <c:v>6.3825274974150172</c:v>
                      </c:pt>
                      <c:pt idx="196">
                        <c:v>6.2831125512345345</c:v>
                      </c:pt>
                      <c:pt idx="197">
                        <c:v>6.1825727323432353</c:v>
                      </c:pt>
                      <c:pt idx="198">
                        <c:v>6.0859512717300035</c:v>
                      </c:pt>
                      <c:pt idx="199">
                        <c:v>5.9822894028864173</c:v>
                      </c:pt>
                      <c:pt idx="200">
                        <c:v>5.8806264649526625</c:v>
                      </c:pt>
                    </c:numCache>
                  </c:numRef>
                </c:yVal>
                <c:smooth val="1"/>
                <c:extLst>
                  <c:ext xmlns:c16="http://schemas.microsoft.com/office/drawing/2014/chart" uri="{C3380CC4-5D6E-409C-BE32-E72D297353CC}">
                    <c16:uniqueId val="{00000003-8A99-4862-8313-CBD926E9DE35}"/>
                  </c:ext>
                </c:extLst>
              </c15:ser>
            </c15:filteredScatterSeries>
            <c15:filteredScatterSeries>
              <c15:ser>
                <c:idx val="3"/>
                <c:order val="4"/>
                <c:tx>
                  <c:v>Simulated 6500RPM with combustion</c:v>
                </c:tx>
                <c:spPr>
                  <a:ln w="19050" cap="rnd">
                    <a:solidFill>
                      <a:schemeClr val="accent4"/>
                    </a:solidFill>
                    <a:round/>
                  </a:ln>
                  <a:effectLst/>
                </c:spPr>
                <c:marker>
                  <c:symbol val="none"/>
                </c:marker>
                <c:xVal>
                  <c:numRef>
                    <c:extLst xmlns:c15="http://schemas.microsoft.com/office/drawing/2012/chart">
                      <c:ext xmlns:c15="http://schemas.microsoft.com/office/drawing/2012/chart" uri="{02D57815-91ED-43cb-92C2-25804820EDAC}">
                        <c15:formulaRef>
                          <c15:sqref>'Non combustion model'!$A$8:$A$208</c15:sqref>
                        </c15:formulaRef>
                      </c:ext>
                    </c:extLst>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extLst xmlns:c15="http://schemas.microsoft.com/office/drawing/2012/chart">
                      <c:ext xmlns:c15="http://schemas.microsoft.com/office/drawing/2012/chart" uri="{02D57815-91ED-43cb-92C2-25804820EDAC}">
                        <c15:formulaRef>
                          <c15:sqref>'Non combustion model'!$C$8:$C$208</c15:sqref>
                        </c15:formulaRef>
                      </c:ext>
                    </c:extLst>
                    <c:numCache>
                      <c:formatCode>General</c:formatCode>
                      <c:ptCount val="201"/>
                      <c:pt idx="0">
                        <c:v>2.0643735350473396</c:v>
                      </c:pt>
                      <c:pt idx="1">
                        <c:v>2.0937105971135845</c:v>
                      </c:pt>
                      <c:pt idx="2">
                        <c:v>2.12404872827</c:v>
                      </c:pt>
                      <c:pt idx="3">
                        <c:v>2.155427267656767</c:v>
                      </c:pt>
                      <c:pt idx="4">
                        <c:v>2.1878874487654674</c:v>
                      </c:pt>
                      <c:pt idx="5">
                        <c:v>2.2214725025849833</c:v>
                      </c:pt>
                      <c:pt idx="6">
                        <c:v>2.2562277669832547</c:v>
                      </c:pt>
                      <c:pt idx="7">
                        <c:v>2.2922008027208665</c:v>
                      </c:pt>
                      <c:pt idx="8">
                        <c:v>2.3294415165170355</c:v>
                      </c:pt>
                      <c:pt idx="9">
                        <c:v>2.3680022916145611</c:v>
                      </c:pt>
                      <c:pt idx="10">
                        <c:v>2.4079381263174366</c:v>
                      </c:pt>
                      <c:pt idx="11">
                        <c:v>2.4493067810032971</c:v>
                      </c:pt>
                      <c:pt idx="12">
                        <c:v>2.4921689341424305</c:v>
                      </c:pt>
                      <c:pt idx="13">
                        <c:v>2.5365883478858673</c:v>
                      </c:pt>
                      <c:pt idx="14">
                        <c:v>2.5826320438167856</c:v>
                      </c:pt>
                      <c:pt idx="15">
                        <c:v>2.6303704894921593</c:v>
                      </c:pt>
                      <c:pt idx="16">
                        <c:v>2.6798777964349454</c:v>
                      </c:pt>
                      <c:pt idx="17">
                        <c:v>2.7312319302708583</c:v>
                      </c:pt>
                      <c:pt idx="18">
                        <c:v>2.7845149337378992</c:v>
                      </c:pt>
                      <c:pt idx="19">
                        <c:v>2.8398131633303758</c:v>
                      </c:pt>
                      <c:pt idx="20">
                        <c:v>2.8972175403722886</c:v>
                      </c:pt>
                      <c:pt idx="21">
                        <c:v>2.9568238173464683</c:v>
                      </c:pt>
                      <c:pt idx="22">
                        <c:v>3.0187328603354238</c:v>
                      </c:pt>
                      <c:pt idx="23">
                        <c:v>3.0830509484563495</c:v>
                      </c:pt>
                      <c:pt idx="24">
                        <c:v>3.1498900911948478</c:v>
                      </c:pt>
                      <c:pt idx="25">
                        <c:v>3.2193683645588522</c:v>
                      </c:pt>
                      <c:pt idx="26">
                        <c:v>3.2916102669834908</c:v>
                      </c:pt>
                      <c:pt idx="27">
                        <c:v>3.3667470959179946</c:v>
                      </c:pt>
                      <c:pt idx="28">
                        <c:v>3.4449173460143929</c:v>
                      </c:pt>
                      <c:pt idx="29">
                        <c:v>3.5262671298117123</c:v>
                      </c:pt>
                      <c:pt idx="30">
                        <c:v>3.6109506217658436</c:v>
                      </c:pt>
                      <c:pt idx="31">
                        <c:v>3.6991305264093772</c:v>
                      </c:pt>
                      <c:pt idx="32">
                        <c:v>3.790978571333127</c:v>
                      </c:pt>
                      <c:pt idx="33">
                        <c:v>3.886676025556365</c:v>
                      </c:pt>
                      <c:pt idx="34">
                        <c:v>3.9864142436882664</c:v>
                      </c:pt>
                      <c:pt idx="35">
                        <c:v>4.0903952360720819</c:v>
                      </c:pt>
                      <c:pt idx="36">
                        <c:v>4.1988322648357101</c:v>
                      </c:pt>
                      <c:pt idx="37">
                        <c:v>4.3119504654373317</c:v>
                      </c:pt>
                      <c:pt idx="38">
                        <c:v>4.4299874928797962</c:v>
                      </c:pt>
                      <c:pt idx="39">
                        <c:v>4.5531941912573162</c:v>
                      </c:pt>
                      <c:pt idx="40">
                        <c:v>4.6818352846757678</c:v>
                      </c:pt>
                      <c:pt idx="41">
                        <c:v>4.816190086833454</c:v>
                      </c:pt>
                      <c:pt idx="42">
                        <c:v>4.9565532256389204</c:v>
                      </c:pt>
                      <c:pt idx="43">
                        <c:v>5.1032353781504147</c:v>
                      </c:pt>
                      <c:pt idx="44">
                        <c:v>5.2565640098163202</c:v>
                      </c:pt>
                      <c:pt idx="45">
                        <c:v>5.416884110443382</c:v>
                      </c:pt>
                      <c:pt idx="46">
                        <c:v>5.5845589174789358</c:v>
                      </c:pt>
                      <c:pt idx="47">
                        <c:v>5.7599706150213246</c:v>
                      </c:pt>
                      <c:pt idx="48">
                        <c:v>5.9435209944174128</c:v>
                      </c:pt>
                      <c:pt idx="49">
                        <c:v>6.1356320593132558</c:v>
                      </c:pt>
                      <c:pt idx="50">
                        <c:v>6.3367465545310457</c:v>
                      </c:pt>
                      <c:pt idx="51">
                        <c:v>6.5473283940872076</c:v>
                      </c:pt>
                      <c:pt idx="52">
                        <c:v>6.7678629589696149</c:v>
                      </c:pt>
                      <c:pt idx="53">
                        <c:v>6.9988572298848482</c:v>
                      </c:pt>
                      <c:pt idx="54">
                        <c:v>7.2408397139900051</c:v>
                      </c:pt>
                      <c:pt idx="55">
                        <c:v>7.4943601175662593</c:v>
                      </c:pt>
                      <c:pt idx="56">
                        <c:v>7.7599887086030765</c:v>
                      </c:pt>
                      <c:pt idx="57">
                        <c:v>8.0383153042864812</c:v>
                      </c:pt>
                      <c:pt idx="58">
                        <c:v>8.3299478083855725</c:v>
                      </c:pt>
                      <c:pt idx="59">
                        <c:v>8.6355102125015097</c:v>
                      </c:pt>
                      <c:pt idx="60">
                        <c:v>8.9556399631209391</c:v>
                      </c:pt>
                      <c:pt idx="61">
                        <c:v>9.2909845835016451</c:v>
                      </c:pt>
                      <c:pt idx="62">
                        <c:v>9.6421974257955245</c:v>
                      </c:pt>
                      <c:pt idx="63">
                        <c:v>10.009932414782078</c:v>
                      </c:pt>
                      <c:pt idx="64">
                        <c:v>10.39483763058317</c:v>
                      </c:pt>
                      <c:pt idx="65">
                        <c:v>10.797547564388095</c:v>
                      </c:pt>
                      <c:pt idx="66">
                        <c:v>11.218673869388873</c:v>
                      </c:pt>
                      <c:pt idx="67">
                        <c:v>11.658794419951413</c:v>
                      </c:pt>
                      <c:pt idx="68">
                        <c:v>12.118440486992954</c:v>
                      </c:pt>
                      <c:pt idx="69">
                        <c:v>12.598081838458377</c:v>
                      </c:pt>
                      <c:pt idx="70">
                        <c:v>13.098109582969535</c:v>
                      </c:pt>
                      <c:pt idx="71">
                        <c:v>13.618816594908647</c:v>
                      </c:pt>
                      <c:pt idx="72">
                        <c:v>14.16037539359426</c:v>
                      </c:pt>
                      <c:pt idx="73">
                        <c:v>14.722813401449384</c:v>
                      </c:pt>
                      <c:pt idx="74">
                        <c:v>15.305985580087524</c:v>
                      </c:pt>
                      <c:pt idx="75">
                        <c:v>15.90954454312581</c:v>
                      </c:pt>
                      <c:pt idx="76">
                        <c:v>16.532908374155969</c:v>
                      </c:pt>
                      <c:pt idx="77">
                        <c:v>17.175226540903871</c:v>
                      </c:pt>
                      <c:pt idx="78">
                        <c:v>17.835344494165383</c:v>
                      </c:pt>
                      <c:pt idx="79">
                        <c:v>18.511767772538459</c:v>
                      </c:pt>
                      <c:pt idx="80">
                        <c:v>19.202626698163677</c:v>
                      </c:pt>
                      <c:pt idx="81">
                        <c:v>19.905643037409156</c:v>
                      </c:pt>
                      <c:pt idx="82">
                        <c:v>20.618100301210603</c:v>
                      </c:pt>
                      <c:pt idx="83">
                        <c:v>21.336819653893819</c:v>
                      </c:pt>
                      <c:pt idx="84">
                        <c:v>22.058143661155555</c:v>
                      </c:pt>
                      <c:pt idx="85">
                        <c:v>22.777930304963359</c:v>
                      </c:pt>
                      <c:pt idx="86">
                        <c:v>23.491559787014193</c:v>
                      </c:pt>
                      <c:pt idx="87">
                        <c:v>24.193956590978427</c:v>
                      </c:pt>
                      <c:pt idx="88">
                        <c:v>24.879629035133345</c:v>
                      </c:pt>
                      <c:pt idx="89">
                        <c:v>25.54272808491001</c:v>
                      </c:pt>
                      <c:pt idx="90">
                        <c:v>26.177126485619855</c:v>
                      </c:pt>
                      <c:pt idx="91">
                        <c:v>26.776518315656173</c:v>
                      </c:pt>
                      <c:pt idx="92">
                        <c:v>27.33453787374776</c:v>
                      </c:pt>
                      <c:pt idx="93">
                        <c:v>27.844895457260726</c:v>
                      </c:pt>
                      <c:pt idx="94">
                        <c:v>28.301526153816432</c:v>
                      </c:pt>
                      <c:pt idx="95">
                        <c:v>28.69874637876099</c:v>
                      </c:pt>
                      <c:pt idx="96">
                        <c:v>29.031411691285602</c:v>
                      </c:pt>
                      <c:pt idx="97">
                        <c:v>29.295068563287884</c:v>
                      </c:pt>
                      <c:pt idx="98">
                        <c:v>29.486092393917666</c:v>
                      </c:pt>
                      <c:pt idx="99">
                        <c:v>29.601804258754864</c:v>
                      </c:pt>
                      <c:pt idx="100">
                        <c:v>29.640559698377167</c:v>
                      </c:pt>
                      <c:pt idx="101">
                        <c:v>29.601804258754864</c:v>
                      </c:pt>
                      <c:pt idx="102">
                        <c:v>29.486092393917662</c:v>
                      </c:pt>
                      <c:pt idx="103">
                        <c:v>29.295068563287881</c:v>
                      </c:pt>
                      <c:pt idx="104">
                        <c:v>29.031411691285587</c:v>
                      </c:pt>
                      <c:pt idx="105">
                        <c:v>28.69874637876098</c:v>
                      </c:pt>
                      <c:pt idx="106">
                        <c:v>28.301526153816415</c:v>
                      </c:pt>
                      <c:pt idx="107">
                        <c:v>27.844895457260709</c:v>
                      </c:pt>
                      <c:pt idx="108">
                        <c:v>27.334537873747742</c:v>
                      </c:pt>
                      <c:pt idx="109">
                        <c:v>26.776518315656155</c:v>
                      </c:pt>
                      <c:pt idx="110">
                        <c:v>26.17712648561983</c:v>
                      </c:pt>
                      <c:pt idx="111">
                        <c:v>25.542728084909982</c:v>
                      </c:pt>
                      <c:pt idx="112">
                        <c:v>24.87962903513332</c:v>
                      </c:pt>
                      <c:pt idx="113">
                        <c:v>24.193956590978402</c:v>
                      </c:pt>
                      <c:pt idx="114">
                        <c:v>23.491559787014172</c:v>
                      </c:pt>
                      <c:pt idx="115">
                        <c:v>22.777930304963334</c:v>
                      </c:pt>
                      <c:pt idx="116">
                        <c:v>22.05814366115553</c:v>
                      </c:pt>
                      <c:pt idx="117">
                        <c:v>21.336819653893794</c:v>
                      </c:pt>
                      <c:pt idx="118">
                        <c:v>20.618100301210578</c:v>
                      </c:pt>
                      <c:pt idx="119">
                        <c:v>19.905643037409131</c:v>
                      </c:pt>
                      <c:pt idx="120">
                        <c:v>19.202626698163655</c:v>
                      </c:pt>
                      <c:pt idx="121">
                        <c:v>18.511767772538438</c:v>
                      </c:pt>
                      <c:pt idx="122">
                        <c:v>17.835344494165362</c:v>
                      </c:pt>
                      <c:pt idx="123">
                        <c:v>17.17522654090385</c:v>
                      </c:pt>
                      <c:pt idx="124">
                        <c:v>16.532908374155951</c:v>
                      </c:pt>
                      <c:pt idx="125">
                        <c:v>15.909544543125794</c:v>
                      </c:pt>
                      <c:pt idx="126">
                        <c:v>15.305985580087508</c:v>
                      </c:pt>
                      <c:pt idx="127">
                        <c:v>14.72281340144937</c:v>
                      </c:pt>
                      <c:pt idx="128">
                        <c:v>14.160375393594245</c:v>
                      </c:pt>
                      <c:pt idx="129">
                        <c:v>13.618816594908632</c:v>
                      </c:pt>
                      <c:pt idx="130">
                        <c:v>13.098109582969524</c:v>
                      </c:pt>
                      <c:pt idx="131">
                        <c:v>12.59808183845837</c:v>
                      </c:pt>
                      <c:pt idx="132">
                        <c:v>12.118440486992947</c:v>
                      </c:pt>
                      <c:pt idx="133">
                        <c:v>11.658794419951406</c:v>
                      </c:pt>
                      <c:pt idx="134">
                        <c:v>11.218673869388866</c:v>
                      </c:pt>
                      <c:pt idx="135">
                        <c:v>10.797547564388088</c:v>
                      </c:pt>
                      <c:pt idx="136">
                        <c:v>10.394837630583163</c:v>
                      </c:pt>
                      <c:pt idx="137">
                        <c:v>10.009932414782069</c:v>
                      </c:pt>
                      <c:pt idx="138">
                        <c:v>9.6421974257955156</c:v>
                      </c:pt>
                      <c:pt idx="139">
                        <c:v>9.2909845835016345</c:v>
                      </c:pt>
                      <c:pt idx="140">
                        <c:v>8.9556399631209302</c:v>
                      </c:pt>
                      <c:pt idx="141">
                        <c:v>8.6355102125015009</c:v>
                      </c:pt>
                      <c:pt idx="142">
                        <c:v>8.3299478083855636</c:v>
                      </c:pt>
                      <c:pt idx="143">
                        <c:v>8.0383153042864706</c:v>
                      </c:pt>
                      <c:pt idx="144">
                        <c:v>7.7599887086030686</c:v>
                      </c:pt>
                      <c:pt idx="145">
                        <c:v>7.4943601175662495</c:v>
                      </c:pt>
                      <c:pt idx="146">
                        <c:v>7.2408397139899972</c:v>
                      </c:pt>
                      <c:pt idx="147">
                        <c:v>6.9988572298848402</c:v>
                      </c:pt>
                      <c:pt idx="148">
                        <c:v>6.7678629589696069</c:v>
                      </c:pt>
                      <c:pt idx="149">
                        <c:v>6.5473283940872005</c:v>
                      </c:pt>
                      <c:pt idx="150">
                        <c:v>6.3367465545310413</c:v>
                      </c:pt>
                      <c:pt idx="151">
                        <c:v>6.1356320593132505</c:v>
                      </c:pt>
                      <c:pt idx="152">
                        <c:v>5.9435209944174074</c:v>
                      </c:pt>
                      <c:pt idx="153">
                        <c:v>5.7599706150213166</c:v>
                      </c:pt>
                      <c:pt idx="154">
                        <c:v>5.5845589174789279</c:v>
                      </c:pt>
                      <c:pt idx="155">
                        <c:v>5.416884110443374</c:v>
                      </c:pt>
                      <c:pt idx="156">
                        <c:v>5.2565640098163113</c:v>
                      </c:pt>
                      <c:pt idx="157">
                        <c:v>5.1032353781504076</c:v>
                      </c:pt>
                      <c:pt idx="158">
                        <c:v>4.9565532256389124</c:v>
                      </c:pt>
                      <c:pt idx="159">
                        <c:v>4.8161900868334477</c:v>
                      </c:pt>
                      <c:pt idx="160">
                        <c:v>4.6818352846757607</c:v>
                      </c:pt>
                      <c:pt idx="161">
                        <c:v>4.5531941912573082</c:v>
                      </c:pt>
                      <c:pt idx="162">
                        <c:v>4.42998749287979</c:v>
                      </c:pt>
                      <c:pt idx="163">
                        <c:v>4.3119504654373264</c:v>
                      </c:pt>
                      <c:pt idx="164">
                        <c:v>4.1988322648357066</c:v>
                      </c:pt>
                      <c:pt idx="165">
                        <c:v>4.0903952360720774</c:v>
                      </c:pt>
                      <c:pt idx="166">
                        <c:v>3.9864142436882624</c:v>
                      </c:pt>
                      <c:pt idx="167">
                        <c:v>3.8866760255563606</c:v>
                      </c:pt>
                      <c:pt idx="168">
                        <c:v>3.7909785713331225</c:v>
                      </c:pt>
                      <c:pt idx="169">
                        <c:v>3.6991305264093719</c:v>
                      </c:pt>
                      <c:pt idx="170">
                        <c:v>3.6109506217658383</c:v>
                      </c:pt>
                      <c:pt idx="171">
                        <c:v>3.526267129811707</c:v>
                      </c:pt>
                      <c:pt idx="172">
                        <c:v>3.4449173460143889</c:v>
                      </c:pt>
                      <c:pt idx="173">
                        <c:v>3.366747095917991</c:v>
                      </c:pt>
                      <c:pt idx="174">
                        <c:v>3.2916102669834877</c:v>
                      </c:pt>
                      <c:pt idx="175">
                        <c:v>3.2193683645588496</c:v>
                      </c:pt>
                      <c:pt idx="176">
                        <c:v>3.1498900911948442</c:v>
                      </c:pt>
                      <c:pt idx="177">
                        <c:v>3.0830509484563469</c:v>
                      </c:pt>
                      <c:pt idx="178">
                        <c:v>3.0187328603354215</c:v>
                      </c:pt>
                      <c:pt idx="179">
                        <c:v>2.956823817346466</c:v>
                      </c:pt>
                      <c:pt idx="180">
                        <c:v>2.8972175403722868</c:v>
                      </c:pt>
                      <c:pt idx="181">
                        <c:v>2.839813163330374</c:v>
                      </c:pt>
                      <c:pt idx="182">
                        <c:v>2.7845149337378974</c:v>
                      </c:pt>
                      <c:pt idx="183">
                        <c:v>2.7312319302708565</c:v>
                      </c:pt>
                      <c:pt idx="184">
                        <c:v>2.6798777964349441</c:v>
                      </c:pt>
                      <c:pt idx="185">
                        <c:v>2.630370489492158</c:v>
                      </c:pt>
                      <c:pt idx="186">
                        <c:v>2.5826320438167838</c:v>
                      </c:pt>
                      <c:pt idx="187">
                        <c:v>2.5365883478858655</c:v>
                      </c:pt>
                      <c:pt idx="188">
                        <c:v>2.4921689341424287</c:v>
                      </c:pt>
                      <c:pt idx="189">
                        <c:v>2.4493067810032954</c:v>
                      </c:pt>
                      <c:pt idx="190">
                        <c:v>2.4079381263174344</c:v>
                      </c:pt>
                      <c:pt idx="191">
                        <c:v>2.3680022916145598</c:v>
                      </c:pt>
                      <c:pt idx="192">
                        <c:v>2.3294415165170337</c:v>
                      </c:pt>
                      <c:pt idx="193">
                        <c:v>2.2922008027208647</c:v>
                      </c:pt>
                      <c:pt idx="194">
                        <c:v>2.2562277669832533</c:v>
                      </c:pt>
                      <c:pt idx="195">
                        <c:v>2.2214725025849815</c:v>
                      </c:pt>
                      <c:pt idx="196">
                        <c:v>2.1878874487654651</c:v>
                      </c:pt>
                      <c:pt idx="197">
                        <c:v>2.1554272676567643</c:v>
                      </c:pt>
                      <c:pt idx="198">
                        <c:v>2.1240487282699978</c:v>
                      </c:pt>
                      <c:pt idx="199">
                        <c:v>2.0937105971135828</c:v>
                      </c:pt>
                      <c:pt idx="200">
                        <c:v>2.0643735350473382</c:v>
                      </c:pt>
                    </c:numCache>
                  </c:numRef>
                </c:yVal>
                <c:smooth val="1"/>
                <c:extLst xmlns:c15="http://schemas.microsoft.com/office/drawing/2012/chart">
                  <c:ext xmlns:c16="http://schemas.microsoft.com/office/drawing/2014/chart" uri="{C3380CC4-5D6E-409C-BE32-E72D297353CC}">
                    <c16:uniqueId val="{00000004-8A99-4862-8313-CBD926E9DE35}"/>
                  </c:ext>
                </c:extLst>
              </c15:ser>
            </c15:filteredScatterSeries>
          </c:ext>
        </c:extLst>
      </c:scatterChart>
      <c:valAx>
        <c:axId val="698191952"/>
        <c:scaling>
          <c:orientation val="minMax"/>
          <c:max val="100"/>
          <c:min val="-1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195888"/>
        <c:crosses val="autoZero"/>
        <c:crossBetween val="midCat"/>
      </c:valAx>
      <c:valAx>
        <c:axId val="698195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Preassure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1919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Real</a:t>
            </a:r>
            <a:r>
              <a:rPr lang="en-US" baseline="0"/>
              <a:t> data</a:t>
            </a:r>
            <a:r>
              <a:rPr lang="en-US"/>
              <a:t> v.s.</a:t>
            </a:r>
            <a:r>
              <a:rPr lang="en-US" baseline="0"/>
              <a:t> simulated data (6500RPM)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v>Real</c:v>
          </c:tx>
          <c:spPr>
            <a:ln w="19050" cap="rnd">
              <a:solidFill>
                <a:schemeClr val="accent2"/>
              </a:solidFill>
              <a:round/>
            </a:ln>
            <a:effectLst/>
          </c:spPr>
          <c:marker>
            <c:symbol val="none"/>
          </c:marker>
          <c:xVal>
            <c:numRef>
              <c:f>Copy_real_6500RPM!$A$273:$A$473</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Copy_real_6500RPM!$C$273:$C$473</c:f>
              <c:numCache>
                <c:formatCode>General</c:formatCode>
                <c:ptCount val="201"/>
                <c:pt idx="0">
                  <c:v>2.0609999999999999</c:v>
                </c:pt>
                <c:pt idx="1">
                  <c:v>2.0920000000000001</c:v>
                </c:pt>
                <c:pt idx="2">
                  <c:v>2.113</c:v>
                </c:pt>
                <c:pt idx="3">
                  <c:v>2.1480000000000001</c:v>
                </c:pt>
                <c:pt idx="4">
                  <c:v>2.1850000000000001</c:v>
                </c:pt>
                <c:pt idx="5">
                  <c:v>2.2210000000000001</c:v>
                </c:pt>
                <c:pt idx="6">
                  <c:v>2.2519999999999998</c:v>
                </c:pt>
                <c:pt idx="7">
                  <c:v>2.266</c:v>
                </c:pt>
                <c:pt idx="8">
                  <c:v>2.294</c:v>
                </c:pt>
                <c:pt idx="9">
                  <c:v>2.3159999999999998</c:v>
                </c:pt>
                <c:pt idx="10">
                  <c:v>2.36</c:v>
                </c:pt>
                <c:pt idx="11">
                  <c:v>2.415</c:v>
                </c:pt>
                <c:pt idx="12">
                  <c:v>2.4710000000000001</c:v>
                </c:pt>
                <c:pt idx="13">
                  <c:v>2.5419999999999998</c:v>
                </c:pt>
                <c:pt idx="14">
                  <c:v>2.6019999999999999</c:v>
                </c:pt>
                <c:pt idx="15">
                  <c:v>2.6520000000000001</c:v>
                </c:pt>
                <c:pt idx="16">
                  <c:v>2.6970000000000001</c:v>
                </c:pt>
                <c:pt idx="17">
                  <c:v>2.7280000000000002</c:v>
                </c:pt>
                <c:pt idx="18">
                  <c:v>2.7669999999999999</c:v>
                </c:pt>
                <c:pt idx="19">
                  <c:v>2.8140000000000001</c:v>
                </c:pt>
                <c:pt idx="20">
                  <c:v>2.8610000000000002</c:v>
                </c:pt>
                <c:pt idx="21">
                  <c:v>2.9239999999999999</c:v>
                </c:pt>
                <c:pt idx="22">
                  <c:v>2.9849999999999999</c:v>
                </c:pt>
                <c:pt idx="23">
                  <c:v>3.0539999999999998</c:v>
                </c:pt>
                <c:pt idx="24">
                  <c:v>3.12</c:v>
                </c:pt>
                <c:pt idx="25">
                  <c:v>3.177</c:v>
                </c:pt>
                <c:pt idx="26">
                  <c:v>3.2480000000000002</c:v>
                </c:pt>
                <c:pt idx="27">
                  <c:v>3.3239999999999998</c:v>
                </c:pt>
                <c:pt idx="28">
                  <c:v>3.4060000000000001</c:v>
                </c:pt>
                <c:pt idx="29">
                  <c:v>3.5059999999999998</c:v>
                </c:pt>
                <c:pt idx="30">
                  <c:v>3.6120000000000001</c:v>
                </c:pt>
                <c:pt idx="31">
                  <c:v>3.7229999999999999</c:v>
                </c:pt>
                <c:pt idx="32">
                  <c:v>3.8290000000000002</c:v>
                </c:pt>
                <c:pt idx="33">
                  <c:v>3.9359999999999999</c:v>
                </c:pt>
                <c:pt idx="34">
                  <c:v>4.0469999999999997</c:v>
                </c:pt>
                <c:pt idx="35">
                  <c:v>4.1619999999999999</c:v>
                </c:pt>
                <c:pt idx="36">
                  <c:v>4.282</c:v>
                </c:pt>
                <c:pt idx="37">
                  <c:v>4.4050000000000002</c:v>
                </c:pt>
                <c:pt idx="38">
                  <c:v>4.5220000000000002</c:v>
                </c:pt>
                <c:pt idx="39">
                  <c:v>4.6459999999999999</c:v>
                </c:pt>
                <c:pt idx="40">
                  <c:v>4.7859999999999996</c:v>
                </c:pt>
                <c:pt idx="41">
                  <c:v>4.9429999999999996</c:v>
                </c:pt>
                <c:pt idx="42">
                  <c:v>5.093</c:v>
                </c:pt>
                <c:pt idx="43">
                  <c:v>5.2290000000000001</c:v>
                </c:pt>
                <c:pt idx="44">
                  <c:v>5.3639999999999999</c:v>
                </c:pt>
                <c:pt idx="45">
                  <c:v>5.5069999999999997</c:v>
                </c:pt>
                <c:pt idx="46">
                  <c:v>5.6749999999999998</c:v>
                </c:pt>
                <c:pt idx="47">
                  <c:v>5.8550000000000004</c:v>
                </c:pt>
                <c:pt idx="48">
                  <c:v>6.0419999999999998</c:v>
                </c:pt>
                <c:pt idx="49">
                  <c:v>6.2450000000000001</c:v>
                </c:pt>
                <c:pt idx="50">
                  <c:v>6.45</c:v>
                </c:pt>
                <c:pt idx="51">
                  <c:v>6.6609999999999996</c:v>
                </c:pt>
                <c:pt idx="52">
                  <c:v>6.8840000000000003</c:v>
                </c:pt>
                <c:pt idx="53">
                  <c:v>7.117</c:v>
                </c:pt>
                <c:pt idx="54">
                  <c:v>7.3689999999999998</c:v>
                </c:pt>
                <c:pt idx="55">
                  <c:v>7.6449999999999996</c:v>
                </c:pt>
                <c:pt idx="56">
                  <c:v>7.9340000000000002</c:v>
                </c:pt>
                <c:pt idx="57">
                  <c:v>8.2270000000000003</c:v>
                </c:pt>
                <c:pt idx="58">
                  <c:v>8.4990000000000006</c:v>
                </c:pt>
                <c:pt idx="59">
                  <c:v>8.77</c:v>
                </c:pt>
                <c:pt idx="60">
                  <c:v>9.0670000000000002</c:v>
                </c:pt>
                <c:pt idx="61">
                  <c:v>9.3940000000000001</c:v>
                </c:pt>
                <c:pt idx="62">
                  <c:v>9.7140000000000004</c:v>
                </c:pt>
                <c:pt idx="63">
                  <c:v>10.035</c:v>
                </c:pt>
                <c:pt idx="64">
                  <c:v>10.407999999999999</c:v>
                </c:pt>
                <c:pt idx="65">
                  <c:v>10.798999999999999</c:v>
                </c:pt>
                <c:pt idx="66">
                  <c:v>11.192</c:v>
                </c:pt>
                <c:pt idx="67">
                  <c:v>11.635</c:v>
                </c:pt>
                <c:pt idx="68">
                  <c:v>12.102</c:v>
                </c:pt>
                <c:pt idx="69">
                  <c:v>12.555999999999999</c:v>
                </c:pt>
                <c:pt idx="70">
                  <c:v>13.071999999999999</c:v>
                </c:pt>
                <c:pt idx="71">
                  <c:v>13.625999999999999</c:v>
                </c:pt>
                <c:pt idx="72">
                  <c:v>14.154</c:v>
                </c:pt>
                <c:pt idx="73">
                  <c:v>14.74</c:v>
                </c:pt>
                <c:pt idx="74">
                  <c:v>15.327</c:v>
                </c:pt>
                <c:pt idx="75">
                  <c:v>15.914999999999999</c:v>
                </c:pt>
                <c:pt idx="76">
                  <c:v>16.559000000000001</c:v>
                </c:pt>
                <c:pt idx="77">
                  <c:v>17.222000000000001</c:v>
                </c:pt>
                <c:pt idx="78">
                  <c:v>17.88</c:v>
                </c:pt>
                <c:pt idx="79">
                  <c:v>18.545999999999999</c:v>
                </c:pt>
                <c:pt idx="80">
                  <c:v>19.245000000000001</c:v>
                </c:pt>
                <c:pt idx="81">
                  <c:v>19.945</c:v>
                </c:pt>
                <c:pt idx="82">
                  <c:v>20.672000000000001</c:v>
                </c:pt>
                <c:pt idx="83">
                  <c:v>21.431999999999999</c:v>
                </c:pt>
                <c:pt idx="84">
                  <c:v>22.13</c:v>
                </c:pt>
                <c:pt idx="85">
                  <c:v>22.93</c:v>
                </c:pt>
                <c:pt idx="86">
                  <c:v>23.710999999999999</c:v>
                </c:pt>
                <c:pt idx="87">
                  <c:v>24.533000000000001</c:v>
                </c:pt>
                <c:pt idx="88">
                  <c:v>25.387</c:v>
                </c:pt>
                <c:pt idx="89">
                  <c:v>26.248000000000001</c:v>
                </c:pt>
                <c:pt idx="90">
                  <c:v>27.166</c:v>
                </c:pt>
                <c:pt idx="91">
                  <c:v>28.198</c:v>
                </c:pt>
                <c:pt idx="92">
                  <c:v>29.257999999999999</c:v>
                </c:pt>
                <c:pt idx="93">
                  <c:v>30.443999999999999</c:v>
                </c:pt>
                <c:pt idx="94">
                  <c:v>31.701000000000001</c:v>
                </c:pt>
                <c:pt idx="95">
                  <c:v>33.122</c:v>
                </c:pt>
                <c:pt idx="96">
                  <c:v>34.731000000000002</c:v>
                </c:pt>
                <c:pt idx="97">
                  <c:v>36.497</c:v>
                </c:pt>
                <c:pt idx="98">
                  <c:v>38.408999999999999</c:v>
                </c:pt>
                <c:pt idx="99">
                  <c:v>40.463999999999999</c:v>
                </c:pt>
                <c:pt idx="100">
                  <c:v>42.695999999999998</c:v>
                </c:pt>
                <c:pt idx="101">
                  <c:v>45.061999999999998</c:v>
                </c:pt>
                <c:pt idx="102">
                  <c:v>47.484000000000002</c:v>
                </c:pt>
                <c:pt idx="103">
                  <c:v>49.917999999999999</c:v>
                </c:pt>
                <c:pt idx="104">
                  <c:v>52.290999999999997</c:v>
                </c:pt>
                <c:pt idx="105">
                  <c:v>54.579000000000001</c:v>
                </c:pt>
                <c:pt idx="106">
                  <c:v>56.743000000000002</c:v>
                </c:pt>
                <c:pt idx="107">
                  <c:v>58.783000000000001</c:v>
                </c:pt>
                <c:pt idx="108">
                  <c:v>60.654000000000003</c:v>
                </c:pt>
                <c:pt idx="109">
                  <c:v>62.323</c:v>
                </c:pt>
                <c:pt idx="110">
                  <c:v>63.784999999999997</c:v>
                </c:pt>
                <c:pt idx="111">
                  <c:v>65.007000000000005</c:v>
                </c:pt>
                <c:pt idx="112">
                  <c:v>65.954999999999998</c:v>
                </c:pt>
                <c:pt idx="113">
                  <c:v>66.623999999999995</c:v>
                </c:pt>
                <c:pt idx="114">
                  <c:v>66.995000000000005</c:v>
                </c:pt>
                <c:pt idx="115">
                  <c:v>67.102999999999994</c:v>
                </c:pt>
                <c:pt idx="116">
                  <c:v>66.965000000000003</c:v>
                </c:pt>
                <c:pt idx="117">
                  <c:v>66.587000000000003</c:v>
                </c:pt>
                <c:pt idx="118">
                  <c:v>65.992999999999995</c:v>
                </c:pt>
                <c:pt idx="119">
                  <c:v>65.225999999999999</c:v>
                </c:pt>
                <c:pt idx="120">
                  <c:v>64.296999999999997</c:v>
                </c:pt>
                <c:pt idx="121">
                  <c:v>63.241999999999997</c:v>
                </c:pt>
                <c:pt idx="122">
                  <c:v>62.070999999999998</c:v>
                </c:pt>
                <c:pt idx="123">
                  <c:v>60.823</c:v>
                </c:pt>
                <c:pt idx="124">
                  <c:v>59.526000000000003</c:v>
                </c:pt>
                <c:pt idx="125">
                  <c:v>58.192</c:v>
                </c:pt>
                <c:pt idx="126">
                  <c:v>56.872999999999998</c:v>
                </c:pt>
                <c:pt idx="127">
                  <c:v>55.53</c:v>
                </c:pt>
                <c:pt idx="128">
                  <c:v>53.966000000000001</c:v>
                </c:pt>
                <c:pt idx="129">
                  <c:v>52.212000000000003</c:v>
                </c:pt>
                <c:pt idx="130">
                  <c:v>50.463000000000001</c:v>
                </c:pt>
                <c:pt idx="131">
                  <c:v>48.777000000000001</c:v>
                </c:pt>
                <c:pt idx="132">
                  <c:v>47.113</c:v>
                </c:pt>
                <c:pt idx="133">
                  <c:v>45.473999999999997</c:v>
                </c:pt>
                <c:pt idx="134">
                  <c:v>43.912999999999997</c:v>
                </c:pt>
                <c:pt idx="135">
                  <c:v>42.363</c:v>
                </c:pt>
                <c:pt idx="136">
                  <c:v>40.877000000000002</c:v>
                </c:pt>
                <c:pt idx="137">
                  <c:v>39.445999999999998</c:v>
                </c:pt>
                <c:pt idx="138">
                  <c:v>38.058</c:v>
                </c:pt>
                <c:pt idx="139">
                  <c:v>36.728000000000002</c:v>
                </c:pt>
                <c:pt idx="140">
                  <c:v>35.447000000000003</c:v>
                </c:pt>
                <c:pt idx="141">
                  <c:v>34.210999999999999</c:v>
                </c:pt>
                <c:pt idx="142">
                  <c:v>33.018999999999998</c:v>
                </c:pt>
                <c:pt idx="143">
                  <c:v>31.885999999999999</c:v>
                </c:pt>
                <c:pt idx="144">
                  <c:v>30.783000000000001</c:v>
                </c:pt>
                <c:pt idx="145">
                  <c:v>29.736000000000001</c:v>
                </c:pt>
                <c:pt idx="146">
                  <c:v>28.736999999999998</c:v>
                </c:pt>
                <c:pt idx="147">
                  <c:v>27.771999999999998</c:v>
                </c:pt>
                <c:pt idx="148">
                  <c:v>26.86</c:v>
                </c:pt>
                <c:pt idx="149">
                  <c:v>26.001999999999999</c:v>
                </c:pt>
                <c:pt idx="150">
                  <c:v>25.167999999999999</c:v>
                </c:pt>
                <c:pt idx="151">
                  <c:v>24.381</c:v>
                </c:pt>
                <c:pt idx="152">
                  <c:v>23.623000000000001</c:v>
                </c:pt>
                <c:pt idx="153">
                  <c:v>22.887</c:v>
                </c:pt>
                <c:pt idx="154">
                  <c:v>22.178999999999998</c:v>
                </c:pt>
                <c:pt idx="155">
                  <c:v>21.492999999999999</c:v>
                </c:pt>
                <c:pt idx="156">
                  <c:v>20.829000000000001</c:v>
                </c:pt>
                <c:pt idx="157">
                  <c:v>20.206</c:v>
                </c:pt>
                <c:pt idx="158">
                  <c:v>19.594999999999999</c:v>
                </c:pt>
                <c:pt idx="159">
                  <c:v>19.013999999999999</c:v>
                </c:pt>
                <c:pt idx="160">
                  <c:v>18.47</c:v>
                </c:pt>
                <c:pt idx="161">
                  <c:v>17.943999999999999</c:v>
                </c:pt>
                <c:pt idx="162">
                  <c:v>17.449000000000002</c:v>
                </c:pt>
                <c:pt idx="163">
                  <c:v>16.972999999999999</c:v>
                </c:pt>
                <c:pt idx="164">
                  <c:v>16.533000000000001</c:v>
                </c:pt>
                <c:pt idx="165">
                  <c:v>16.116</c:v>
                </c:pt>
                <c:pt idx="166">
                  <c:v>15.72</c:v>
                </c:pt>
                <c:pt idx="167">
                  <c:v>15.345000000000001</c:v>
                </c:pt>
                <c:pt idx="168">
                  <c:v>14.981999999999999</c:v>
                </c:pt>
                <c:pt idx="169">
                  <c:v>14.631</c:v>
                </c:pt>
                <c:pt idx="170">
                  <c:v>14.291</c:v>
                </c:pt>
                <c:pt idx="171">
                  <c:v>13.961</c:v>
                </c:pt>
                <c:pt idx="172">
                  <c:v>13.651999999999999</c:v>
                </c:pt>
                <c:pt idx="173">
                  <c:v>13.332000000000001</c:v>
                </c:pt>
                <c:pt idx="174">
                  <c:v>13.028</c:v>
                </c:pt>
                <c:pt idx="175">
                  <c:v>12.73</c:v>
                </c:pt>
                <c:pt idx="176">
                  <c:v>12.439</c:v>
                </c:pt>
                <c:pt idx="177">
                  <c:v>12.16</c:v>
                </c:pt>
                <c:pt idx="178">
                  <c:v>11.884</c:v>
                </c:pt>
                <c:pt idx="179">
                  <c:v>11.63</c:v>
                </c:pt>
                <c:pt idx="180">
                  <c:v>11.39</c:v>
                </c:pt>
                <c:pt idx="181">
                  <c:v>11.151</c:v>
                </c:pt>
                <c:pt idx="182">
                  <c:v>10.920999999999999</c:v>
                </c:pt>
                <c:pt idx="183">
                  <c:v>10.696999999999999</c:v>
                </c:pt>
                <c:pt idx="184">
                  <c:v>10.493</c:v>
                </c:pt>
                <c:pt idx="185">
                  <c:v>10.294</c:v>
                </c:pt>
                <c:pt idx="186">
                  <c:v>10.087</c:v>
                </c:pt>
                <c:pt idx="187">
                  <c:v>9.89</c:v>
                </c:pt>
                <c:pt idx="188">
                  <c:v>9.7110000000000003</c:v>
                </c:pt>
                <c:pt idx="189">
                  <c:v>9.5370000000000008</c:v>
                </c:pt>
                <c:pt idx="190">
                  <c:v>9.3680000000000003</c:v>
                </c:pt>
                <c:pt idx="191">
                  <c:v>9.1999999999999993</c:v>
                </c:pt>
                <c:pt idx="192">
                  <c:v>9.0380000000000003</c:v>
                </c:pt>
                <c:pt idx="193">
                  <c:v>8.8840000000000003</c:v>
                </c:pt>
                <c:pt idx="194">
                  <c:v>8.7390000000000008</c:v>
                </c:pt>
                <c:pt idx="195">
                  <c:v>8.6039999999999992</c:v>
                </c:pt>
                <c:pt idx="196">
                  <c:v>8.4710000000000001</c:v>
                </c:pt>
                <c:pt idx="197">
                  <c:v>8.3379999999999992</c:v>
                </c:pt>
                <c:pt idx="198">
                  <c:v>8.2100000000000009</c:v>
                </c:pt>
                <c:pt idx="199">
                  <c:v>8.0760000000000005</c:v>
                </c:pt>
                <c:pt idx="200">
                  <c:v>7.9450000000000003</c:v>
                </c:pt>
              </c:numCache>
            </c:numRef>
          </c:yVal>
          <c:smooth val="1"/>
          <c:extLst>
            <c:ext xmlns:c16="http://schemas.microsoft.com/office/drawing/2014/chart" uri="{C3380CC4-5D6E-409C-BE32-E72D297353CC}">
              <c16:uniqueId val="{00000000-CF73-4847-A654-C7B42220257C}"/>
            </c:ext>
          </c:extLst>
        </c:ser>
        <c:ser>
          <c:idx val="0"/>
          <c:order val="1"/>
          <c:tx>
            <c:v>SIM without combustion</c:v>
          </c:tx>
          <c:spPr>
            <a:ln w="19050" cap="rnd">
              <a:solidFill>
                <a:schemeClr val="accent1"/>
              </a:solidFill>
              <a:round/>
            </a:ln>
            <a:effectLst/>
          </c:spPr>
          <c:marker>
            <c:symbol val="none"/>
          </c:marker>
          <c:xVal>
            <c:numRef>
              <c:f>'Non combustion model'!$A$8:$A$208</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'Non combustion model'!$C$8:$C$208</c:f>
              <c:numCache>
                <c:formatCode>General</c:formatCode>
                <c:ptCount val="201"/>
                <c:pt idx="0">
                  <c:v>2.0643735350473396</c:v>
                </c:pt>
                <c:pt idx="1">
                  <c:v>2.0937105971135845</c:v>
                </c:pt>
                <c:pt idx="2">
                  <c:v>2.12404872827</c:v>
                </c:pt>
                <c:pt idx="3">
                  <c:v>2.155427267656767</c:v>
                </c:pt>
                <c:pt idx="4">
                  <c:v>2.1878874487654674</c:v>
                </c:pt>
                <c:pt idx="5">
                  <c:v>2.2214725025849833</c:v>
                </c:pt>
                <c:pt idx="6">
                  <c:v>2.2562277669832547</c:v>
                </c:pt>
                <c:pt idx="7">
                  <c:v>2.2922008027208665</c:v>
                </c:pt>
                <c:pt idx="8">
                  <c:v>2.3294415165170355</c:v>
                </c:pt>
                <c:pt idx="9">
                  <c:v>2.3680022916145611</c:v>
                </c:pt>
                <c:pt idx="10">
                  <c:v>2.4079381263174366</c:v>
                </c:pt>
                <c:pt idx="11">
                  <c:v>2.4493067810032971</c:v>
                </c:pt>
                <c:pt idx="12">
                  <c:v>2.4921689341424305</c:v>
                </c:pt>
                <c:pt idx="13">
                  <c:v>2.5365883478858673</c:v>
                </c:pt>
                <c:pt idx="14">
                  <c:v>2.5826320438167856</c:v>
                </c:pt>
                <c:pt idx="15">
                  <c:v>2.6303704894921593</c:v>
                </c:pt>
                <c:pt idx="16">
                  <c:v>2.6798777964349454</c:v>
                </c:pt>
                <c:pt idx="17">
                  <c:v>2.7312319302708583</c:v>
                </c:pt>
                <c:pt idx="18">
                  <c:v>2.7845149337378992</c:v>
                </c:pt>
                <c:pt idx="19">
                  <c:v>2.8398131633303758</c:v>
                </c:pt>
                <c:pt idx="20">
                  <c:v>2.8972175403722886</c:v>
                </c:pt>
                <c:pt idx="21">
                  <c:v>2.9568238173464683</c:v>
                </c:pt>
                <c:pt idx="22">
                  <c:v>3.0187328603354238</c:v>
                </c:pt>
                <c:pt idx="23">
                  <c:v>3.0830509484563495</c:v>
                </c:pt>
                <c:pt idx="24">
                  <c:v>3.1498900911948478</c:v>
                </c:pt>
                <c:pt idx="25">
                  <c:v>3.2193683645588522</c:v>
                </c:pt>
                <c:pt idx="26">
                  <c:v>3.2916102669834908</c:v>
                </c:pt>
                <c:pt idx="27">
                  <c:v>3.3667470959179946</c:v>
                </c:pt>
                <c:pt idx="28">
                  <c:v>3.4449173460143929</c:v>
                </c:pt>
                <c:pt idx="29">
                  <c:v>3.5262671298117123</c:v>
                </c:pt>
                <c:pt idx="30">
                  <c:v>3.6109506217658436</c:v>
                </c:pt>
                <c:pt idx="31">
                  <c:v>3.6991305264093772</c:v>
                </c:pt>
                <c:pt idx="32">
                  <c:v>3.790978571333127</c:v>
                </c:pt>
                <c:pt idx="33">
                  <c:v>3.886676025556365</c:v>
                </c:pt>
                <c:pt idx="34">
                  <c:v>3.9864142436882664</c:v>
                </c:pt>
                <c:pt idx="35">
                  <c:v>4.0903952360720819</c:v>
                </c:pt>
                <c:pt idx="36">
                  <c:v>4.1988322648357101</c:v>
                </c:pt>
                <c:pt idx="37">
                  <c:v>4.3119504654373317</c:v>
                </c:pt>
                <c:pt idx="38">
                  <c:v>4.4299874928797962</c:v>
                </c:pt>
                <c:pt idx="39">
                  <c:v>4.5531941912573162</c:v>
                </c:pt>
                <c:pt idx="40">
                  <c:v>4.6818352846757678</c:v>
                </c:pt>
                <c:pt idx="41">
                  <c:v>4.816190086833454</c:v>
                </c:pt>
                <c:pt idx="42">
                  <c:v>4.9565532256389204</c:v>
                </c:pt>
                <c:pt idx="43">
                  <c:v>5.1032353781504147</c:v>
                </c:pt>
                <c:pt idx="44">
                  <c:v>5.2565640098163202</c:v>
                </c:pt>
                <c:pt idx="45">
                  <c:v>5.416884110443382</c:v>
                </c:pt>
                <c:pt idx="46">
                  <c:v>5.5845589174789358</c:v>
                </c:pt>
                <c:pt idx="47">
                  <c:v>5.7599706150213246</c:v>
                </c:pt>
                <c:pt idx="48">
                  <c:v>5.9435209944174128</c:v>
                </c:pt>
                <c:pt idx="49">
                  <c:v>6.1356320593132558</c:v>
                </c:pt>
                <c:pt idx="50">
                  <c:v>6.3367465545310457</c:v>
                </c:pt>
                <c:pt idx="51">
                  <c:v>6.5473283940872076</c:v>
                </c:pt>
                <c:pt idx="52">
                  <c:v>6.7678629589696149</c:v>
                </c:pt>
                <c:pt idx="53">
                  <c:v>6.9988572298848482</c:v>
                </c:pt>
                <c:pt idx="54">
                  <c:v>7.2408397139900051</c:v>
                </c:pt>
                <c:pt idx="55">
                  <c:v>7.4943601175662593</c:v>
                </c:pt>
                <c:pt idx="56">
                  <c:v>7.7599887086030765</c:v>
                </c:pt>
                <c:pt idx="57">
                  <c:v>8.0383153042864812</c:v>
                </c:pt>
                <c:pt idx="58">
                  <c:v>8.3299478083855725</c:v>
                </c:pt>
                <c:pt idx="59">
                  <c:v>8.6355102125015097</c:v>
                </c:pt>
                <c:pt idx="60">
                  <c:v>8.9556399631209391</c:v>
                </c:pt>
                <c:pt idx="61">
                  <c:v>9.2909845835016451</c:v>
                </c:pt>
                <c:pt idx="62">
                  <c:v>9.6421974257955245</c:v>
                </c:pt>
                <c:pt idx="63">
                  <c:v>10.009932414782078</c:v>
                </c:pt>
                <c:pt idx="64">
                  <c:v>10.39483763058317</c:v>
                </c:pt>
                <c:pt idx="65">
                  <c:v>10.797547564388095</c:v>
                </c:pt>
                <c:pt idx="66">
                  <c:v>11.218673869388873</c:v>
                </c:pt>
                <c:pt idx="67">
                  <c:v>11.658794419951413</c:v>
                </c:pt>
                <c:pt idx="68">
                  <c:v>12.118440486992954</c:v>
                </c:pt>
                <c:pt idx="69">
                  <c:v>12.598081838458377</c:v>
                </c:pt>
                <c:pt idx="70">
                  <c:v>13.098109582969535</c:v>
                </c:pt>
                <c:pt idx="71">
                  <c:v>13.618816594908647</c:v>
                </c:pt>
                <c:pt idx="72">
                  <c:v>14.16037539359426</c:v>
                </c:pt>
                <c:pt idx="73">
                  <c:v>14.722813401449384</c:v>
                </c:pt>
                <c:pt idx="74">
                  <c:v>15.305985580087524</c:v>
                </c:pt>
                <c:pt idx="75">
                  <c:v>15.90954454312581</c:v>
                </c:pt>
                <c:pt idx="76">
                  <c:v>16.532908374155969</c:v>
                </c:pt>
                <c:pt idx="77">
                  <c:v>17.175226540903871</c:v>
                </c:pt>
                <c:pt idx="78">
                  <c:v>17.835344494165383</c:v>
                </c:pt>
                <c:pt idx="79">
                  <c:v>18.511767772538459</c:v>
                </c:pt>
                <c:pt idx="80">
                  <c:v>19.202626698163677</c:v>
                </c:pt>
                <c:pt idx="81">
                  <c:v>19.905643037409156</c:v>
                </c:pt>
                <c:pt idx="82">
                  <c:v>20.618100301210603</c:v>
                </c:pt>
                <c:pt idx="83">
                  <c:v>21.336819653893819</c:v>
                </c:pt>
                <c:pt idx="84">
                  <c:v>22.058143661155555</c:v>
                </c:pt>
                <c:pt idx="85">
                  <c:v>22.777930304963359</c:v>
                </c:pt>
                <c:pt idx="86">
                  <c:v>23.491559787014193</c:v>
                </c:pt>
                <c:pt idx="87">
                  <c:v>24.193956590978427</c:v>
                </c:pt>
                <c:pt idx="88">
                  <c:v>24.879629035133345</c:v>
                </c:pt>
                <c:pt idx="89">
                  <c:v>25.54272808491001</c:v>
                </c:pt>
                <c:pt idx="90">
                  <c:v>26.177126485619855</c:v>
                </c:pt>
                <c:pt idx="91">
                  <c:v>26.776518315656173</c:v>
                </c:pt>
                <c:pt idx="92">
                  <c:v>27.33453787374776</c:v>
                </c:pt>
                <c:pt idx="93">
                  <c:v>27.844895457260726</c:v>
                </c:pt>
                <c:pt idx="94">
                  <c:v>28.301526153816432</c:v>
                </c:pt>
                <c:pt idx="95">
                  <c:v>28.69874637876099</c:v>
                </c:pt>
                <c:pt idx="96">
                  <c:v>29.031411691285602</c:v>
                </c:pt>
                <c:pt idx="97">
                  <c:v>29.295068563287884</c:v>
                </c:pt>
                <c:pt idx="98">
                  <c:v>29.486092393917666</c:v>
                </c:pt>
                <c:pt idx="99">
                  <c:v>29.601804258754864</c:v>
                </c:pt>
                <c:pt idx="100">
                  <c:v>29.640559698377167</c:v>
                </c:pt>
                <c:pt idx="101">
                  <c:v>29.601804258754864</c:v>
                </c:pt>
                <c:pt idx="102">
                  <c:v>29.486092393917662</c:v>
                </c:pt>
                <c:pt idx="103">
                  <c:v>29.295068563287881</c:v>
                </c:pt>
                <c:pt idx="104">
                  <c:v>29.031411691285587</c:v>
                </c:pt>
                <c:pt idx="105">
                  <c:v>28.69874637876098</c:v>
                </c:pt>
                <c:pt idx="106">
                  <c:v>28.301526153816415</c:v>
                </c:pt>
                <c:pt idx="107">
                  <c:v>27.844895457260709</c:v>
                </c:pt>
                <c:pt idx="108">
                  <c:v>27.334537873747742</c:v>
                </c:pt>
                <c:pt idx="109">
                  <c:v>26.776518315656155</c:v>
                </c:pt>
                <c:pt idx="110">
                  <c:v>26.17712648561983</c:v>
                </c:pt>
                <c:pt idx="111">
                  <c:v>25.542728084909982</c:v>
                </c:pt>
                <c:pt idx="112">
                  <c:v>24.87962903513332</c:v>
                </c:pt>
                <c:pt idx="113">
                  <c:v>24.193956590978402</c:v>
                </c:pt>
                <c:pt idx="114">
                  <c:v>23.491559787014172</c:v>
                </c:pt>
                <c:pt idx="115">
                  <c:v>22.777930304963334</c:v>
                </c:pt>
                <c:pt idx="116">
                  <c:v>22.05814366115553</c:v>
                </c:pt>
                <c:pt idx="117">
                  <c:v>21.336819653893794</c:v>
                </c:pt>
                <c:pt idx="118">
                  <c:v>20.618100301210578</c:v>
                </c:pt>
                <c:pt idx="119">
                  <c:v>19.905643037409131</c:v>
                </c:pt>
                <c:pt idx="120">
                  <c:v>19.202626698163655</c:v>
                </c:pt>
                <c:pt idx="121">
                  <c:v>18.511767772538438</c:v>
                </c:pt>
                <c:pt idx="122">
                  <c:v>17.835344494165362</c:v>
                </c:pt>
                <c:pt idx="123">
                  <c:v>17.17522654090385</c:v>
                </c:pt>
                <c:pt idx="124">
                  <c:v>16.532908374155951</c:v>
                </c:pt>
                <c:pt idx="125">
                  <c:v>15.909544543125794</c:v>
                </c:pt>
                <c:pt idx="126">
                  <c:v>15.305985580087508</c:v>
                </c:pt>
                <c:pt idx="127">
                  <c:v>14.72281340144937</c:v>
                </c:pt>
                <c:pt idx="128">
                  <c:v>14.160375393594245</c:v>
                </c:pt>
                <c:pt idx="129">
                  <c:v>13.618816594908632</c:v>
                </c:pt>
                <c:pt idx="130">
                  <c:v>13.098109582969524</c:v>
                </c:pt>
                <c:pt idx="131">
                  <c:v>12.59808183845837</c:v>
                </c:pt>
                <c:pt idx="132">
                  <c:v>12.118440486992947</c:v>
                </c:pt>
                <c:pt idx="133">
                  <c:v>11.658794419951406</c:v>
                </c:pt>
                <c:pt idx="134">
                  <c:v>11.218673869388866</c:v>
                </c:pt>
                <c:pt idx="135">
                  <c:v>10.797547564388088</c:v>
                </c:pt>
                <c:pt idx="136">
                  <c:v>10.394837630583163</c:v>
                </c:pt>
                <c:pt idx="137">
                  <c:v>10.009932414782069</c:v>
                </c:pt>
                <c:pt idx="138">
                  <c:v>9.6421974257955156</c:v>
                </c:pt>
                <c:pt idx="139">
                  <c:v>9.2909845835016345</c:v>
                </c:pt>
                <c:pt idx="140">
                  <c:v>8.9556399631209302</c:v>
                </c:pt>
                <c:pt idx="141">
                  <c:v>8.6355102125015009</c:v>
                </c:pt>
                <c:pt idx="142">
                  <c:v>8.3299478083855636</c:v>
                </c:pt>
                <c:pt idx="143">
                  <c:v>8.0383153042864706</c:v>
                </c:pt>
                <c:pt idx="144">
                  <c:v>7.7599887086030686</c:v>
                </c:pt>
                <c:pt idx="145">
                  <c:v>7.4943601175662495</c:v>
                </c:pt>
                <c:pt idx="146">
                  <c:v>7.2408397139899972</c:v>
                </c:pt>
                <c:pt idx="147">
                  <c:v>6.9988572298848402</c:v>
                </c:pt>
                <c:pt idx="148">
                  <c:v>6.7678629589696069</c:v>
                </c:pt>
                <c:pt idx="149">
                  <c:v>6.5473283940872005</c:v>
                </c:pt>
                <c:pt idx="150">
                  <c:v>6.3367465545310413</c:v>
                </c:pt>
                <c:pt idx="151">
                  <c:v>6.1356320593132505</c:v>
                </c:pt>
                <c:pt idx="152">
                  <c:v>5.9435209944174074</c:v>
                </c:pt>
                <c:pt idx="153">
                  <c:v>5.7599706150213166</c:v>
                </c:pt>
                <c:pt idx="154">
                  <c:v>5.5845589174789279</c:v>
                </c:pt>
                <c:pt idx="155">
                  <c:v>5.416884110443374</c:v>
                </c:pt>
                <c:pt idx="156">
                  <c:v>5.2565640098163113</c:v>
                </c:pt>
                <c:pt idx="157">
                  <c:v>5.1032353781504076</c:v>
                </c:pt>
                <c:pt idx="158">
                  <c:v>4.9565532256389124</c:v>
                </c:pt>
                <c:pt idx="159">
                  <c:v>4.8161900868334477</c:v>
                </c:pt>
                <c:pt idx="160">
                  <c:v>4.6818352846757607</c:v>
                </c:pt>
                <c:pt idx="161">
                  <c:v>4.5531941912573082</c:v>
                </c:pt>
                <c:pt idx="162">
                  <c:v>4.42998749287979</c:v>
                </c:pt>
                <c:pt idx="163">
                  <c:v>4.3119504654373264</c:v>
                </c:pt>
                <c:pt idx="164">
                  <c:v>4.1988322648357066</c:v>
                </c:pt>
                <c:pt idx="165">
                  <c:v>4.0903952360720774</c:v>
                </c:pt>
                <c:pt idx="166">
                  <c:v>3.9864142436882624</c:v>
                </c:pt>
                <c:pt idx="167">
                  <c:v>3.8866760255563606</c:v>
                </c:pt>
                <c:pt idx="168">
                  <c:v>3.7909785713331225</c:v>
                </c:pt>
                <c:pt idx="169">
                  <c:v>3.6991305264093719</c:v>
                </c:pt>
                <c:pt idx="170">
                  <c:v>3.6109506217658383</c:v>
                </c:pt>
                <c:pt idx="171">
                  <c:v>3.526267129811707</c:v>
                </c:pt>
                <c:pt idx="172">
                  <c:v>3.4449173460143889</c:v>
                </c:pt>
                <c:pt idx="173">
                  <c:v>3.366747095917991</c:v>
                </c:pt>
                <c:pt idx="174">
                  <c:v>3.2916102669834877</c:v>
                </c:pt>
                <c:pt idx="175">
                  <c:v>3.2193683645588496</c:v>
                </c:pt>
                <c:pt idx="176">
                  <c:v>3.1498900911948442</c:v>
                </c:pt>
                <c:pt idx="177">
                  <c:v>3.0830509484563469</c:v>
                </c:pt>
                <c:pt idx="178">
                  <c:v>3.0187328603354215</c:v>
                </c:pt>
                <c:pt idx="179">
                  <c:v>2.956823817346466</c:v>
                </c:pt>
                <c:pt idx="180">
                  <c:v>2.8972175403722868</c:v>
                </c:pt>
                <c:pt idx="181">
                  <c:v>2.839813163330374</c:v>
                </c:pt>
                <c:pt idx="182">
                  <c:v>2.7845149337378974</c:v>
                </c:pt>
                <c:pt idx="183">
                  <c:v>2.7312319302708565</c:v>
                </c:pt>
                <c:pt idx="184">
                  <c:v>2.6798777964349441</c:v>
                </c:pt>
                <c:pt idx="185">
                  <c:v>2.630370489492158</c:v>
                </c:pt>
                <c:pt idx="186">
                  <c:v>2.5826320438167838</c:v>
                </c:pt>
                <c:pt idx="187">
                  <c:v>2.5365883478858655</c:v>
                </c:pt>
                <c:pt idx="188">
                  <c:v>2.4921689341424287</c:v>
                </c:pt>
                <c:pt idx="189">
                  <c:v>2.4493067810032954</c:v>
                </c:pt>
                <c:pt idx="190">
                  <c:v>2.4079381263174344</c:v>
                </c:pt>
                <c:pt idx="191">
                  <c:v>2.3680022916145598</c:v>
                </c:pt>
                <c:pt idx="192">
                  <c:v>2.3294415165170337</c:v>
                </c:pt>
                <c:pt idx="193">
                  <c:v>2.2922008027208647</c:v>
                </c:pt>
                <c:pt idx="194">
                  <c:v>2.2562277669832533</c:v>
                </c:pt>
                <c:pt idx="195">
                  <c:v>2.2214725025849815</c:v>
                </c:pt>
                <c:pt idx="196">
                  <c:v>2.1878874487654651</c:v>
                </c:pt>
                <c:pt idx="197">
                  <c:v>2.1554272676567643</c:v>
                </c:pt>
                <c:pt idx="198">
                  <c:v>2.1240487282699978</c:v>
                </c:pt>
                <c:pt idx="199">
                  <c:v>2.0937105971135828</c:v>
                </c:pt>
                <c:pt idx="200">
                  <c:v>2.0643735350473382</c:v>
                </c:pt>
              </c:numCache>
            </c:numRef>
          </c:yVal>
          <c:smooth val="1"/>
          <c:extLst>
            <c:ext xmlns:c16="http://schemas.microsoft.com/office/drawing/2014/chart" uri="{C3380CC4-5D6E-409C-BE32-E72D297353CC}">
              <c16:uniqueId val="{00000001-CF73-4847-A654-C7B42220257C}"/>
            </c:ext>
          </c:extLst>
        </c:ser>
        <c:ser>
          <c:idx val="4"/>
          <c:order val="2"/>
          <c:tx>
            <c:v>SIM with combustion</c:v>
          </c:tx>
          <c:spPr>
            <a:ln w="19050" cap="rnd">
              <a:solidFill>
                <a:srgbClr val="FF0000"/>
              </a:solidFill>
              <a:round/>
            </a:ln>
            <a:effectLst/>
          </c:spPr>
          <c:marker>
            <c:symbol val="none"/>
          </c:marker>
          <c:xVal>
            <c:numRef>
              <c:f>'Combustion model V1'!$A$9:$A$209</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'Combustion model V1'!$E$9:$E$209</c:f>
              <c:numCache>
                <c:formatCode>General</c:formatCode>
                <c:ptCount val="201"/>
                <c:pt idx="0">
                  <c:v>2.0643735350473396</c:v>
                </c:pt>
                <c:pt idx="1">
                  <c:v>2.0931424814360753</c:v>
                </c:pt>
                <c:pt idx="2">
                  <c:v>2.1228883824800819</c:v>
                </c:pt>
                <c:pt idx="3">
                  <c:v>2.1536493034339617</c:v>
                </c:pt>
                <c:pt idx="4">
                  <c:v>2.1854651316650435</c:v>
                </c:pt>
                <c:pt idx="5">
                  <c:v>2.2183776752915887</c:v>
                </c:pt>
                <c:pt idx="6">
                  <c:v>2.2524307677661222</c:v>
                </c:pt>
                <c:pt idx="7">
                  <c:v>2.2876703787815278</c:v>
                </c:pt>
                <c:pt idx="8">
                  <c:v>2.3241447319013893</c:v>
                </c:pt>
                <c:pt idx="9">
                  <c:v>2.3619044293410183</c:v>
                </c:pt>
                <c:pt idx="10">
                  <c:v>2.4010025843519438</c:v>
                </c:pt>
                <c:pt idx="11">
                  <c:v>2.441494961690176</c:v>
                </c:pt>
                <c:pt idx="12">
                  <c:v>2.4834401266774075</c:v>
                </c:pt>
                <c:pt idx="13">
                  <c:v>2.5268996033942903</c:v>
                </c:pt>
                <c:pt idx="14">
                  <c:v>2.5719380425761513</c:v>
                </c:pt>
                <c:pt idx="15">
                  <c:v>2.6186233998136532</c:v>
                </c:pt>
                <c:pt idx="16">
                  <c:v>2.6670271246940742</c:v>
                </c:pt>
                <c:pt idx="17">
                  <c:v>2.7172243615526956</c:v>
                </c:pt>
                <c:pt idx="18">
                  <c:v>2.7692941625380287</c:v>
                </c:pt>
                <c:pt idx="19">
                  <c:v>2.8233197137291852</c:v>
                </c:pt>
                <c:pt idx="20">
                  <c:v>2.8793885750777521</c:v>
                </c:pt>
                <c:pt idx="21">
                  <c:v>2.9375929349801111</c:v>
                </c:pt>
                <c:pt idx="22">
                  <c:v>2.9980298803181262</c:v>
                </c:pt>
                <c:pt idx="23">
                  <c:v>3.0608016828360576</c:v>
                </c:pt>
                <c:pt idx="24">
                  <c:v>3.126016102748475</c:v>
                </c:pt>
                <c:pt idx="25">
                  <c:v>3.1937867104963171</c:v>
                </c:pt>
                <c:pt idx="26">
                  <c:v>3.2642332275854318</c:v>
                </c:pt>
                <c:pt idx="27">
                  <c:v>3.3374818874512946</c:v>
                </c:pt>
                <c:pt idx="28">
                  <c:v>3.4136658172940106</c:v>
                </c:pt>
                <c:pt idx="29">
                  <c:v>3.4929254418161308</c:v>
                </c:pt>
                <c:pt idx="30">
                  <c:v>3.5754089097694752</c:v>
                </c:pt>
                <c:pt idx="31">
                  <c:v>3.6612725441729643</c:v>
                </c:pt>
                <c:pt idx="32">
                  <c:v>3.7506813169966922</c:v>
                </c:pt>
                <c:pt idx="33">
                  <c:v>3.8438093490136027</c:v>
                </c:pt>
                <c:pt idx="34">
                  <c:v>3.9408404353936897</c:v>
                </c:pt>
                <c:pt idx="35">
                  <c:v>4.0419685974488351</c:v>
                </c:pt>
                <c:pt idx="36">
                  <c:v>4.1473986607224642</c:v>
                </c:pt>
                <c:pt idx="37">
                  <c:v>4.2573468593466304</c:v>
                </c:pt>
                <c:pt idx="38">
                  <c:v>4.3720414662494615</c:v>
                </c:pt>
                <c:pt idx="39">
                  <c:v>4.49172344837514</c:v>
                </c:pt>
                <c:pt idx="40">
                  <c:v>4.6166471455613447</c:v>
                </c:pt>
                <c:pt idx="41">
                  <c:v>4.747080971088165</c:v>
                </c:pt>
                <c:pt idx="42">
                  <c:v>4.8833081311475217</c:v>
                </c:pt>
                <c:pt idx="43">
                  <c:v>5.025627359559202</c:v>
                </c:pt>
                <c:pt idx="44">
                  <c:v>5.1743536629523792</c:v>
                </c:pt>
                <c:pt idx="45">
                  <c:v>5.3298190703080364</c:v>
                </c:pt>
                <c:pt idx="46">
                  <c:v>5.4923733791835936</c:v>
                </c:pt>
                <c:pt idx="47">
                  <c:v>5.6623848890747377</c:v>
                </c:pt>
                <c:pt idx="48">
                  <c:v>5.8402411101671934</c:v>
                </c:pt>
                <c:pt idx="49">
                  <c:v>6.0263494331402709</c:v>
                </c:pt>
                <c:pt idx="50">
                  <c:v>6.2211377426494758</c:v>
                </c:pt>
                <c:pt idx="51">
                  <c:v>6.4250549535738442</c:v>
                </c:pt>
                <c:pt idx="52">
                  <c:v>6.638571444998858</c:v>
                </c:pt>
                <c:pt idx="53">
                  <c:v>6.8621793621434675</c:v>
                </c:pt>
                <c:pt idx="54">
                  <c:v>7.0963927509573015</c:v>
                </c:pt>
                <c:pt idx="55">
                  <c:v>7.3417474838314201</c:v>
                </c:pt>
                <c:pt idx="56">
                  <c:v>7.5988009277102728</c:v>
                </c:pt>
                <c:pt idx="57">
                  <c:v>7.8681312977929458</c:v>
                </c:pt>
                <c:pt idx="58">
                  <c:v>8.1503366309111414</c:v>
                </c:pt>
                <c:pt idx="59">
                  <c:v>8.4460333025328289</c:v>
                </c:pt>
                <c:pt idx="60">
                  <c:v>8.7558540001567895</c:v>
                </c:pt>
                <c:pt idx="61">
                  <c:v>9.0804450536735182</c:v>
                </c:pt>
                <c:pt idx="62">
                  <c:v>9.4204630101737283</c:v>
                </c:pt>
                <c:pt idx="63">
                  <c:v>9.7765703268732604</c:v>
                </c:pt>
                <c:pt idx="64">
                  <c:v>10.149430041595643</c:v>
                </c:pt>
                <c:pt idx="65">
                  <c:v>10.539699266056088</c:v>
                </c:pt>
                <c:pt idx="66">
                  <c:v>10.948021333662943</c:v>
                </c:pt>
                <c:pt idx="67">
                  <c:v>11.375016421558762</c:v>
                </c:pt>
                <c:pt idx="68">
                  <c:v>11.821270457320932</c:v>
                </c:pt>
                <c:pt idx="69">
                  <c:v>12.287322115616197</c:v>
                </c:pt>
                <c:pt idx="70">
                  <c:v>12.773647711038381</c:v>
                </c:pt>
                <c:pt idx="71">
                  <c:v>13.280643802668171</c:v>
                </c:pt>
                <c:pt idx="72">
                  <c:v>13.808607346362026</c:v>
                </c:pt>
                <c:pt idx="73">
                  <c:v>14.357713265654075</c:v>
                </c:pt>
                <c:pt idx="74">
                  <c:v>14.927989365124054</c:v>
                </c:pt>
                <c:pt idx="75">
                  <c:v>15.519288585141974</c:v>
                </c:pt>
                <c:pt idx="76">
                  <c:v>16.131258698175799</c:v>
                </c:pt>
                <c:pt idx="77">
                  <c:v>16.763309678276183</c:v>
                </c:pt>
                <c:pt idx="78">
                  <c:v>17.414579140218475</c:v>
                </c:pt>
                <c:pt idx="79">
                  <c:v>18.083896445092098</c:v>
                </c:pt>
                <c:pt idx="80">
                  <c:v>18.769746304799046</c:v>
                </c:pt>
                <c:pt idx="81">
                  <c:v>19.470232985797058</c:v>
                </c:pt>
                <c:pt idx="82">
                  <c:v>20.183046505170456</c:v>
                </c:pt>
                <c:pt idx="83">
                  <c:v>20.905432517078097</c:v>
                </c:pt>
                <c:pt idx="84">
                  <c:v>21.634167885843127</c:v>
                </c:pt>
                <c:pt idx="85">
                  <c:v>22.358590409817499</c:v>
                </c:pt>
                <c:pt idx="86">
                  <c:v>23.088426650853663</c:v>
                </c:pt>
                <c:pt idx="87">
                  <c:v>23.81206481175975</c:v>
                </c:pt>
                <c:pt idx="88">
                  <c:v>24.615789898512034</c:v>
                </c:pt>
                <c:pt idx="89">
                  <c:v>25.477451769857389</c:v>
                </c:pt>
                <c:pt idx="90">
                  <c:v>26.432035968934589</c:v>
                </c:pt>
                <c:pt idx="91">
                  <c:v>27.495432149345955</c:v>
                </c:pt>
                <c:pt idx="92">
                  <c:v>28.680496966051649</c:v>
                </c:pt>
                <c:pt idx="93">
                  <c:v>29.996884795419927</c:v>
                </c:pt>
                <c:pt idx="94">
                  <c:v>31.450709678929837</c:v>
                </c:pt>
                <c:pt idx="95">
                  <c:v>33.044168348589224</c:v>
                </c:pt>
                <c:pt idx="96">
                  <c:v>34.775202387166082</c:v>
                </c:pt>
                <c:pt idx="97">
                  <c:v>36.637255000455134</c:v>
                </c:pt>
                <c:pt idx="98">
                  <c:v>38.619164431307652</c:v>
                </c:pt>
                <c:pt idx="99">
                  <c:v>40.70522429884987</c:v>
                </c:pt>
                <c:pt idx="100">
                  <c:v>42.875428723784168</c:v>
                </c:pt>
                <c:pt idx="101">
                  <c:v>45.105906588748489</c:v>
                </c:pt>
                <c:pt idx="102">
                  <c:v>47.369535216803925</c:v>
                </c:pt>
                <c:pt idx="103">
                  <c:v>49.636710153930601</c:v>
                </c:pt>
                <c:pt idx="104">
                  <c:v>51.876235818803259</c:v>
                </c:pt>
                <c:pt idx="105">
                  <c:v>54.056292675864881</c:v>
                </c:pt>
                <c:pt idx="106">
                  <c:v>56.1454311672572</c:v>
                </c:pt>
                <c:pt idx="107">
                  <c:v>58.113541364206249</c:v>
                </c:pt>
                <c:pt idx="108">
                  <c:v>59.932750148706731</c:v>
                </c:pt>
                <c:pt idx="109">
                  <c:v>61.578204229989581</c:v>
                </c:pt>
                <c:pt idx="110">
                  <c:v>63.028706584582551</c:v>
                </c:pt>
                <c:pt idx="111">
                  <c:v>64.267184902032042</c:v>
                </c:pt>
                <c:pt idx="112">
                  <c:v>65.280982171071599</c:v>
                </c:pt>
                <c:pt idx="113">
                  <c:v>66.061970587457935</c:v>
                </c:pt>
                <c:pt idx="114">
                  <c:v>66.606499639623522</c:v>
                </c:pt>
                <c:pt idx="115">
                  <c:v>66.915196936397962</c:v>
                </c:pt>
                <c:pt idx="116">
                  <c:v>66.992645776651159</c:v>
                </c:pt>
                <c:pt idx="117">
                  <c:v>66.846966585369032</c:v>
                </c:pt>
                <c:pt idx="118">
                  <c:v>66.489330331261215</c:v>
                </c:pt>
                <c:pt idx="119">
                  <c:v>65.933431223464751</c:v>
                </c:pt>
                <c:pt idx="120">
                  <c:v>65.194943766317323</c:v>
                </c:pt>
                <c:pt idx="121">
                  <c:v>64.29098606017611</c:v>
                </c:pt>
                <c:pt idx="122">
                  <c:v>63.239607477338062</c:v>
                </c:pt>
                <c:pt idx="123">
                  <c:v>62.059314865373452</c:v>
                </c:pt>
                <c:pt idx="124">
                  <c:v>60.768647515755568</c:v>
                </c:pt>
                <c:pt idx="125">
                  <c:v>59.385807489809991</c:v>
                </c:pt>
                <c:pt idx="126">
                  <c:v>57.928348653674384</c:v>
                </c:pt>
                <c:pt idx="127">
                  <c:v>56.412925016268517</c:v>
                </c:pt>
                <c:pt idx="128">
                  <c:v>54.855096718381041</c:v>
                </c:pt>
                <c:pt idx="129">
                  <c:v>53.269190280023572</c:v>
                </c:pt>
                <c:pt idx="130">
                  <c:v>51.668208445340788</c:v>
                </c:pt>
                <c:pt idx="131">
                  <c:v>50.063784121916882</c:v>
                </c:pt>
                <c:pt idx="132">
                  <c:v>48.466172438082339</c:v>
                </c:pt>
                <c:pt idx="133">
                  <c:v>46.884274778454184</c:v>
                </c:pt>
                <c:pt idx="134">
                  <c:v>45.325688745762477</c:v>
                </c:pt>
                <c:pt idx="135">
                  <c:v>43.79677828053812</c:v>
                </c:pt>
                <c:pt idx="136">
                  <c:v>42.30275859872738</c:v>
                </c:pt>
                <c:pt idx="137">
                  <c:v>40.847791135588757</c:v>
                </c:pt>
                <c:pt idx="138">
                  <c:v>39.43508427313521</c:v>
                </c:pt>
                <c:pt idx="139">
                  <c:v>38.066996244725459</c:v>
                </c:pt>
                <c:pt idx="140">
                  <c:v>36.745137226847476</c:v>
                </c:pt>
                <c:pt idx="141">
                  <c:v>35.470468222887732</c:v>
                </c:pt>
                <c:pt idx="142">
                  <c:v>34.243394900122844</c:v>
                </c:pt>
                <c:pt idx="143">
                  <c:v>33.063855047356775</c:v>
                </c:pt>
                <c:pt idx="144">
                  <c:v>31.93139876883404</c:v>
                </c:pt>
                <c:pt idx="145">
                  <c:v>30.845260916185516</c:v>
                </c:pt>
                <c:pt idx="146">
                  <c:v>29.80442558323471</c:v>
                </c:pt>
                <c:pt idx="147">
                  <c:v>28.807682750051285</c:v>
                </c:pt>
                <c:pt idx="148">
                  <c:v>27.853677366231764</c:v>
                </c:pt>
                <c:pt idx="149">
                  <c:v>26.940951314019014</c:v>
                </c:pt>
                <c:pt idx="150">
                  <c:v>26.067978795522617</c:v>
                </c:pt>
                <c:pt idx="151">
                  <c:v>25.233195751500187</c:v>
                </c:pt>
                <c:pt idx="152">
                  <c:v>24.435023948592132</c:v>
                </c:pt>
                <c:pt idx="153">
                  <c:v>23.671890374117236</c:v>
                </c:pt>
                <c:pt idx="154">
                  <c:v>22.942242558694026</c:v>
                </c:pt>
                <c:pt idx="155">
                  <c:v>22.244560412641746</c:v>
                </c:pt>
                <c:pt idx="156">
                  <c:v>21.577365117262591</c:v>
                </c:pt>
                <c:pt idx="157">
                  <c:v>20.939225560880715</c:v>
                </c:pt>
                <c:pt idx="158">
                  <c:v>20.328762755356955</c:v>
                </c:pt>
                <c:pt idx="159">
                  <c:v>19.74465261441231</c:v>
                </c:pt>
                <c:pt idx="160">
                  <c:v>19.185627422525641</c:v>
                </c:pt>
                <c:pt idx="161">
                  <c:v>18.650476273864676</c:v>
                </c:pt>
                <c:pt idx="162">
                  <c:v>18.138044715609951</c:v>
                </c:pt>
                <c:pt idx="163">
                  <c:v>17.647233789649373</c:v>
                </c:pt>
                <c:pt idx="164">
                  <c:v>17.176998631149274</c:v>
                </c:pt>
                <c:pt idx="165">
                  <c:v>16.726346751871706</c:v>
                </c:pt>
                <c:pt idx="166">
                  <c:v>16.294336110063796</c:v>
                </c:pt>
                <c:pt idx="167">
                  <c:v>15.880073046921877</c:v>
                </c:pt>
                <c:pt idx="168">
                  <c:v>15.482710151597159</c:v>
                </c:pt>
                <c:pt idx="169">
                  <c:v>15.101444101995925</c:v>
                </c:pt>
                <c:pt idx="170">
                  <c:v>14.735513516771105</c:v>
                </c:pt>
                <c:pt idx="171">
                  <c:v>14.384196844464888</c:v>
                </c:pt>
                <c:pt idx="172">
                  <c:v>14.046810308337255</c:v>
                </c:pt>
                <c:pt idx="173">
                  <c:v>13.722705919641742</c:v>
                </c:pt>
                <c:pt idx="174">
                  <c:v>13.411269567675118</c:v>
                </c:pt>
                <c:pt idx="175">
                  <c:v>13.111919191559405</c:v>
                </c:pt>
                <c:pt idx="176">
                  <c:v>12.82410303619352</c:v>
                </c:pt>
                <c:pt idx="177">
                  <c:v>12.547297992949391</c:v>
                </c:pt>
                <c:pt idx="178">
                  <c:v>12.28100802433474</c:v>
                </c:pt>
                <c:pt idx="179">
                  <c:v>12.024762670884243</c:v>
                </c:pt>
                <c:pt idx="180">
                  <c:v>11.77811563787507</c:v>
                </c:pt>
                <c:pt idx="181">
                  <c:v>11.540643459020318</c:v>
                </c:pt>
                <c:pt idx="182">
                  <c:v>11.311944234017501</c:v>
                </c:pt>
                <c:pt idx="183">
                  <c:v>11.09163643667396</c:v>
                </c:pt>
                <c:pt idx="184">
                  <c:v>10.879357790266832</c:v>
                </c:pt>
                <c:pt idx="185">
                  <c:v>10.674764206793975</c:v>
                </c:pt>
                <c:pt idx="186">
                  <c:v>10.47752878681796</c:v>
                </c:pt>
                <c:pt idx="187">
                  <c:v>10.287340876683226</c:v>
                </c:pt>
                <c:pt idx="188">
                  <c:v>10.103905179985805</c:v>
                </c:pt>
                <c:pt idx="189">
                  <c:v>9.9269409202900682</c:v>
                </c:pt>
                <c:pt idx="190">
                  <c:v>9.7561810522096852</c:v>
                </c:pt>
                <c:pt idx="191">
                  <c:v>9.591371518098855</c:v>
                </c:pt>
                <c:pt idx="192">
                  <c:v>9.432270547729976</c:v>
                </c:pt>
                <c:pt idx="193">
                  <c:v>9.2786479984639474</c:v>
                </c:pt>
                <c:pt idx="194">
                  <c:v>9.1302847335480468</c:v>
                </c:pt>
                <c:pt idx="195">
                  <c:v>8.9869720363013776</c:v>
                </c:pt>
                <c:pt idx="196">
                  <c:v>8.8485110580701374</c:v>
                </c:pt>
                <c:pt idx="197">
                  <c:v>8.714712297952186</c:v>
                </c:pt>
                <c:pt idx="198">
                  <c:v>8.5853951124036438</c:v>
                </c:pt>
                <c:pt idx="199">
                  <c:v>8.4603872529482622</c:v>
                </c:pt>
                <c:pt idx="200">
                  <c:v>8.3395244303137304</c:v>
                </c:pt>
              </c:numCache>
            </c:numRef>
          </c:yVal>
          <c:smooth val="1"/>
          <c:extLst>
            <c:ext xmlns:c16="http://schemas.microsoft.com/office/drawing/2014/chart" uri="{C3380CC4-5D6E-409C-BE32-E72D297353CC}">
              <c16:uniqueId val="{00000002-CF73-4847-A654-C7B42220257C}"/>
            </c:ext>
          </c:extLst>
        </c:ser>
        <c:dLbls>
          <c:showLegendKey val="0"/>
          <c:showVal val="0"/>
          <c:showCatName val="0"/>
          <c:showSerName val="0"/>
          <c:showPercent val="0"/>
          <c:showBubbleSize val="0"/>
        </c:dLbls>
        <c:axId val="698191952"/>
        <c:axId val="698195888"/>
        <c:extLst>
          <c:ext xmlns:c15="http://schemas.microsoft.com/office/drawing/2012/chart" uri="{02D57815-91ED-43cb-92C2-25804820EDAC}">
            <c15:filteredScatterSeries>
              <c15:ser>
                <c:idx val="2"/>
                <c:order val="3"/>
                <c:tx>
                  <c:v>Delta sim v.s. real</c:v>
                </c:tx>
                <c:spPr>
                  <a:ln w="19050" cap="rnd">
                    <a:solidFill>
                      <a:srgbClr val="C00000"/>
                    </a:solidFill>
                    <a:prstDash val="dash"/>
                    <a:round/>
                  </a:ln>
                  <a:effectLst/>
                </c:spPr>
                <c:marker>
                  <c:symbol val="none"/>
                </c:marker>
                <c:xVal>
                  <c:numRef>
                    <c:extLst>
                      <c:ext uri="{02D57815-91ED-43cb-92C2-25804820EDAC}">
                        <c15:formulaRef>
                          <c15:sqref>'Non combustion model'!$A$8:$A$208</c15:sqref>
                        </c15:formulaRef>
                      </c:ext>
                    </c:extLst>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extLst>
                      <c:ext uri="{02D57815-91ED-43cb-92C2-25804820EDAC}">
                        <c15:formulaRef>
                          <c15:sqref>'Non combustion model'!$D$8:$D$208</c15:sqref>
                        </c15:formulaRef>
                      </c:ext>
                    </c:extLst>
                    <c:numCache>
                      <c:formatCode>General</c:formatCode>
                      <c:ptCount val="201"/>
                      <c:pt idx="0">
                        <c:v>-3.3735350473396153E-3</c:v>
                      </c:pt>
                      <c:pt idx="1">
                        <c:v>-1.7105971135844555E-3</c:v>
                      </c:pt>
                      <c:pt idx="2">
                        <c:v>-1.104872827000003E-2</c:v>
                      </c:pt>
                      <c:pt idx="3">
                        <c:v>-7.4272676567668228E-3</c:v>
                      </c:pt>
                      <c:pt idx="4">
                        <c:v>-2.8874487654673153E-3</c:v>
                      </c:pt>
                      <c:pt idx="5">
                        <c:v>-4.7250258498321429E-4</c:v>
                      </c:pt>
                      <c:pt idx="6">
                        <c:v>-4.2277669832548881E-3</c:v>
                      </c:pt>
                      <c:pt idx="7">
                        <c:v>-2.6200802720866445E-2</c:v>
                      </c:pt>
                      <c:pt idx="8">
                        <c:v>-3.5441516517035421E-2</c:v>
                      </c:pt>
                      <c:pt idx="9">
                        <c:v>-5.2002291614561269E-2</c:v>
                      </c:pt>
                      <c:pt idx="10">
                        <c:v>-4.7938126317436769E-2</c:v>
                      </c:pt>
                      <c:pt idx="11">
                        <c:v>-3.4306781003297093E-2</c:v>
                      </c:pt>
                      <c:pt idx="12">
                        <c:v>-2.1168934142430373E-2</c:v>
                      </c:pt>
                      <c:pt idx="13">
                        <c:v>5.4116521141325258E-3</c:v>
                      </c:pt>
                      <c:pt idx="14">
                        <c:v>1.9367956183214297E-2</c:v>
                      </c:pt>
                      <c:pt idx="15">
                        <c:v>2.1629510507840788E-2</c:v>
                      </c:pt>
                      <c:pt idx="16">
                        <c:v>1.7122203565054672E-2</c:v>
                      </c:pt>
                      <c:pt idx="17">
                        <c:v>-3.2319302708581077E-3</c:v>
                      </c:pt>
                      <c:pt idx="18">
                        <c:v>-1.7514933737899252E-2</c:v>
                      </c:pt>
                      <c:pt idx="19">
                        <c:v>-2.5813163330375755E-2</c:v>
                      </c:pt>
                      <c:pt idx="20">
                        <c:v>-3.6217540372288415E-2</c:v>
                      </c:pt>
                      <c:pt idx="21">
                        <c:v>-3.2823817346468331E-2</c:v>
                      </c:pt>
                      <c:pt idx="22">
                        <c:v>-3.3732860335423887E-2</c:v>
                      </c:pt>
                      <c:pt idx="23">
                        <c:v>-2.9050948456349701E-2</c:v>
                      </c:pt>
                      <c:pt idx="24">
                        <c:v>-2.9890091194847646E-2</c:v>
                      </c:pt>
                      <c:pt idx="25">
                        <c:v>-4.2368364558852178E-2</c:v>
                      </c:pt>
                      <c:pt idx="26">
                        <c:v>-4.3610266983490575E-2</c:v>
                      </c:pt>
                      <c:pt idx="27">
                        <c:v>-4.2747095917994749E-2</c:v>
                      </c:pt>
                      <c:pt idx="28">
                        <c:v>-3.8917346014392784E-2</c:v>
                      </c:pt>
                      <c:pt idx="29">
                        <c:v>-2.0267129811712525E-2</c:v>
                      </c:pt>
                      <c:pt idx="30">
                        <c:v>1.0493782341565172E-3</c:v>
                      </c:pt>
                      <c:pt idx="31">
                        <c:v>2.3869473590622636E-2</c:v>
                      </c:pt>
                      <c:pt idx="32">
                        <c:v>3.8021428666873192E-2</c:v>
                      </c:pt>
                      <c:pt idx="33">
                        <c:v>4.9323974443634899E-2</c:v>
                      </c:pt>
                      <c:pt idx="34">
                        <c:v>6.0585756311733352E-2</c:v>
                      </c:pt>
                      <c:pt idx="35">
                        <c:v>7.1604763927918036E-2</c:v>
                      </c:pt>
                      <c:pt idx="36">
                        <c:v>8.316773516428988E-2</c:v>
                      </c:pt>
                      <c:pt idx="37">
                        <c:v>9.3049534562668512E-2</c:v>
                      </c:pt>
                      <c:pt idx="38">
                        <c:v>9.2012507120204035E-2</c:v>
                      </c:pt>
                      <c:pt idx="39">
                        <c:v>9.2805808742683737E-2</c:v>
                      </c:pt>
                      <c:pt idx="40">
                        <c:v>0.10416471532423177</c:v>
                      </c:pt>
                      <c:pt idx="41">
                        <c:v>0.12680991316654566</c:v>
                      </c:pt>
                      <c:pt idx="42">
                        <c:v>0.13644677436107955</c:v>
                      </c:pt>
                      <c:pt idx="43">
                        <c:v>0.12576462184958537</c:v>
                      </c:pt>
                      <c:pt idx="44">
                        <c:v>0.10743599018367966</c:v>
                      </c:pt>
                      <c:pt idx="45">
                        <c:v>9.0115889556617645E-2</c:v>
                      </c:pt>
                      <c:pt idx="46">
                        <c:v>9.0441082521063976E-2</c:v>
                      </c:pt>
                      <c:pt idx="47">
                        <c:v>9.5029384978675857E-2</c:v>
                      </c:pt>
                      <c:pt idx="48">
                        <c:v>9.8479005582587043E-2</c:v>
                      </c:pt>
                      <c:pt idx="49">
                        <c:v>0.10936794068674427</c:v>
                      </c:pt>
                      <c:pt idx="50">
                        <c:v>0.11325344546895444</c:v>
                      </c:pt>
                      <c:pt idx="51">
                        <c:v>0.11367160591279202</c:v>
                      </c:pt>
                      <c:pt idx="52">
                        <c:v>0.11613704103038547</c:v>
                      </c:pt>
                      <c:pt idx="53">
                        <c:v>0.11814277011515184</c:v>
                      </c:pt>
                      <c:pt idx="54">
                        <c:v>0.12816028600999463</c:v>
                      </c:pt>
                      <c:pt idx="55">
                        <c:v>0.15063988243374027</c:v>
                      </c:pt>
                      <c:pt idx="56">
                        <c:v>0.17401129139692362</c:v>
                      </c:pt>
                      <c:pt idx="57">
                        <c:v>0.18868469571351909</c:v>
                      </c:pt>
                      <c:pt idx="58">
                        <c:v>0.16905219161442808</c:v>
                      </c:pt>
                      <c:pt idx="59">
                        <c:v>0.13448978749848983</c:v>
                      </c:pt>
                      <c:pt idx="60">
                        <c:v>0.11136003687906104</c:v>
                      </c:pt>
                      <c:pt idx="61">
                        <c:v>0.10301541649835499</c:v>
                      </c:pt>
                      <c:pt idx="62">
                        <c:v>7.1802574204475889E-2</c:v>
                      </c:pt>
                      <c:pt idx="63">
                        <c:v>2.5067585217922073E-2</c:v>
                      </c:pt>
                      <c:pt idx="64">
                        <c:v>1.3162369416829023E-2</c:v>
                      </c:pt>
                      <c:pt idx="65">
                        <c:v>1.4524356119043347E-3</c:v>
                      </c:pt>
                      <c:pt idx="66">
                        <c:v>-2.6673869388872617E-2</c:v>
                      </c:pt>
                      <c:pt idx="67">
                        <c:v>-2.3794419951412848E-2</c:v>
                      </c:pt>
                      <c:pt idx="68">
                        <c:v>-1.6440486992953751E-2</c:v>
                      </c:pt>
                      <c:pt idx="69">
                        <c:v>-4.2081838458377874E-2</c:v>
                      </c:pt>
                      <c:pt idx="70">
                        <c:v>-2.6109582969535694E-2</c:v>
                      </c:pt>
                      <c:pt idx="71">
                        <c:v>7.1834050913519576E-3</c:v>
                      </c:pt>
                      <c:pt idx="72">
                        <c:v>-6.3753935942596485E-3</c:v>
                      </c:pt>
                      <c:pt idx="73">
                        <c:v>1.7186598550615884E-2</c:v>
                      </c:pt>
                      <c:pt idx="74">
                        <c:v>2.1014419912475546E-2</c:v>
                      </c:pt>
                      <c:pt idx="75">
                        <c:v>5.4554568741895793E-3</c:v>
                      </c:pt>
                      <c:pt idx="76">
                        <c:v>2.6091625844031796E-2</c:v>
                      </c:pt>
                      <c:pt idx="77">
                        <c:v>4.6773459096129955E-2</c:v>
                      </c:pt>
                      <c:pt idx="78">
                        <c:v>4.4655505834615639E-2</c:v>
                      </c:pt>
                      <c:pt idx="79">
                        <c:v>3.4232227461540532E-2</c:v>
                      </c:pt>
                      <c:pt idx="80">
                        <c:v>4.2373301836324373E-2</c:v>
                      </c:pt>
                      <c:pt idx="81">
                        <c:v>3.9356962590844091E-2</c:v>
                      </c:pt>
                      <c:pt idx="82">
                        <c:v>5.3899698789397377E-2</c:v>
                      </c:pt>
                      <c:pt idx="83">
                        <c:v>9.5180346106179314E-2</c:v>
                      </c:pt>
                      <c:pt idx="84">
                        <c:v>7.1856338844444423E-2</c:v>
                      </c:pt>
                      <c:pt idx="85">
                        <c:v>0.1520696950366407</c:v>
                      </c:pt>
                      <c:pt idx="86">
                        <c:v>0.21944021298580552</c:v>
                      </c:pt>
                      <c:pt idx="87">
                        <c:v>0.33904340902157415</c:v>
                      </c:pt>
                      <c:pt idx="88">
                        <c:v>0.50737096486665578</c:v>
                      </c:pt>
                      <c:pt idx="89">
                        <c:v>0.7052719150899911</c:v>
                      </c:pt>
                      <c:pt idx="90">
                        <c:v>0.98887351438014548</c:v>
                      </c:pt>
                      <c:pt idx="91">
                        <c:v>1.4214816843438278</c:v>
                      </c:pt>
                      <c:pt idx="92">
                        <c:v>1.9234621262522396</c:v>
                      </c:pt>
                      <c:pt idx="93">
                        <c:v>2.5991045427392727</c:v>
                      </c:pt>
                      <c:pt idx="94">
                        <c:v>3.3994738461835681</c:v>
                      </c:pt>
                      <c:pt idx="95">
                        <c:v>4.4232536212390094</c:v>
                      </c:pt>
                      <c:pt idx="96">
                        <c:v>5.6995883087144001</c:v>
                      </c:pt>
                      <c:pt idx="97">
                        <c:v>7.2019314367121154</c:v>
                      </c:pt>
                      <c:pt idx="98">
                        <c:v>8.9229076060823331</c:v>
                      </c:pt>
                      <c:pt idx="99">
                        <c:v>10.862195741245134</c:v>
                      </c:pt>
                      <c:pt idx="100">
                        <c:v>13.055440301622831</c:v>
                      </c:pt>
                      <c:pt idx="101">
                        <c:v>15.460195741245133</c:v>
                      </c:pt>
                      <c:pt idx="102">
                        <c:v>17.99790760608234</c:v>
                      </c:pt>
                      <c:pt idx="103">
                        <c:v>20.622931436712118</c:v>
                      </c:pt>
                      <c:pt idx="104">
                        <c:v>23.25958830871441</c:v>
                      </c:pt>
                      <c:pt idx="105">
                        <c:v>25.880253621239021</c:v>
                      </c:pt>
                      <c:pt idx="106">
                        <c:v>28.441473846183587</c:v>
                      </c:pt>
                      <c:pt idx="107">
                        <c:v>30.938104542739293</c:v>
                      </c:pt>
                      <c:pt idx="108">
                        <c:v>33.319462126252262</c:v>
                      </c:pt>
                      <c:pt idx="109">
                        <c:v>35.546481684343846</c:v>
                      </c:pt>
                      <c:pt idx="110">
                        <c:v>37.607873514380167</c:v>
                      </c:pt>
                      <c:pt idx="111">
                        <c:v>39.464271915090023</c:v>
                      </c:pt>
                      <c:pt idx="112">
                        <c:v>41.075370964866678</c:v>
                      </c:pt>
                      <c:pt idx="113">
                        <c:v>42.430043409021593</c:v>
                      </c:pt>
                      <c:pt idx="114">
                        <c:v>43.503440212985836</c:v>
                      </c:pt>
                      <c:pt idx="115">
                        <c:v>44.32506969503666</c:v>
                      </c:pt>
                      <c:pt idx="116">
                        <c:v>44.906856338844477</c:v>
                      </c:pt>
                      <c:pt idx="117">
                        <c:v>45.250180346106205</c:v>
                      </c:pt>
                      <c:pt idx="118">
                        <c:v>45.37489969878942</c:v>
                      </c:pt>
                      <c:pt idx="119">
                        <c:v>45.320356962590864</c:v>
                      </c:pt>
                      <c:pt idx="120">
                        <c:v>45.094373301836342</c:v>
                      </c:pt>
                      <c:pt idx="121">
                        <c:v>44.730232227461556</c:v>
                      </c:pt>
                      <c:pt idx="122">
                        <c:v>44.235655505834636</c:v>
                      </c:pt>
                      <c:pt idx="123">
                        <c:v>43.64777345909615</c:v>
                      </c:pt>
                      <c:pt idx="124">
                        <c:v>42.993091625844052</c:v>
                      </c:pt>
                      <c:pt idx="125">
                        <c:v>42.282455456874203</c:v>
                      </c:pt>
                      <c:pt idx="126">
                        <c:v>41.567014419912489</c:v>
                      </c:pt>
                      <c:pt idx="127">
                        <c:v>40.807186598550629</c:v>
                      </c:pt>
                      <c:pt idx="128">
                        <c:v>39.805624606405758</c:v>
                      </c:pt>
                      <c:pt idx="129">
                        <c:v>38.593183405091374</c:v>
                      </c:pt>
                      <c:pt idx="130">
                        <c:v>37.36489041703048</c:v>
                      </c:pt>
                      <c:pt idx="131">
                        <c:v>36.178918161541631</c:v>
                      </c:pt>
                      <c:pt idx="132">
                        <c:v>34.994559513007054</c:v>
                      </c:pt>
                      <c:pt idx="133">
                        <c:v>33.815205580048591</c:v>
                      </c:pt>
                      <c:pt idx="134">
                        <c:v>32.694326130611131</c:v>
                      </c:pt>
                      <c:pt idx="135">
                        <c:v>31.56545243561191</c:v>
                      </c:pt>
                      <c:pt idx="136">
                        <c:v>30.482162369416841</c:v>
                      </c:pt>
                      <c:pt idx="137">
                        <c:v>29.436067585217927</c:v>
                      </c:pt>
                      <c:pt idx="138">
                        <c:v>28.415802574204484</c:v>
                      </c:pt>
                      <c:pt idx="139">
                        <c:v>27.437015416498369</c:v>
                      </c:pt>
                      <c:pt idx="140">
                        <c:v>26.491360036879072</c:v>
                      </c:pt>
                      <c:pt idx="141">
                        <c:v>25.575489787498498</c:v>
                      </c:pt>
                      <c:pt idx="142">
                        <c:v>24.689052191614437</c:v>
                      </c:pt>
                      <c:pt idx="143">
                        <c:v>23.847684695713529</c:v>
                      </c:pt>
                      <c:pt idx="144">
                        <c:v>23.023011291396934</c:v>
                      </c:pt>
                      <c:pt idx="145">
                        <c:v>22.241639882433752</c:v>
                      </c:pt>
                      <c:pt idx="146">
                        <c:v>21.496160286010003</c:v>
                      </c:pt>
                      <c:pt idx="147">
                        <c:v>20.773142770115157</c:v>
                      </c:pt>
                      <c:pt idx="148">
                        <c:v>20.092137041030391</c:v>
                      </c:pt>
                      <c:pt idx="149">
                        <c:v>19.4546716059128</c:v>
                      </c:pt>
                      <c:pt idx="150">
                        <c:v>18.83125344546896</c:v>
                      </c:pt>
                      <c:pt idx="151">
                        <c:v>18.245367940686748</c:v>
                      </c:pt>
                      <c:pt idx="152">
                        <c:v>17.679479005582593</c:v>
                      </c:pt>
                      <c:pt idx="153">
                        <c:v>17.127029384978684</c:v>
                      </c:pt>
                      <c:pt idx="154">
                        <c:v>16.594441082521072</c:v>
                      </c:pt>
                      <c:pt idx="155">
                        <c:v>16.076115889556625</c:v>
                      </c:pt>
                      <c:pt idx="156">
                        <c:v>15.572435990183688</c:v>
                      </c:pt>
                      <c:pt idx="157">
                        <c:v>15.102764621849591</c:v>
                      </c:pt>
                      <c:pt idx="158">
                        <c:v>14.638446774361086</c:v>
                      </c:pt>
                      <c:pt idx="159">
                        <c:v>14.197809913166552</c:v>
                      </c:pt>
                      <c:pt idx="160">
                        <c:v>13.788164715324239</c:v>
                      </c:pt>
                      <c:pt idx="161">
                        <c:v>13.390805808742691</c:v>
                      </c:pt>
                      <c:pt idx="162">
                        <c:v>13.019012507120213</c:v>
                      </c:pt>
                      <c:pt idx="163">
                        <c:v>12.661049534562672</c:v>
                      </c:pt>
                      <c:pt idx="164">
                        <c:v>12.334167735164295</c:v>
                      </c:pt>
                      <c:pt idx="165">
                        <c:v>12.025604763927923</c:v>
                      </c:pt>
                      <c:pt idx="166">
                        <c:v>11.733585756311738</c:v>
                      </c:pt>
                      <c:pt idx="167">
                        <c:v>11.45832397444364</c:v>
                      </c:pt>
                      <c:pt idx="168">
                        <c:v>11.191021428666877</c:v>
                      </c:pt>
                      <c:pt idx="169">
                        <c:v>10.931869473590629</c:v>
                      </c:pt>
                      <c:pt idx="170">
                        <c:v>10.680049378234163</c:v>
                      </c:pt>
                      <c:pt idx="171">
                        <c:v>10.434732870188293</c:v>
                      </c:pt>
                      <c:pt idx="172">
                        <c:v>10.20708265398561</c:v>
                      </c:pt>
                      <c:pt idx="173">
                        <c:v>9.9652529040820106</c:v>
                      </c:pt>
                      <c:pt idx="174">
                        <c:v>9.7363897330165123</c:v>
                      </c:pt>
                      <c:pt idx="175">
                        <c:v>9.5106316354411504</c:v>
                      </c:pt>
                      <c:pt idx="176">
                        <c:v>9.2891099088051554</c:v>
                      </c:pt>
                      <c:pt idx="177">
                        <c:v>9.0769490515436537</c:v>
                      </c:pt>
                      <c:pt idx="178">
                        <c:v>8.8652671396645779</c:v>
                      </c:pt>
                      <c:pt idx="179">
                        <c:v>8.6731761826535347</c:v>
                      </c:pt>
                      <c:pt idx="180">
                        <c:v>8.4927824596277137</c:v>
                      </c:pt>
                      <c:pt idx="181">
                        <c:v>8.3111868366696253</c:v>
                      </c:pt>
                      <c:pt idx="182">
                        <c:v>8.136485066262102</c:v>
                      </c:pt>
                      <c:pt idx="183">
                        <c:v>7.9657680697291422</c:v>
                      </c:pt>
                      <c:pt idx="184">
                        <c:v>7.8131222035650563</c:v>
                      </c:pt>
                      <c:pt idx="185">
                        <c:v>7.6636295105078425</c:v>
                      </c:pt>
                      <c:pt idx="186">
                        <c:v>7.5043679561832164</c:v>
                      </c:pt>
                      <c:pt idx="187">
                        <c:v>7.3534116521141346</c:v>
                      </c:pt>
                      <c:pt idx="188">
                        <c:v>7.2188310658575716</c:v>
                      </c:pt>
                      <c:pt idx="189">
                        <c:v>7.087693218996705</c:v>
                      </c:pt>
                      <c:pt idx="190">
                        <c:v>6.9600618736825659</c:v>
                      </c:pt>
                      <c:pt idx="191">
                        <c:v>6.8319977083854395</c:v>
                      </c:pt>
                      <c:pt idx="192">
                        <c:v>6.7085584834829666</c:v>
                      </c:pt>
                      <c:pt idx="193">
                        <c:v>6.5917991972791352</c:v>
                      </c:pt>
                      <c:pt idx="194">
                        <c:v>6.4827722330167479</c:v>
                      </c:pt>
                      <c:pt idx="195">
                        <c:v>6.3825274974150172</c:v>
                      </c:pt>
                      <c:pt idx="196">
                        <c:v>6.2831125512345345</c:v>
                      </c:pt>
                      <c:pt idx="197">
                        <c:v>6.1825727323432353</c:v>
                      </c:pt>
                      <c:pt idx="198">
                        <c:v>6.0859512717300035</c:v>
                      </c:pt>
                      <c:pt idx="199">
                        <c:v>5.9822894028864173</c:v>
                      </c:pt>
                      <c:pt idx="200">
                        <c:v>5.8806264649526625</c:v>
                      </c:pt>
                    </c:numCache>
                  </c:numRef>
                </c:yVal>
                <c:smooth val="1"/>
                <c:extLst>
                  <c:ext xmlns:c16="http://schemas.microsoft.com/office/drawing/2014/chart" uri="{C3380CC4-5D6E-409C-BE32-E72D297353CC}">
                    <c16:uniqueId val="{00000003-CF73-4847-A654-C7B42220257C}"/>
                  </c:ext>
                </c:extLst>
              </c15:ser>
            </c15:filteredScatterSeries>
            <c15:filteredScatterSeries>
              <c15:ser>
                <c:idx val="3"/>
                <c:order val="4"/>
                <c:tx>
                  <c:v>Simulated 6500RPM with combustion</c:v>
                </c:tx>
                <c:spPr>
                  <a:ln w="19050" cap="rnd">
                    <a:solidFill>
                      <a:schemeClr val="accent4"/>
                    </a:solidFill>
                    <a:round/>
                  </a:ln>
                  <a:effectLst/>
                </c:spPr>
                <c:marker>
                  <c:symbol val="none"/>
                </c:marker>
                <c:xVal>
                  <c:numRef>
                    <c:extLst xmlns:c15="http://schemas.microsoft.com/office/drawing/2012/chart">
                      <c:ext xmlns:c15="http://schemas.microsoft.com/office/drawing/2012/chart" uri="{02D57815-91ED-43cb-92C2-25804820EDAC}">
                        <c15:formulaRef>
                          <c15:sqref>'Non combustion model'!$A$8:$A$208</c15:sqref>
                        </c15:formulaRef>
                      </c:ext>
                    </c:extLst>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extLst xmlns:c15="http://schemas.microsoft.com/office/drawing/2012/chart">
                      <c:ext xmlns:c15="http://schemas.microsoft.com/office/drawing/2012/chart" uri="{02D57815-91ED-43cb-92C2-25804820EDAC}">
                        <c15:formulaRef>
                          <c15:sqref>'Non combustion model'!$C$8:$C$208</c15:sqref>
                        </c15:formulaRef>
                      </c:ext>
                    </c:extLst>
                    <c:numCache>
                      <c:formatCode>General</c:formatCode>
                      <c:ptCount val="201"/>
                      <c:pt idx="0">
                        <c:v>2.0643735350473396</c:v>
                      </c:pt>
                      <c:pt idx="1">
                        <c:v>2.0937105971135845</c:v>
                      </c:pt>
                      <c:pt idx="2">
                        <c:v>2.12404872827</c:v>
                      </c:pt>
                      <c:pt idx="3">
                        <c:v>2.155427267656767</c:v>
                      </c:pt>
                      <c:pt idx="4">
                        <c:v>2.1878874487654674</c:v>
                      </c:pt>
                      <c:pt idx="5">
                        <c:v>2.2214725025849833</c:v>
                      </c:pt>
                      <c:pt idx="6">
                        <c:v>2.2562277669832547</c:v>
                      </c:pt>
                      <c:pt idx="7">
                        <c:v>2.2922008027208665</c:v>
                      </c:pt>
                      <c:pt idx="8">
                        <c:v>2.3294415165170355</c:v>
                      </c:pt>
                      <c:pt idx="9">
                        <c:v>2.3680022916145611</c:v>
                      </c:pt>
                      <c:pt idx="10">
                        <c:v>2.4079381263174366</c:v>
                      </c:pt>
                      <c:pt idx="11">
                        <c:v>2.4493067810032971</c:v>
                      </c:pt>
                      <c:pt idx="12">
                        <c:v>2.4921689341424305</c:v>
                      </c:pt>
                      <c:pt idx="13">
                        <c:v>2.5365883478858673</c:v>
                      </c:pt>
                      <c:pt idx="14">
                        <c:v>2.5826320438167856</c:v>
                      </c:pt>
                      <c:pt idx="15">
                        <c:v>2.6303704894921593</c:v>
                      </c:pt>
                      <c:pt idx="16">
                        <c:v>2.6798777964349454</c:v>
                      </c:pt>
                      <c:pt idx="17">
                        <c:v>2.7312319302708583</c:v>
                      </c:pt>
                      <c:pt idx="18">
                        <c:v>2.7845149337378992</c:v>
                      </c:pt>
                      <c:pt idx="19">
                        <c:v>2.8398131633303758</c:v>
                      </c:pt>
                      <c:pt idx="20">
                        <c:v>2.8972175403722886</c:v>
                      </c:pt>
                      <c:pt idx="21">
                        <c:v>2.9568238173464683</c:v>
                      </c:pt>
                      <c:pt idx="22">
                        <c:v>3.0187328603354238</c:v>
                      </c:pt>
                      <c:pt idx="23">
                        <c:v>3.0830509484563495</c:v>
                      </c:pt>
                      <c:pt idx="24">
                        <c:v>3.1498900911948478</c:v>
                      </c:pt>
                      <c:pt idx="25">
                        <c:v>3.2193683645588522</c:v>
                      </c:pt>
                      <c:pt idx="26">
                        <c:v>3.2916102669834908</c:v>
                      </c:pt>
                      <c:pt idx="27">
                        <c:v>3.3667470959179946</c:v>
                      </c:pt>
                      <c:pt idx="28">
                        <c:v>3.4449173460143929</c:v>
                      </c:pt>
                      <c:pt idx="29">
                        <c:v>3.5262671298117123</c:v>
                      </c:pt>
                      <c:pt idx="30">
                        <c:v>3.6109506217658436</c:v>
                      </c:pt>
                      <c:pt idx="31">
                        <c:v>3.6991305264093772</c:v>
                      </c:pt>
                      <c:pt idx="32">
                        <c:v>3.790978571333127</c:v>
                      </c:pt>
                      <c:pt idx="33">
                        <c:v>3.886676025556365</c:v>
                      </c:pt>
                      <c:pt idx="34">
                        <c:v>3.9864142436882664</c:v>
                      </c:pt>
                      <c:pt idx="35">
                        <c:v>4.0903952360720819</c:v>
                      </c:pt>
                      <c:pt idx="36">
                        <c:v>4.1988322648357101</c:v>
                      </c:pt>
                      <c:pt idx="37">
                        <c:v>4.3119504654373317</c:v>
                      </c:pt>
                      <c:pt idx="38">
                        <c:v>4.4299874928797962</c:v>
                      </c:pt>
                      <c:pt idx="39">
                        <c:v>4.5531941912573162</c:v>
                      </c:pt>
                      <c:pt idx="40">
                        <c:v>4.6818352846757678</c:v>
                      </c:pt>
                      <c:pt idx="41">
                        <c:v>4.816190086833454</c:v>
                      </c:pt>
                      <c:pt idx="42">
                        <c:v>4.9565532256389204</c:v>
                      </c:pt>
                      <c:pt idx="43">
                        <c:v>5.1032353781504147</c:v>
                      </c:pt>
                      <c:pt idx="44">
                        <c:v>5.2565640098163202</c:v>
                      </c:pt>
                      <c:pt idx="45">
                        <c:v>5.416884110443382</c:v>
                      </c:pt>
                      <c:pt idx="46">
                        <c:v>5.5845589174789358</c:v>
                      </c:pt>
                      <c:pt idx="47">
                        <c:v>5.7599706150213246</c:v>
                      </c:pt>
                      <c:pt idx="48">
                        <c:v>5.9435209944174128</c:v>
                      </c:pt>
                      <c:pt idx="49">
                        <c:v>6.1356320593132558</c:v>
                      </c:pt>
                      <c:pt idx="50">
                        <c:v>6.3367465545310457</c:v>
                      </c:pt>
                      <c:pt idx="51">
                        <c:v>6.5473283940872076</c:v>
                      </c:pt>
                      <c:pt idx="52">
                        <c:v>6.7678629589696149</c:v>
                      </c:pt>
                      <c:pt idx="53">
                        <c:v>6.9988572298848482</c:v>
                      </c:pt>
                      <c:pt idx="54">
                        <c:v>7.2408397139900051</c:v>
                      </c:pt>
                      <c:pt idx="55">
                        <c:v>7.4943601175662593</c:v>
                      </c:pt>
                      <c:pt idx="56">
                        <c:v>7.7599887086030765</c:v>
                      </c:pt>
                      <c:pt idx="57">
                        <c:v>8.0383153042864812</c:v>
                      </c:pt>
                      <c:pt idx="58">
                        <c:v>8.3299478083855725</c:v>
                      </c:pt>
                      <c:pt idx="59">
                        <c:v>8.6355102125015097</c:v>
                      </c:pt>
                      <c:pt idx="60">
                        <c:v>8.9556399631209391</c:v>
                      </c:pt>
                      <c:pt idx="61">
                        <c:v>9.2909845835016451</c:v>
                      </c:pt>
                      <c:pt idx="62">
                        <c:v>9.6421974257955245</c:v>
                      </c:pt>
                      <c:pt idx="63">
                        <c:v>10.009932414782078</c:v>
                      </c:pt>
                      <c:pt idx="64">
                        <c:v>10.39483763058317</c:v>
                      </c:pt>
                      <c:pt idx="65">
                        <c:v>10.797547564388095</c:v>
                      </c:pt>
                      <c:pt idx="66">
                        <c:v>11.218673869388873</c:v>
                      </c:pt>
                      <c:pt idx="67">
                        <c:v>11.658794419951413</c:v>
                      </c:pt>
                      <c:pt idx="68">
                        <c:v>12.118440486992954</c:v>
                      </c:pt>
                      <c:pt idx="69">
                        <c:v>12.598081838458377</c:v>
                      </c:pt>
                      <c:pt idx="70">
                        <c:v>13.098109582969535</c:v>
                      </c:pt>
                      <c:pt idx="71">
                        <c:v>13.618816594908647</c:v>
                      </c:pt>
                      <c:pt idx="72">
                        <c:v>14.16037539359426</c:v>
                      </c:pt>
                      <c:pt idx="73">
                        <c:v>14.722813401449384</c:v>
                      </c:pt>
                      <c:pt idx="74">
                        <c:v>15.305985580087524</c:v>
                      </c:pt>
                      <c:pt idx="75">
                        <c:v>15.90954454312581</c:v>
                      </c:pt>
                      <c:pt idx="76">
                        <c:v>16.532908374155969</c:v>
                      </c:pt>
                      <c:pt idx="77">
                        <c:v>17.175226540903871</c:v>
                      </c:pt>
                      <c:pt idx="78">
                        <c:v>17.835344494165383</c:v>
                      </c:pt>
                      <c:pt idx="79">
                        <c:v>18.511767772538459</c:v>
                      </c:pt>
                      <c:pt idx="80">
                        <c:v>19.202626698163677</c:v>
                      </c:pt>
                      <c:pt idx="81">
                        <c:v>19.905643037409156</c:v>
                      </c:pt>
                      <c:pt idx="82">
                        <c:v>20.618100301210603</c:v>
                      </c:pt>
                      <c:pt idx="83">
                        <c:v>21.336819653893819</c:v>
                      </c:pt>
                      <c:pt idx="84">
                        <c:v>22.058143661155555</c:v>
                      </c:pt>
                      <c:pt idx="85">
                        <c:v>22.777930304963359</c:v>
                      </c:pt>
                      <c:pt idx="86">
                        <c:v>23.491559787014193</c:v>
                      </c:pt>
                      <c:pt idx="87">
                        <c:v>24.193956590978427</c:v>
                      </c:pt>
                      <c:pt idx="88">
                        <c:v>24.879629035133345</c:v>
                      </c:pt>
                      <c:pt idx="89">
                        <c:v>25.54272808491001</c:v>
                      </c:pt>
                      <c:pt idx="90">
                        <c:v>26.177126485619855</c:v>
                      </c:pt>
                      <c:pt idx="91">
                        <c:v>26.776518315656173</c:v>
                      </c:pt>
                      <c:pt idx="92">
                        <c:v>27.33453787374776</c:v>
                      </c:pt>
                      <c:pt idx="93">
                        <c:v>27.844895457260726</c:v>
                      </c:pt>
                      <c:pt idx="94">
                        <c:v>28.301526153816432</c:v>
                      </c:pt>
                      <c:pt idx="95">
                        <c:v>28.69874637876099</c:v>
                      </c:pt>
                      <c:pt idx="96">
                        <c:v>29.031411691285602</c:v>
                      </c:pt>
                      <c:pt idx="97">
                        <c:v>29.295068563287884</c:v>
                      </c:pt>
                      <c:pt idx="98">
                        <c:v>29.486092393917666</c:v>
                      </c:pt>
                      <c:pt idx="99">
                        <c:v>29.601804258754864</c:v>
                      </c:pt>
                      <c:pt idx="100">
                        <c:v>29.640559698377167</c:v>
                      </c:pt>
                      <c:pt idx="101">
                        <c:v>29.601804258754864</c:v>
                      </c:pt>
                      <c:pt idx="102">
                        <c:v>29.486092393917662</c:v>
                      </c:pt>
                      <c:pt idx="103">
                        <c:v>29.295068563287881</c:v>
                      </c:pt>
                      <c:pt idx="104">
                        <c:v>29.031411691285587</c:v>
                      </c:pt>
                      <c:pt idx="105">
                        <c:v>28.69874637876098</c:v>
                      </c:pt>
                      <c:pt idx="106">
                        <c:v>28.301526153816415</c:v>
                      </c:pt>
                      <c:pt idx="107">
                        <c:v>27.844895457260709</c:v>
                      </c:pt>
                      <c:pt idx="108">
                        <c:v>27.334537873747742</c:v>
                      </c:pt>
                      <c:pt idx="109">
                        <c:v>26.776518315656155</c:v>
                      </c:pt>
                      <c:pt idx="110">
                        <c:v>26.17712648561983</c:v>
                      </c:pt>
                      <c:pt idx="111">
                        <c:v>25.542728084909982</c:v>
                      </c:pt>
                      <c:pt idx="112">
                        <c:v>24.87962903513332</c:v>
                      </c:pt>
                      <c:pt idx="113">
                        <c:v>24.193956590978402</c:v>
                      </c:pt>
                      <c:pt idx="114">
                        <c:v>23.491559787014172</c:v>
                      </c:pt>
                      <c:pt idx="115">
                        <c:v>22.777930304963334</c:v>
                      </c:pt>
                      <c:pt idx="116">
                        <c:v>22.05814366115553</c:v>
                      </c:pt>
                      <c:pt idx="117">
                        <c:v>21.336819653893794</c:v>
                      </c:pt>
                      <c:pt idx="118">
                        <c:v>20.618100301210578</c:v>
                      </c:pt>
                      <c:pt idx="119">
                        <c:v>19.905643037409131</c:v>
                      </c:pt>
                      <c:pt idx="120">
                        <c:v>19.202626698163655</c:v>
                      </c:pt>
                      <c:pt idx="121">
                        <c:v>18.511767772538438</c:v>
                      </c:pt>
                      <c:pt idx="122">
                        <c:v>17.835344494165362</c:v>
                      </c:pt>
                      <c:pt idx="123">
                        <c:v>17.17522654090385</c:v>
                      </c:pt>
                      <c:pt idx="124">
                        <c:v>16.532908374155951</c:v>
                      </c:pt>
                      <c:pt idx="125">
                        <c:v>15.909544543125794</c:v>
                      </c:pt>
                      <c:pt idx="126">
                        <c:v>15.305985580087508</c:v>
                      </c:pt>
                      <c:pt idx="127">
                        <c:v>14.72281340144937</c:v>
                      </c:pt>
                      <c:pt idx="128">
                        <c:v>14.160375393594245</c:v>
                      </c:pt>
                      <c:pt idx="129">
                        <c:v>13.618816594908632</c:v>
                      </c:pt>
                      <c:pt idx="130">
                        <c:v>13.098109582969524</c:v>
                      </c:pt>
                      <c:pt idx="131">
                        <c:v>12.59808183845837</c:v>
                      </c:pt>
                      <c:pt idx="132">
                        <c:v>12.118440486992947</c:v>
                      </c:pt>
                      <c:pt idx="133">
                        <c:v>11.658794419951406</c:v>
                      </c:pt>
                      <c:pt idx="134">
                        <c:v>11.218673869388866</c:v>
                      </c:pt>
                      <c:pt idx="135">
                        <c:v>10.797547564388088</c:v>
                      </c:pt>
                      <c:pt idx="136">
                        <c:v>10.394837630583163</c:v>
                      </c:pt>
                      <c:pt idx="137">
                        <c:v>10.009932414782069</c:v>
                      </c:pt>
                      <c:pt idx="138">
                        <c:v>9.6421974257955156</c:v>
                      </c:pt>
                      <c:pt idx="139">
                        <c:v>9.2909845835016345</c:v>
                      </c:pt>
                      <c:pt idx="140">
                        <c:v>8.9556399631209302</c:v>
                      </c:pt>
                      <c:pt idx="141">
                        <c:v>8.6355102125015009</c:v>
                      </c:pt>
                      <c:pt idx="142">
                        <c:v>8.3299478083855636</c:v>
                      </c:pt>
                      <c:pt idx="143">
                        <c:v>8.0383153042864706</c:v>
                      </c:pt>
                      <c:pt idx="144">
                        <c:v>7.7599887086030686</c:v>
                      </c:pt>
                      <c:pt idx="145">
                        <c:v>7.4943601175662495</c:v>
                      </c:pt>
                      <c:pt idx="146">
                        <c:v>7.2408397139899972</c:v>
                      </c:pt>
                      <c:pt idx="147">
                        <c:v>6.9988572298848402</c:v>
                      </c:pt>
                      <c:pt idx="148">
                        <c:v>6.7678629589696069</c:v>
                      </c:pt>
                      <c:pt idx="149">
                        <c:v>6.5473283940872005</c:v>
                      </c:pt>
                      <c:pt idx="150">
                        <c:v>6.3367465545310413</c:v>
                      </c:pt>
                      <c:pt idx="151">
                        <c:v>6.1356320593132505</c:v>
                      </c:pt>
                      <c:pt idx="152">
                        <c:v>5.9435209944174074</c:v>
                      </c:pt>
                      <c:pt idx="153">
                        <c:v>5.7599706150213166</c:v>
                      </c:pt>
                      <c:pt idx="154">
                        <c:v>5.5845589174789279</c:v>
                      </c:pt>
                      <c:pt idx="155">
                        <c:v>5.416884110443374</c:v>
                      </c:pt>
                      <c:pt idx="156">
                        <c:v>5.2565640098163113</c:v>
                      </c:pt>
                      <c:pt idx="157">
                        <c:v>5.1032353781504076</c:v>
                      </c:pt>
                      <c:pt idx="158">
                        <c:v>4.9565532256389124</c:v>
                      </c:pt>
                      <c:pt idx="159">
                        <c:v>4.8161900868334477</c:v>
                      </c:pt>
                      <c:pt idx="160">
                        <c:v>4.6818352846757607</c:v>
                      </c:pt>
                      <c:pt idx="161">
                        <c:v>4.5531941912573082</c:v>
                      </c:pt>
                      <c:pt idx="162">
                        <c:v>4.42998749287979</c:v>
                      </c:pt>
                      <c:pt idx="163">
                        <c:v>4.3119504654373264</c:v>
                      </c:pt>
                      <c:pt idx="164">
                        <c:v>4.1988322648357066</c:v>
                      </c:pt>
                      <c:pt idx="165">
                        <c:v>4.0903952360720774</c:v>
                      </c:pt>
                      <c:pt idx="166">
                        <c:v>3.9864142436882624</c:v>
                      </c:pt>
                      <c:pt idx="167">
                        <c:v>3.8866760255563606</c:v>
                      </c:pt>
                      <c:pt idx="168">
                        <c:v>3.7909785713331225</c:v>
                      </c:pt>
                      <c:pt idx="169">
                        <c:v>3.6991305264093719</c:v>
                      </c:pt>
                      <c:pt idx="170">
                        <c:v>3.6109506217658383</c:v>
                      </c:pt>
                      <c:pt idx="171">
                        <c:v>3.526267129811707</c:v>
                      </c:pt>
                      <c:pt idx="172">
                        <c:v>3.4449173460143889</c:v>
                      </c:pt>
                      <c:pt idx="173">
                        <c:v>3.366747095917991</c:v>
                      </c:pt>
                      <c:pt idx="174">
                        <c:v>3.2916102669834877</c:v>
                      </c:pt>
                      <c:pt idx="175">
                        <c:v>3.2193683645588496</c:v>
                      </c:pt>
                      <c:pt idx="176">
                        <c:v>3.1498900911948442</c:v>
                      </c:pt>
                      <c:pt idx="177">
                        <c:v>3.0830509484563469</c:v>
                      </c:pt>
                      <c:pt idx="178">
                        <c:v>3.0187328603354215</c:v>
                      </c:pt>
                      <c:pt idx="179">
                        <c:v>2.956823817346466</c:v>
                      </c:pt>
                      <c:pt idx="180">
                        <c:v>2.8972175403722868</c:v>
                      </c:pt>
                      <c:pt idx="181">
                        <c:v>2.839813163330374</c:v>
                      </c:pt>
                      <c:pt idx="182">
                        <c:v>2.7845149337378974</c:v>
                      </c:pt>
                      <c:pt idx="183">
                        <c:v>2.7312319302708565</c:v>
                      </c:pt>
                      <c:pt idx="184">
                        <c:v>2.6798777964349441</c:v>
                      </c:pt>
                      <c:pt idx="185">
                        <c:v>2.630370489492158</c:v>
                      </c:pt>
                      <c:pt idx="186">
                        <c:v>2.5826320438167838</c:v>
                      </c:pt>
                      <c:pt idx="187">
                        <c:v>2.5365883478858655</c:v>
                      </c:pt>
                      <c:pt idx="188">
                        <c:v>2.4921689341424287</c:v>
                      </c:pt>
                      <c:pt idx="189">
                        <c:v>2.4493067810032954</c:v>
                      </c:pt>
                      <c:pt idx="190">
                        <c:v>2.4079381263174344</c:v>
                      </c:pt>
                      <c:pt idx="191">
                        <c:v>2.3680022916145598</c:v>
                      </c:pt>
                      <c:pt idx="192">
                        <c:v>2.3294415165170337</c:v>
                      </c:pt>
                      <c:pt idx="193">
                        <c:v>2.2922008027208647</c:v>
                      </c:pt>
                      <c:pt idx="194">
                        <c:v>2.2562277669832533</c:v>
                      </c:pt>
                      <c:pt idx="195">
                        <c:v>2.2214725025849815</c:v>
                      </c:pt>
                      <c:pt idx="196">
                        <c:v>2.1878874487654651</c:v>
                      </c:pt>
                      <c:pt idx="197">
                        <c:v>2.1554272676567643</c:v>
                      </c:pt>
                      <c:pt idx="198">
                        <c:v>2.1240487282699978</c:v>
                      </c:pt>
                      <c:pt idx="199">
                        <c:v>2.0937105971135828</c:v>
                      </c:pt>
                      <c:pt idx="200">
                        <c:v>2.0643735350473382</c:v>
                      </c:pt>
                    </c:numCache>
                  </c:numRef>
                </c:yVal>
                <c:smooth val="1"/>
                <c:extLst xmlns:c15="http://schemas.microsoft.com/office/drawing/2012/chart">
                  <c:ext xmlns:c16="http://schemas.microsoft.com/office/drawing/2014/chart" uri="{C3380CC4-5D6E-409C-BE32-E72D297353CC}">
                    <c16:uniqueId val="{00000004-CF73-4847-A654-C7B42220257C}"/>
                  </c:ext>
                </c:extLst>
              </c15:ser>
            </c15:filteredScatterSeries>
          </c:ext>
        </c:extLst>
      </c:scatterChart>
      <c:valAx>
        <c:axId val="698191952"/>
        <c:scaling>
          <c:orientation val="minMax"/>
          <c:max val="100"/>
          <c:min val="-1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195888"/>
        <c:crosses val="autoZero"/>
        <c:crossBetween val="midCat"/>
      </c:valAx>
      <c:valAx>
        <c:axId val="698195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Preassure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1919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Real</a:t>
            </a:r>
            <a:r>
              <a:rPr lang="en-US" baseline="0"/>
              <a:t> data</a:t>
            </a:r>
            <a:r>
              <a:rPr lang="en-US"/>
              <a:t> v.s.</a:t>
            </a:r>
            <a:r>
              <a:rPr lang="en-US" baseline="0"/>
              <a:t> simulated using compression n=1.3044 value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Simulated 6500RPM no combustion</c:v>
          </c:tx>
          <c:spPr>
            <a:ln w="19050" cap="rnd">
              <a:solidFill>
                <a:schemeClr val="accent1"/>
              </a:solidFill>
              <a:round/>
            </a:ln>
            <a:effectLst/>
          </c:spPr>
          <c:marker>
            <c:symbol val="none"/>
          </c:marker>
          <c:xVal>
            <c:numRef>
              <c:f>'Non combustion model'!$A$8:$A$208</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'Non combustion model'!$C$8:$C$208</c:f>
              <c:numCache>
                <c:formatCode>General</c:formatCode>
                <c:ptCount val="201"/>
                <c:pt idx="0">
                  <c:v>2.0643735350473396</c:v>
                </c:pt>
                <c:pt idx="1">
                  <c:v>2.0937105971135845</c:v>
                </c:pt>
                <c:pt idx="2">
                  <c:v>2.12404872827</c:v>
                </c:pt>
                <c:pt idx="3">
                  <c:v>2.155427267656767</c:v>
                </c:pt>
                <c:pt idx="4">
                  <c:v>2.1878874487654674</c:v>
                </c:pt>
                <c:pt idx="5">
                  <c:v>2.2214725025849833</c:v>
                </c:pt>
                <c:pt idx="6">
                  <c:v>2.2562277669832547</c:v>
                </c:pt>
                <c:pt idx="7">
                  <c:v>2.2922008027208665</c:v>
                </c:pt>
                <c:pt idx="8">
                  <c:v>2.3294415165170355</c:v>
                </c:pt>
                <c:pt idx="9">
                  <c:v>2.3680022916145611</c:v>
                </c:pt>
                <c:pt idx="10">
                  <c:v>2.4079381263174366</c:v>
                </c:pt>
                <c:pt idx="11">
                  <c:v>2.4493067810032971</c:v>
                </c:pt>
                <c:pt idx="12">
                  <c:v>2.4921689341424305</c:v>
                </c:pt>
                <c:pt idx="13">
                  <c:v>2.5365883478858673</c:v>
                </c:pt>
                <c:pt idx="14">
                  <c:v>2.5826320438167856</c:v>
                </c:pt>
                <c:pt idx="15">
                  <c:v>2.6303704894921593</c:v>
                </c:pt>
                <c:pt idx="16">
                  <c:v>2.6798777964349454</c:v>
                </c:pt>
                <c:pt idx="17">
                  <c:v>2.7312319302708583</c:v>
                </c:pt>
                <c:pt idx="18">
                  <c:v>2.7845149337378992</c:v>
                </c:pt>
                <c:pt idx="19">
                  <c:v>2.8398131633303758</c:v>
                </c:pt>
                <c:pt idx="20">
                  <c:v>2.8972175403722886</c:v>
                </c:pt>
                <c:pt idx="21">
                  <c:v>2.9568238173464683</c:v>
                </c:pt>
                <c:pt idx="22">
                  <c:v>3.0187328603354238</c:v>
                </c:pt>
                <c:pt idx="23">
                  <c:v>3.0830509484563495</c:v>
                </c:pt>
                <c:pt idx="24">
                  <c:v>3.1498900911948478</c:v>
                </c:pt>
                <c:pt idx="25">
                  <c:v>3.2193683645588522</c:v>
                </c:pt>
                <c:pt idx="26">
                  <c:v>3.2916102669834908</c:v>
                </c:pt>
                <c:pt idx="27">
                  <c:v>3.3667470959179946</c:v>
                </c:pt>
                <c:pt idx="28">
                  <c:v>3.4449173460143929</c:v>
                </c:pt>
                <c:pt idx="29">
                  <c:v>3.5262671298117123</c:v>
                </c:pt>
                <c:pt idx="30">
                  <c:v>3.6109506217658436</c:v>
                </c:pt>
                <c:pt idx="31">
                  <c:v>3.6991305264093772</c:v>
                </c:pt>
                <c:pt idx="32">
                  <c:v>3.790978571333127</c:v>
                </c:pt>
                <c:pt idx="33">
                  <c:v>3.886676025556365</c:v>
                </c:pt>
                <c:pt idx="34">
                  <c:v>3.9864142436882664</c:v>
                </c:pt>
                <c:pt idx="35">
                  <c:v>4.0903952360720819</c:v>
                </c:pt>
                <c:pt idx="36">
                  <c:v>4.1988322648357101</c:v>
                </c:pt>
                <c:pt idx="37">
                  <c:v>4.3119504654373317</c:v>
                </c:pt>
                <c:pt idx="38">
                  <c:v>4.4299874928797962</c:v>
                </c:pt>
                <c:pt idx="39">
                  <c:v>4.5531941912573162</c:v>
                </c:pt>
                <c:pt idx="40">
                  <c:v>4.6818352846757678</c:v>
                </c:pt>
                <c:pt idx="41">
                  <c:v>4.816190086833454</c:v>
                </c:pt>
                <c:pt idx="42">
                  <c:v>4.9565532256389204</c:v>
                </c:pt>
                <c:pt idx="43">
                  <c:v>5.1032353781504147</c:v>
                </c:pt>
                <c:pt idx="44">
                  <c:v>5.2565640098163202</c:v>
                </c:pt>
                <c:pt idx="45">
                  <c:v>5.416884110443382</c:v>
                </c:pt>
                <c:pt idx="46">
                  <c:v>5.5845589174789358</c:v>
                </c:pt>
                <c:pt idx="47">
                  <c:v>5.7599706150213246</c:v>
                </c:pt>
                <c:pt idx="48">
                  <c:v>5.9435209944174128</c:v>
                </c:pt>
                <c:pt idx="49">
                  <c:v>6.1356320593132558</c:v>
                </c:pt>
                <c:pt idx="50">
                  <c:v>6.3367465545310457</c:v>
                </c:pt>
                <c:pt idx="51">
                  <c:v>6.5473283940872076</c:v>
                </c:pt>
                <c:pt idx="52">
                  <c:v>6.7678629589696149</c:v>
                </c:pt>
                <c:pt idx="53">
                  <c:v>6.9988572298848482</c:v>
                </c:pt>
                <c:pt idx="54">
                  <c:v>7.2408397139900051</c:v>
                </c:pt>
                <c:pt idx="55">
                  <c:v>7.4943601175662593</c:v>
                </c:pt>
                <c:pt idx="56">
                  <c:v>7.7599887086030765</c:v>
                </c:pt>
                <c:pt idx="57">
                  <c:v>8.0383153042864812</c:v>
                </c:pt>
                <c:pt idx="58">
                  <c:v>8.3299478083855725</c:v>
                </c:pt>
                <c:pt idx="59">
                  <c:v>8.6355102125015097</c:v>
                </c:pt>
                <c:pt idx="60">
                  <c:v>8.9556399631209391</c:v>
                </c:pt>
                <c:pt idx="61">
                  <c:v>9.2909845835016451</c:v>
                </c:pt>
                <c:pt idx="62">
                  <c:v>9.6421974257955245</c:v>
                </c:pt>
                <c:pt idx="63">
                  <c:v>10.009932414782078</c:v>
                </c:pt>
                <c:pt idx="64">
                  <c:v>10.39483763058317</c:v>
                </c:pt>
                <c:pt idx="65">
                  <c:v>10.797547564388095</c:v>
                </c:pt>
                <c:pt idx="66">
                  <c:v>11.218673869388873</c:v>
                </c:pt>
                <c:pt idx="67">
                  <c:v>11.658794419951413</c:v>
                </c:pt>
                <c:pt idx="68">
                  <c:v>12.118440486992954</c:v>
                </c:pt>
                <c:pt idx="69">
                  <c:v>12.598081838458377</c:v>
                </c:pt>
                <c:pt idx="70">
                  <c:v>13.098109582969535</c:v>
                </c:pt>
                <c:pt idx="71">
                  <c:v>13.618816594908647</c:v>
                </c:pt>
                <c:pt idx="72">
                  <c:v>14.16037539359426</c:v>
                </c:pt>
                <c:pt idx="73">
                  <c:v>14.722813401449384</c:v>
                </c:pt>
                <c:pt idx="74">
                  <c:v>15.305985580087524</c:v>
                </c:pt>
                <c:pt idx="75">
                  <c:v>15.90954454312581</c:v>
                </c:pt>
                <c:pt idx="76">
                  <c:v>16.532908374155969</c:v>
                </c:pt>
                <c:pt idx="77">
                  <c:v>17.175226540903871</c:v>
                </c:pt>
                <c:pt idx="78">
                  <c:v>17.835344494165383</c:v>
                </c:pt>
                <c:pt idx="79">
                  <c:v>18.511767772538459</c:v>
                </c:pt>
                <c:pt idx="80">
                  <c:v>19.202626698163677</c:v>
                </c:pt>
                <c:pt idx="81">
                  <c:v>19.905643037409156</c:v>
                </c:pt>
                <c:pt idx="82">
                  <c:v>20.618100301210603</c:v>
                </c:pt>
                <c:pt idx="83">
                  <c:v>21.336819653893819</c:v>
                </c:pt>
                <c:pt idx="84">
                  <c:v>22.058143661155555</c:v>
                </c:pt>
                <c:pt idx="85">
                  <c:v>22.777930304963359</c:v>
                </c:pt>
                <c:pt idx="86">
                  <c:v>23.491559787014193</c:v>
                </c:pt>
                <c:pt idx="87">
                  <c:v>24.193956590978427</c:v>
                </c:pt>
                <c:pt idx="88">
                  <c:v>24.879629035133345</c:v>
                </c:pt>
                <c:pt idx="89">
                  <c:v>25.54272808491001</c:v>
                </c:pt>
                <c:pt idx="90">
                  <c:v>26.177126485619855</c:v>
                </c:pt>
                <c:pt idx="91">
                  <c:v>26.776518315656173</c:v>
                </c:pt>
                <c:pt idx="92">
                  <c:v>27.33453787374776</c:v>
                </c:pt>
                <c:pt idx="93">
                  <c:v>27.844895457260726</c:v>
                </c:pt>
                <c:pt idx="94">
                  <c:v>28.301526153816432</c:v>
                </c:pt>
                <c:pt idx="95">
                  <c:v>28.69874637876099</c:v>
                </c:pt>
                <c:pt idx="96">
                  <c:v>29.031411691285602</c:v>
                </c:pt>
                <c:pt idx="97">
                  <c:v>29.295068563287884</c:v>
                </c:pt>
                <c:pt idx="98">
                  <c:v>29.486092393917666</c:v>
                </c:pt>
                <c:pt idx="99">
                  <c:v>29.601804258754864</c:v>
                </c:pt>
                <c:pt idx="100">
                  <c:v>29.640559698377167</c:v>
                </c:pt>
                <c:pt idx="101">
                  <c:v>29.601804258754864</c:v>
                </c:pt>
                <c:pt idx="102">
                  <c:v>29.486092393917662</c:v>
                </c:pt>
                <c:pt idx="103">
                  <c:v>29.295068563287881</c:v>
                </c:pt>
                <c:pt idx="104">
                  <c:v>29.031411691285587</c:v>
                </c:pt>
                <c:pt idx="105">
                  <c:v>28.69874637876098</c:v>
                </c:pt>
                <c:pt idx="106">
                  <c:v>28.301526153816415</c:v>
                </c:pt>
                <c:pt idx="107">
                  <c:v>27.844895457260709</c:v>
                </c:pt>
                <c:pt idx="108">
                  <c:v>27.334537873747742</c:v>
                </c:pt>
                <c:pt idx="109">
                  <c:v>26.776518315656155</c:v>
                </c:pt>
                <c:pt idx="110">
                  <c:v>26.17712648561983</c:v>
                </c:pt>
                <c:pt idx="111">
                  <c:v>25.542728084909982</c:v>
                </c:pt>
                <c:pt idx="112">
                  <c:v>24.87962903513332</c:v>
                </c:pt>
                <c:pt idx="113">
                  <c:v>24.193956590978402</c:v>
                </c:pt>
                <c:pt idx="114">
                  <c:v>23.491559787014172</c:v>
                </c:pt>
                <c:pt idx="115">
                  <c:v>22.777930304963334</c:v>
                </c:pt>
                <c:pt idx="116">
                  <c:v>22.05814366115553</c:v>
                </c:pt>
                <c:pt idx="117">
                  <c:v>21.336819653893794</c:v>
                </c:pt>
                <c:pt idx="118">
                  <c:v>20.618100301210578</c:v>
                </c:pt>
                <c:pt idx="119">
                  <c:v>19.905643037409131</c:v>
                </c:pt>
                <c:pt idx="120">
                  <c:v>19.202626698163655</c:v>
                </c:pt>
                <c:pt idx="121">
                  <c:v>18.511767772538438</c:v>
                </c:pt>
                <c:pt idx="122">
                  <c:v>17.835344494165362</c:v>
                </c:pt>
                <c:pt idx="123">
                  <c:v>17.17522654090385</c:v>
                </c:pt>
                <c:pt idx="124">
                  <c:v>16.532908374155951</c:v>
                </c:pt>
                <c:pt idx="125">
                  <c:v>15.909544543125794</c:v>
                </c:pt>
                <c:pt idx="126">
                  <c:v>15.305985580087508</c:v>
                </c:pt>
                <c:pt idx="127">
                  <c:v>14.72281340144937</c:v>
                </c:pt>
                <c:pt idx="128">
                  <c:v>14.160375393594245</c:v>
                </c:pt>
                <c:pt idx="129">
                  <c:v>13.618816594908632</c:v>
                </c:pt>
                <c:pt idx="130">
                  <c:v>13.098109582969524</c:v>
                </c:pt>
                <c:pt idx="131">
                  <c:v>12.59808183845837</c:v>
                </c:pt>
                <c:pt idx="132">
                  <c:v>12.118440486992947</c:v>
                </c:pt>
                <c:pt idx="133">
                  <c:v>11.658794419951406</c:v>
                </c:pt>
                <c:pt idx="134">
                  <c:v>11.218673869388866</c:v>
                </c:pt>
                <c:pt idx="135">
                  <c:v>10.797547564388088</c:v>
                </c:pt>
                <c:pt idx="136">
                  <c:v>10.394837630583163</c:v>
                </c:pt>
                <c:pt idx="137">
                  <c:v>10.009932414782069</c:v>
                </c:pt>
                <c:pt idx="138">
                  <c:v>9.6421974257955156</c:v>
                </c:pt>
                <c:pt idx="139">
                  <c:v>9.2909845835016345</c:v>
                </c:pt>
                <c:pt idx="140">
                  <c:v>8.9556399631209302</c:v>
                </c:pt>
                <c:pt idx="141">
                  <c:v>8.6355102125015009</c:v>
                </c:pt>
                <c:pt idx="142">
                  <c:v>8.3299478083855636</c:v>
                </c:pt>
                <c:pt idx="143">
                  <c:v>8.0383153042864706</c:v>
                </c:pt>
                <c:pt idx="144">
                  <c:v>7.7599887086030686</c:v>
                </c:pt>
                <c:pt idx="145">
                  <c:v>7.4943601175662495</c:v>
                </c:pt>
                <c:pt idx="146">
                  <c:v>7.2408397139899972</c:v>
                </c:pt>
                <c:pt idx="147">
                  <c:v>6.9988572298848402</c:v>
                </c:pt>
                <c:pt idx="148">
                  <c:v>6.7678629589696069</c:v>
                </c:pt>
                <c:pt idx="149">
                  <c:v>6.5473283940872005</c:v>
                </c:pt>
                <c:pt idx="150">
                  <c:v>6.3367465545310413</c:v>
                </c:pt>
                <c:pt idx="151">
                  <c:v>6.1356320593132505</c:v>
                </c:pt>
                <c:pt idx="152">
                  <c:v>5.9435209944174074</c:v>
                </c:pt>
                <c:pt idx="153">
                  <c:v>5.7599706150213166</c:v>
                </c:pt>
                <c:pt idx="154">
                  <c:v>5.5845589174789279</c:v>
                </c:pt>
                <c:pt idx="155">
                  <c:v>5.416884110443374</c:v>
                </c:pt>
                <c:pt idx="156">
                  <c:v>5.2565640098163113</c:v>
                </c:pt>
                <c:pt idx="157">
                  <c:v>5.1032353781504076</c:v>
                </c:pt>
                <c:pt idx="158">
                  <c:v>4.9565532256389124</c:v>
                </c:pt>
                <c:pt idx="159">
                  <c:v>4.8161900868334477</c:v>
                </c:pt>
                <c:pt idx="160">
                  <c:v>4.6818352846757607</c:v>
                </c:pt>
                <c:pt idx="161">
                  <c:v>4.5531941912573082</c:v>
                </c:pt>
                <c:pt idx="162">
                  <c:v>4.42998749287979</c:v>
                </c:pt>
                <c:pt idx="163">
                  <c:v>4.3119504654373264</c:v>
                </c:pt>
                <c:pt idx="164">
                  <c:v>4.1988322648357066</c:v>
                </c:pt>
                <c:pt idx="165">
                  <c:v>4.0903952360720774</c:v>
                </c:pt>
                <c:pt idx="166">
                  <c:v>3.9864142436882624</c:v>
                </c:pt>
                <c:pt idx="167">
                  <c:v>3.8866760255563606</c:v>
                </c:pt>
                <c:pt idx="168">
                  <c:v>3.7909785713331225</c:v>
                </c:pt>
                <c:pt idx="169">
                  <c:v>3.6991305264093719</c:v>
                </c:pt>
                <c:pt idx="170">
                  <c:v>3.6109506217658383</c:v>
                </c:pt>
                <c:pt idx="171">
                  <c:v>3.526267129811707</c:v>
                </c:pt>
                <c:pt idx="172">
                  <c:v>3.4449173460143889</c:v>
                </c:pt>
                <c:pt idx="173">
                  <c:v>3.366747095917991</c:v>
                </c:pt>
                <c:pt idx="174">
                  <c:v>3.2916102669834877</c:v>
                </c:pt>
                <c:pt idx="175">
                  <c:v>3.2193683645588496</c:v>
                </c:pt>
                <c:pt idx="176">
                  <c:v>3.1498900911948442</c:v>
                </c:pt>
                <c:pt idx="177">
                  <c:v>3.0830509484563469</c:v>
                </c:pt>
                <c:pt idx="178">
                  <c:v>3.0187328603354215</c:v>
                </c:pt>
                <c:pt idx="179">
                  <c:v>2.956823817346466</c:v>
                </c:pt>
                <c:pt idx="180">
                  <c:v>2.8972175403722868</c:v>
                </c:pt>
                <c:pt idx="181">
                  <c:v>2.839813163330374</c:v>
                </c:pt>
                <c:pt idx="182">
                  <c:v>2.7845149337378974</c:v>
                </c:pt>
                <c:pt idx="183">
                  <c:v>2.7312319302708565</c:v>
                </c:pt>
                <c:pt idx="184">
                  <c:v>2.6798777964349441</c:v>
                </c:pt>
                <c:pt idx="185">
                  <c:v>2.630370489492158</c:v>
                </c:pt>
                <c:pt idx="186">
                  <c:v>2.5826320438167838</c:v>
                </c:pt>
                <c:pt idx="187">
                  <c:v>2.5365883478858655</c:v>
                </c:pt>
                <c:pt idx="188">
                  <c:v>2.4921689341424287</c:v>
                </c:pt>
                <c:pt idx="189">
                  <c:v>2.4493067810032954</c:v>
                </c:pt>
                <c:pt idx="190">
                  <c:v>2.4079381263174344</c:v>
                </c:pt>
                <c:pt idx="191">
                  <c:v>2.3680022916145598</c:v>
                </c:pt>
                <c:pt idx="192">
                  <c:v>2.3294415165170337</c:v>
                </c:pt>
                <c:pt idx="193">
                  <c:v>2.2922008027208647</c:v>
                </c:pt>
                <c:pt idx="194">
                  <c:v>2.2562277669832533</c:v>
                </c:pt>
                <c:pt idx="195">
                  <c:v>2.2214725025849815</c:v>
                </c:pt>
                <c:pt idx="196">
                  <c:v>2.1878874487654651</c:v>
                </c:pt>
                <c:pt idx="197">
                  <c:v>2.1554272676567643</c:v>
                </c:pt>
                <c:pt idx="198">
                  <c:v>2.1240487282699978</c:v>
                </c:pt>
                <c:pt idx="199">
                  <c:v>2.0937105971135828</c:v>
                </c:pt>
                <c:pt idx="200">
                  <c:v>2.0643735350473382</c:v>
                </c:pt>
              </c:numCache>
            </c:numRef>
          </c:yVal>
          <c:smooth val="1"/>
          <c:extLst>
            <c:ext xmlns:c16="http://schemas.microsoft.com/office/drawing/2014/chart" uri="{C3380CC4-5D6E-409C-BE32-E72D297353CC}">
              <c16:uniqueId val="{00000001-E172-46E9-9A0F-110E9B86EEBF}"/>
            </c:ext>
          </c:extLst>
        </c:ser>
        <c:ser>
          <c:idx val="1"/>
          <c:order val="1"/>
          <c:tx>
            <c:v>Real 6500RPM</c:v>
          </c:tx>
          <c:spPr>
            <a:ln w="19050" cap="rnd">
              <a:solidFill>
                <a:schemeClr val="accent2"/>
              </a:solidFill>
              <a:round/>
            </a:ln>
            <a:effectLst/>
          </c:spPr>
          <c:marker>
            <c:symbol val="none"/>
          </c:marker>
          <c:xVal>
            <c:numRef>
              <c:f>Copy_real_6500RPM!$A$273:$A$473</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Copy_real_6500RPM!$C$273:$C$473</c:f>
              <c:numCache>
                <c:formatCode>General</c:formatCode>
                <c:ptCount val="201"/>
                <c:pt idx="0">
                  <c:v>2.0609999999999999</c:v>
                </c:pt>
                <c:pt idx="1">
                  <c:v>2.0920000000000001</c:v>
                </c:pt>
                <c:pt idx="2">
                  <c:v>2.113</c:v>
                </c:pt>
                <c:pt idx="3">
                  <c:v>2.1480000000000001</c:v>
                </c:pt>
                <c:pt idx="4">
                  <c:v>2.1850000000000001</c:v>
                </c:pt>
                <c:pt idx="5">
                  <c:v>2.2210000000000001</c:v>
                </c:pt>
                <c:pt idx="6">
                  <c:v>2.2519999999999998</c:v>
                </c:pt>
                <c:pt idx="7">
                  <c:v>2.266</c:v>
                </c:pt>
                <c:pt idx="8">
                  <c:v>2.294</c:v>
                </c:pt>
                <c:pt idx="9">
                  <c:v>2.3159999999999998</c:v>
                </c:pt>
                <c:pt idx="10">
                  <c:v>2.36</c:v>
                </c:pt>
                <c:pt idx="11">
                  <c:v>2.415</c:v>
                </c:pt>
                <c:pt idx="12">
                  <c:v>2.4710000000000001</c:v>
                </c:pt>
                <c:pt idx="13">
                  <c:v>2.5419999999999998</c:v>
                </c:pt>
                <c:pt idx="14">
                  <c:v>2.6019999999999999</c:v>
                </c:pt>
                <c:pt idx="15">
                  <c:v>2.6520000000000001</c:v>
                </c:pt>
                <c:pt idx="16">
                  <c:v>2.6970000000000001</c:v>
                </c:pt>
                <c:pt idx="17">
                  <c:v>2.7280000000000002</c:v>
                </c:pt>
                <c:pt idx="18">
                  <c:v>2.7669999999999999</c:v>
                </c:pt>
                <c:pt idx="19">
                  <c:v>2.8140000000000001</c:v>
                </c:pt>
                <c:pt idx="20">
                  <c:v>2.8610000000000002</c:v>
                </c:pt>
                <c:pt idx="21">
                  <c:v>2.9239999999999999</c:v>
                </c:pt>
                <c:pt idx="22">
                  <c:v>2.9849999999999999</c:v>
                </c:pt>
                <c:pt idx="23">
                  <c:v>3.0539999999999998</c:v>
                </c:pt>
                <c:pt idx="24">
                  <c:v>3.12</c:v>
                </c:pt>
                <c:pt idx="25">
                  <c:v>3.177</c:v>
                </c:pt>
                <c:pt idx="26">
                  <c:v>3.2480000000000002</c:v>
                </c:pt>
                <c:pt idx="27">
                  <c:v>3.3239999999999998</c:v>
                </c:pt>
                <c:pt idx="28">
                  <c:v>3.4060000000000001</c:v>
                </c:pt>
                <c:pt idx="29">
                  <c:v>3.5059999999999998</c:v>
                </c:pt>
                <c:pt idx="30">
                  <c:v>3.6120000000000001</c:v>
                </c:pt>
                <c:pt idx="31">
                  <c:v>3.7229999999999999</c:v>
                </c:pt>
                <c:pt idx="32">
                  <c:v>3.8290000000000002</c:v>
                </c:pt>
                <c:pt idx="33">
                  <c:v>3.9359999999999999</c:v>
                </c:pt>
                <c:pt idx="34">
                  <c:v>4.0469999999999997</c:v>
                </c:pt>
                <c:pt idx="35">
                  <c:v>4.1619999999999999</c:v>
                </c:pt>
                <c:pt idx="36">
                  <c:v>4.282</c:v>
                </c:pt>
                <c:pt idx="37">
                  <c:v>4.4050000000000002</c:v>
                </c:pt>
                <c:pt idx="38">
                  <c:v>4.5220000000000002</c:v>
                </c:pt>
                <c:pt idx="39">
                  <c:v>4.6459999999999999</c:v>
                </c:pt>
                <c:pt idx="40">
                  <c:v>4.7859999999999996</c:v>
                </c:pt>
                <c:pt idx="41">
                  <c:v>4.9429999999999996</c:v>
                </c:pt>
                <c:pt idx="42">
                  <c:v>5.093</c:v>
                </c:pt>
                <c:pt idx="43">
                  <c:v>5.2290000000000001</c:v>
                </c:pt>
                <c:pt idx="44">
                  <c:v>5.3639999999999999</c:v>
                </c:pt>
                <c:pt idx="45">
                  <c:v>5.5069999999999997</c:v>
                </c:pt>
                <c:pt idx="46">
                  <c:v>5.6749999999999998</c:v>
                </c:pt>
                <c:pt idx="47">
                  <c:v>5.8550000000000004</c:v>
                </c:pt>
                <c:pt idx="48">
                  <c:v>6.0419999999999998</c:v>
                </c:pt>
                <c:pt idx="49">
                  <c:v>6.2450000000000001</c:v>
                </c:pt>
                <c:pt idx="50">
                  <c:v>6.45</c:v>
                </c:pt>
                <c:pt idx="51">
                  <c:v>6.6609999999999996</c:v>
                </c:pt>
                <c:pt idx="52">
                  <c:v>6.8840000000000003</c:v>
                </c:pt>
                <c:pt idx="53">
                  <c:v>7.117</c:v>
                </c:pt>
                <c:pt idx="54">
                  <c:v>7.3689999999999998</c:v>
                </c:pt>
                <c:pt idx="55">
                  <c:v>7.6449999999999996</c:v>
                </c:pt>
                <c:pt idx="56">
                  <c:v>7.9340000000000002</c:v>
                </c:pt>
                <c:pt idx="57">
                  <c:v>8.2270000000000003</c:v>
                </c:pt>
                <c:pt idx="58">
                  <c:v>8.4990000000000006</c:v>
                </c:pt>
                <c:pt idx="59">
                  <c:v>8.77</c:v>
                </c:pt>
                <c:pt idx="60">
                  <c:v>9.0670000000000002</c:v>
                </c:pt>
                <c:pt idx="61">
                  <c:v>9.3940000000000001</c:v>
                </c:pt>
                <c:pt idx="62">
                  <c:v>9.7140000000000004</c:v>
                </c:pt>
                <c:pt idx="63">
                  <c:v>10.035</c:v>
                </c:pt>
                <c:pt idx="64">
                  <c:v>10.407999999999999</c:v>
                </c:pt>
                <c:pt idx="65">
                  <c:v>10.798999999999999</c:v>
                </c:pt>
                <c:pt idx="66">
                  <c:v>11.192</c:v>
                </c:pt>
                <c:pt idx="67">
                  <c:v>11.635</c:v>
                </c:pt>
                <c:pt idx="68">
                  <c:v>12.102</c:v>
                </c:pt>
                <c:pt idx="69">
                  <c:v>12.555999999999999</c:v>
                </c:pt>
                <c:pt idx="70">
                  <c:v>13.071999999999999</c:v>
                </c:pt>
                <c:pt idx="71">
                  <c:v>13.625999999999999</c:v>
                </c:pt>
                <c:pt idx="72">
                  <c:v>14.154</c:v>
                </c:pt>
                <c:pt idx="73">
                  <c:v>14.74</c:v>
                </c:pt>
                <c:pt idx="74">
                  <c:v>15.327</c:v>
                </c:pt>
                <c:pt idx="75">
                  <c:v>15.914999999999999</c:v>
                </c:pt>
                <c:pt idx="76">
                  <c:v>16.559000000000001</c:v>
                </c:pt>
                <c:pt idx="77">
                  <c:v>17.222000000000001</c:v>
                </c:pt>
                <c:pt idx="78">
                  <c:v>17.88</c:v>
                </c:pt>
                <c:pt idx="79">
                  <c:v>18.545999999999999</c:v>
                </c:pt>
                <c:pt idx="80">
                  <c:v>19.245000000000001</c:v>
                </c:pt>
                <c:pt idx="81">
                  <c:v>19.945</c:v>
                </c:pt>
                <c:pt idx="82">
                  <c:v>20.672000000000001</c:v>
                </c:pt>
                <c:pt idx="83">
                  <c:v>21.431999999999999</c:v>
                </c:pt>
                <c:pt idx="84">
                  <c:v>22.13</c:v>
                </c:pt>
                <c:pt idx="85">
                  <c:v>22.93</c:v>
                </c:pt>
                <c:pt idx="86">
                  <c:v>23.710999999999999</c:v>
                </c:pt>
                <c:pt idx="87">
                  <c:v>24.533000000000001</c:v>
                </c:pt>
                <c:pt idx="88">
                  <c:v>25.387</c:v>
                </c:pt>
                <c:pt idx="89">
                  <c:v>26.248000000000001</c:v>
                </c:pt>
                <c:pt idx="90">
                  <c:v>27.166</c:v>
                </c:pt>
                <c:pt idx="91">
                  <c:v>28.198</c:v>
                </c:pt>
                <c:pt idx="92">
                  <c:v>29.257999999999999</c:v>
                </c:pt>
                <c:pt idx="93">
                  <c:v>30.443999999999999</c:v>
                </c:pt>
                <c:pt idx="94">
                  <c:v>31.701000000000001</c:v>
                </c:pt>
                <c:pt idx="95">
                  <c:v>33.122</c:v>
                </c:pt>
                <c:pt idx="96">
                  <c:v>34.731000000000002</c:v>
                </c:pt>
                <c:pt idx="97">
                  <c:v>36.497</c:v>
                </c:pt>
                <c:pt idx="98">
                  <c:v>38.408999999999999</c:v>
                </c:pt>
                <c:pt idx="99">
                  <c:v>40.463999999999999</c:v>
                </c:pt>
                <c:pt idx="100">
                  <c:v>42.695999999999998</c:v>
                </c:pt>
                <c:pt idx="101">
                  <c:v>45.061999999999998</c:v>
                </c:pt>
                <c:pt idx="102">
                  <c:v>47.484000000000002</c:v>
                </c:pt>
                <c:pt idx="103">
                  <c:v>49.917999999999999</c:v>
                </c:pt>
                <c:pt idx="104">
                  <c:v>52.290999999999997</c:v>
                </c:pt>
                <c:pt idx="105">
                  <c:v>54.579000000000001</c:v>
                </c:pt>
                <c:pt idx="106">
                  <c:v>56.743000000000002</c:v>
                </c:pt>
                <c:pt idx="107">
                  <c:v>58.783000000000001</c:v>
                </c:pt>
                <c:pt idx="108">
                  <c:v>60.654000000000003</c:v>
                </c:pt>
                <c:pt idx="109">
                  <c:v>62.323</c:v>
                </c:pt>
                <c:pt idx="110">
                  <c:v>63.784999999999997</c:v>
                </c:pt>
                <c:pt idx="111">
                  <c:v>65.007000000000005</c:v>
                </c:pt>
                <c:pt idx="112">
                  <c:v>65.954999999999998</c:v>
                </c:pt>
                <c:pt idx="113">
                  <c:v>66.623999999999995</c:v>
                </c:pt>
                <c:pt idx="114">
                  <c:v>66.995000000000005</c:v>
                </c:pt>
                <c:pt idx="115">
                  <c:v>67.102999999999994</c:v>
                </c:pt>
                <c:pt idx="116">
                  <c:v>66.965000000000003</c:v>
                </c:pt>
                <c:pt idx="117">
                  <c:v>66.587000000000003</c:v>
                </c:pt>
                <c:pt idx="118">
                  <c:v>65.992999999999995</c:v>
                </c:pt>
                <c:pt idx="119">
                  <c:v>65.225999999999999</c:v>
                </c:pt>
                <c:pt idx="120">
                  <c:v>64.296999999999997</c:v>
                </c:pt>
                <c:pt idx="121">
                  <c:v>63.241999999999997</c:v>
                </c:pt>
                <c:pt idx="122">
                  <c:v>62.070999999999998</c:v>
                </c:pt>
                <c:pt idx="123">
                  <c:v>60.823</c:v>
                </c:pt>
                <c:pt idx="124">
                  <c:v>59.526000000000003</c:v>
                </c:pt>
                <c:pt idx="125">
                  <c:v>58.192</c:v>
                </c:pt>
                <c:pt idx="126">
                  <c:v>56.872999999999998</c:v>
                </c:pt>
                <c:pt idx="127">
                  <c:v>55.53</c:v>
                </c:pt>
                <c:pt idx="128">
                  <c:v>53.966000000000001</c:v>
                </c:pt>
                <c:pt idx="129">
                  <c:v>52.212000000000003</c:v>
                </c:pt>
                <c:pt idx="130">
                  <c:v>50.463000000000001</c:v>
                </c:pt>
                <c:pt idx="131">
                  <c:v>48.777000000000001</c:v>
                </c:pt>
                <c:pt idx="132">
                  <c:v>47.113</c:v>
                </c:pt>
                <c:pt idx="133">
                  <c:v>45.473999999999997</c:v>
                </c:pt>
                <c:pt idx="134">
                  <c:v>43.912999999999997</c:v>
                </c:pt>
                <c:pt idx="135">
                  <c:v>42.363</c:v>
                </c:pt>
                <c:pt idx="136">
                  <c:v>40.877000000000002</c:v>
                </c:pt>
                <c:pt idx="137">
                  <c:v>39.445999999999998</c:v>
                </c:pt>
                <c:pt idx="138">
                  <c:v>38.058</c:v>
                </c:pt>
                <c:pt idx="139">
                  <c:v>36.728000000000002</c:v>
                </c:pt>
                <c:pt idx="140">
                  <c:v>35.447000000000003</c:v>
                </c:pt>
                <c:pt idx="141">
                  <c:v>34.210999999999999</c:v>
                </c:pt>
                <c:pt idx="142">
                  <c:v>33.018999999999998</c:v>
                </c:pt>
                <c:pt idx="143">
                  <c:v>31.885999999999999</c:v>
                </c:pt>
                <c:pt idx="144">
                  <c:v>30.783000000000001</c:v>
                </c:pt>
                <c:pt idx="145">
                  <c:v>29.736000000000001</c:v>
                </c:pt>
                <c:pt idx="146">
                  <c:v>28.736999999999998</c:v>
                </c:pt>
                <c:pt idx="147">
                  <c:v>27.771999999999998</c:v>
                </c:pt>
                <c:pt idx="148">
                  <c:v>26.86</c:v>
                </c:pt>
                <c:pt idx="149">
                  <c:v>26.001999999999999</c:v>
                </c:pt>
                <c:pt idx="150">
                  <c:v>25.167999999999999</c:v>
                </c:pt>
                <c:pt idx="151">
                  <c:v>24.381</c:v>
                </c:pt>
                <c:pt idx="152">
                  <c:v>23.623000000000001</c:v>
                </c:pt>
                <c:pt idx="153">
                  <c:v>22.887</c:v>
                </c:pt>
                <c:pt idx="154">
                  <c:v>22.178999999999998</c:v>
                </c:pt>
                <c:pt idx="155">
                  <c:v>21.492999999999999</c:v>
                </c:pt>
                <c:pt idx="156">
                  <c:v>20.829000000000001</c:v>
                </c:pt>
                <c:pt idx="157">
                  <c:v>20.206</c:v>
                </c:pt>
                <c:pt idx="158">
                  <c:v>19.594999999999999</c:v>
                </c:pt>
                <c:pt idx="159">
                  <c:v>19.013999999999999</c:v>
                </c:pt>
                <c:pt idx="160">
                  <c:v>18.47</c:v>
                </c:pt>
                <c:pt idx="161">
                  <c:v>17.943999999999999</c:v>
                </c:pt>
                <c:pt idx="162">
                  <c:v>17.449000000000002</c:v>
                </c:pt>
                <c:pt idx="163">
                  <c:v>16.972999999999999</c:v>
                </c:pt>
                <c:pt idx="164">
                  <c:v>16.533000000000001</c:v>
                </c:pt>
                <c:pt idx="165">
                  <c:v>16.116</c:v>
                </c:pt>
                <c:pt idx="166">
                  <c:v>15.72</c:v>
                </c:pt>
                <c:pt idx="167">
                  <c:v>15.345000000000001</c:v>
                </c:pt>
                <c:pt idx="168">
                  <c:v>14.981999999999999</c:v>
                </c:pt>
                <c:pt idx="169">
                  <c:v>14.631</c:v>
                </c:pt>
                <c:pt idx="170">
                  <c:v>14.291</c:v>
                </c:pt>
                <c:pt idx="171">
                  <c:v>13.961</c:v>
                </c:pt>
                <c:pt idx="172">
                  <c:v>13.651999999999999</c:v>
                </c:pt>
                <c:pt idx="173">
                  <c:v>13.332000000000001</c:v>
                </c:pt>
                <c:pt idx="174">
                  <c:v>13.028</c:v>
                </c:pt>
                <c:pt idx="175">
                  <c:v>12.73</c:v>
                </c:pt>
                <c:pt idx="176">
                  <c:v>12.439</c:v>
                </c:pt>
                <c:pt idx="177">
                  <c:v>12.16</c:v>
                </c:pt>
                <c:pt idx="178">
                  <c:v>11.884</c:v>
                </c:pt>
                <c:pt idx="179">
                  <c:v>11.63</c:v>
                </c:pt>
                <c:pt idx="180">
                  <c:v>11.39</c:v>
                </c:pt>
                <c:pt idx="181">
                  <c:v>11.151</c:v>
                </c:pt>
                <c:pt idx="182">
                  <c:v>10.920999999999999</c:v>
                </c:pt>
                <c:pt idx="183">
                  <c:v>10.696999999999999</c:v>
                </c:pt>
                <c:pt idx="184">
                  <c:v>10.493</c:v>
                </c:pt>
                <c:pt idx="185">
                  <c:v>10.294</c:v>
                </c:pt>
                <c:pt idx="186">
                  <c:v>10.087</c:v>
                </c:pt>
                <c:pt idx="187">
                  <c:v>9.89</c:v>
                </c:pt>
                <c:pt idx="188">
                  <c:v>9.7110000000000003</c:v>
                </c:pt>
                <c:pt idx="189">
                  <c:v>9.5370000000000008</c:v>
                </c:pt>
                <c:pt idx="190">
                  <c:v>9.3680000000000003</c:v>
                </c:pt>
                <c:pt idx="191">
                  <c:v>9.1999999999999993</c:v>
                </c:pt>
                <c:pt idx="192">
                  <c:v>9.0380000000000003</c:v>
                </c:pt>
                <c:pt idx="193">
                  <c:v>8.8840000000000003</c:v>
                </c:pt>
                <c:pt idx="194">
                  <c:v>8.7390000000000008</c:v>
                </c:pt>
                <c:pt idx="195">
                  <c:v>8.6039999999999992</c:v>
                </c:pt>
                <c:pt idx="196">
                  <c:v>8.4710000000000001</c:v>
                </c:pt>
                <c:pt idx="197">
                  <c:v>8.3379999999999992</c:v>
                </c:pt>
                <c:pt idx="198">
                  <c:v>8.2100000000000009</c:v>
                </c:pt>
                <c:pt idx="199">
                  <c:v>8.0760000000000005</c:v>
                </c:pt>
                <c:pt idx="200">
                  <c:v>7.9450000000000003</c:v>
                </c:pt>
              </c:numCache>
            </c:numRef>
          </c:yVal>
          <c:smooth val="1"/>
          <c:extLst>
            <c:ext xmlns:c16="http://schemas.microsoft.com/office/drawing/2014/chart" uri="{C3380CC4-5D6E-409C-BE32-E72D297353CC}">
              <c16:uniqueId val="{00000002-E172-46E9-9A0F-110E9B86EEBF}"/>
            </c:ext>
          </c:extLst>
        </c:ser>
        <c:ser>
          <c:idx val="2"/>
          <c:order val="2"/>
          <c:tx>
            <c:v>Delta sim v.s. real</c:v>
          </c:tx>
          <c:spPr>
            <a:ln w="19050" cap="rnd">
              <a:solidFill>
                <a:srgbClr val="C00000"/>
              </a:solidFill>
              <a:prstDash val="dash"/>
              <a:round/>
            </a:ln>
            <a:effectLst/>
          </c:spPr>
          <c:marker>
            <c:symbol val="none"/>
          </c:marker>
          <c:xVal>
            <c:numRef>
              <c:f>'Non combustion model'!$A$8:$A$208</c:f>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f>'Non combustion model'!$D$8:$D$208</c:f>
              <c:numCache>
                <c:formatCode>General</c:formatCode>
                <c:ptCount val="201"/>
                <c:pt idx="0">
                  <c:v>-3.3735350473396153E-3</c:v>
                </c:pt>
                <c:pt idx="1">
                  <c:v>-1.7105971135844555E-3</c:v>
                </c:pt>
                <c:pt idx="2">
                  <c:v>-1.104872827000003E-2</c:v>
                </c:pt>
                <c:pt idx="3">
                  <c:v>-7.4272676567668228E-3</c:v>
                </c:pt>
                <c:pt idx="4">
                  <c:v>-2.8874487654673153E-3</c:v>
                </c:pt>
                <c:pt idx="5">
                  <c:v>-4.7250258498321429E-4</c:v>
                </c:pt>
                <c:pt idx="6">
                  <c:v>-4.2277669832548881E-3</c:v>
                </c:pt>
                <c:pt idx="7">
                  <c:v>-2.6200802720866445E-2</c:v>
                </c:pt>
                <c:pt idx="8">
                  <c:v>-3.5441516517035421E-2</c:v>
                </c:pt>
                <c:pt idx="9">
                  <c:v>-5.2002291614561269E-2</c:v>
                </c:pt>
                <c:pt idx="10">
                  <c:v>-4.7938126317436769E-2</c:v>
                </c:pt>
                <c:pt idx="11">
                  <c:v>-3.4306781003297093E-2</c:v>
                </c:pt>
                <c:pt idx="12">
                  <c:v>-2.1168934142430373E-2</c:v>
                </c:pt>
                <c:pt idx="13">
                  <c:v>5.4116521141325258E-3</c:v>
                </c:pt>
                <c:pt idx="14">
                  <c:v>1.9367956183214297E-2</c:v>
                </c:pt>
                <c:pt idx="15">
                  <c:v>2.1629510507840788E-2</c:v>
                </c:pt>
                <c:pt idx="16">
                  <c:v>1.7122203565054672E-2</c:v>
                </c:pt>
                <c:pt idx="17">
                  <c:v>-3.2319302708581077E-3</c:v>
                </c:pt>
                <c:pt idx="18">
                  <c:v>-1.7514933737899252E-2</c:v>
                </c:pt>
                <c:pt idx="19">
                  <c:v>-2.5813163330375755E-2</c:v>
                </c:pt>
                <c:pt idx="20">
                  <c:v>-3.6217540372288415E-2</c:v>
                </c:pt>
                <c:pt idx="21">
                  <c:v>-3.2823817346468331E-2</c:v>
                </c:pt>
                <c:pt idx="22">
                  <c:v>-3.3732860335423887E-2</c:v>
                </c:pt>
                <c:pt idx="23">
                  <c:v>-2.9050948456349701E-2</c:v>
                </c:pt>
                <c:pt idx="24">
                  <c:v>-2.9890091194847646E-2</c:v>
                </c:pt>
                <c:pt idx="25">
                  <c:v>-4.2368364558852178E-2</c:v>
                </c:pt>
                <c:pt idx="26">
                  <c:v>-4.3610266983490575E-2</c:v>
                </c:pt>
                <c:pt idx="27">
                  <c:v>-4.2747095917994749E-2</c:v>
                </c:pt>
                <c:pt idx="28">
                  <c:v>-3.8917346014392784E-2</c:v>
                </c:pt>
                <c:pt idx="29">
                  <c:v>-2.0267129811712525E-2</c:v>
                </c:pt>
                <c:pt idx="30">
                  <c:v>1.0493782341565172E-3</c:v>
                </c:pt>
                <c:pt idx="31">
                  <c:v>2.3869473590622636E-2</c:v>
                </c:pt>
                <c:pt idx="32">
                  <c:v>3.8021428666873192E-2</c:v>
                </c:pt>
                <c:pt idx="33">
                  <c:v>4.9323974443634899E-2</c:v>
                </c:pt>
                <c:pt idx="34">
                  <c:v>6.0585756311733352E-2</c:v>
                </c:pt>
                <c:pt idx="35">
                  <c:v>7.1604763927918036E-2</c:v>
                </c:pt>
                <c:pt idx="36">
                  <c:v>8.316773516428988E-2</c:v>
                </c:pt>
                <c:pt idx="37">
                  <c:v>9.3049534562668512E-2</c:v>
                </c:pt>
                <c:pt idx="38">
                  <c:v>9.2012507120204035E-2</c:v>
                </c:pt>
                <c:pt idx="39">
                  <c:v>9.2805808742683737E-2</c:v>
                </c:pt>
                <c:pt idx="40">
                  <c:v>0.10416471532423177</c:v>
                </c:pt>
                <c:pt idx="41">
                  <c:v>0.12680991316654566</c:v>
                </c:pt>
                <c:pt idx="42">
                  <c:v>0.13644677436107955</c:v>
                </c:pt>
                <c:pt idx="43">
                  <c:v>0.12576462184958537</c:v>
                </c:pt>
                <c:pt idx="44">
                  <c:v>0.10743599018367966</c:v>
                </c:pt>
                <c:pt idx="45">
                  <c:v>9.0115889556617645E-2</c:v>
                </c:pt>
                <c:pt idx="46">
                  <c:v>9.0441082521063976E-2</c:v>
                </c:pt>
                <c:pt idx="47">
                  <c:v>9.5029384978675857E-2</c:v>
                </c:pt>
                <c:pt idx="48">
                  <c:v>9.8479005582587043E-2</c:v>
                </c:pt>
                <c:pt idx="49">
                  <c:v>0.10936794068674427</c:v>
                </c:pt>
                <c:pt idx="50">
                  <c:v>0.11325344546895444</c:v>
                </c:pt>
                <c:pt idx="51">
                  <c:v>0.11367160591279202</c:v>
                </c:pt>
                <c:pt idx="52">
                  <c:v>0.11613704103038547</c:v>
                </c:pt>
                <c:pt idx="53">
                  <c:v>0.11814277011515184</c:v>
                </c:pt>
                <c:pt idx="54">
                  <c:v>0.12816028600999463</c:v>
                </c:pt>
                <c:pt idx="55">
                  <c:v>0.15063988243374027</c:v>
                </c:pt>
                <c:pt idx="56">
                  <c:v>0.17401129139692362</c:v>
                </c:pt>
                <c:pt idx="57">
                  <c:v>0.18868469571351909</c:v>
                </c:pt>
                <c:pt idx="58">
                  <c:v>0.16905219161442808</c:v>
                </c:pt>
                <c:pt idx="59">
                  <c:v>0.13448978749848983</c:v>
                </c:pt>
                <c:pt idx="60">
                  <c:v>0.11136003687906104</c:v>
                </c:pt>
                <c:pt idx="61">
                  <c:v>0.10301541649835499</c:v>
                </c:pt>
                <c:pt idx="62">
                  <c:v>7.1802574204475889E-2</c:v>
                </c:pt>
                <c:pt idx="63">
                  <c:v>2.5067585217922073E-2</c:v>
                </c:pt>
                <c:pt idx="64">
                  <c:v>1.3162369416829023E-2</c:v>
                </c:pt>
                <c:pt idx="65">
                  <c:v>1.4524356119043347E-3</c:v>
                </c:pt>
                <c:pt idx="66">
                  <c:v>-2.6673869388872617E-2</c:v>
                </c:pt>
                <c:pt idx="67">
                  <c:v>-2.3794419951412848E-2</c:v>
                </c:pt>
                <c:pt idx="68">
                  <c:v>-1.6440486992953751E-2</c:v>
                </c:pt>
                <c:pt idx="69">
                  <c:v>-4.2081838458377874E-2</c:v>
                </c:pt>
                <c:pt idx="70">
                  <c:v>-2.6109582969535694E-2</c:v>
                </c:pt>
                <c:pt idx="71">
                  <c:v>7.1834050913519576E-3</c:v>
                </c:pt>
                <c:pt idx="72">
                  <c:v>-6.3753935942596485E-3</c:v>
                </c:pt>
                <c:pt idx="73">
                  <c:v>1.7186598550615884E-2</c:v>
                </c:pt>
                <c:pt idx="74">
                  <c:v>2.1014419912475546E-2</c:v>
                </c:pt>
                <c:pt idx="75">
                  <c:v>5.4554568741895793E-3</c:v>
                </c:pt>
                <c:pt idx="76">
                  <c:v>2.6091625844031796E-2</c:v>
                </c:pt>
                <c:pt idx="77">
                  <c:v>4.6773459096129955E-2</c:v>
                </c:pt>
                <c:pt idx="78">
                  <c:v>4.4655505834615639E-2</c:v>
                </c:pt>
                <c:pt idx="79">
                  <c:v>3.4232227461540532E-2</c:v>
                </c:pt>
                <c:pt idx="80">
                  <c:v>4.2373301836324373E-2</c:v>
                </c:pt>
                <c:pt idx="81">
                  <c:v>3.9356962590844091E-2</c:v>
                </c:pt>
                <c:pt idx="82">
                  <c:v>5.3899698789397377E-2</c:v>
                </c:pt>
                <c:pt idx="83">
                  <c:v>9.5180346106179314E-2</c:v>
                </c:pt>
                <c:pt idx="84">
                  <c:v>7.1856338844444423E-2</c:v>
                </c:pt>
                <c:pt idx="85">
                  <c:v>0.1520696950366407</c:v>
                </c:pt>
                <c:pt idx="86">
                  <c:v>0.21944021298580552</c:v>
                </c:pt>
                <c:pt idx="87">
                  <c:v>0.33904340902157415</c:v>
                </c:pt>
                <c:pt idx="88">
                  <c:v>0.50737096486665578</c:v>
                </c:pt>
                <c:pt idx="89">
                  <c:v>0.7052719150899911</c:v>
                </c:pt>
                <c:pt idx="90">
                  <c:v>0.98887351438014548</c:v>
                </c:pt>
                <c:pt idx="91">
                  <c:v>1.4214816843438278</c:v>
                </c:pt>
                <c:pt idx="92">
                  <c:v>1.9234621262522396</c:v>
                </c:pt>
                <c:pt idx="93">
                  <c:v>2.5991045427392727</c:v>
                </c:pt>
                <c:pt idx="94">
                  <c:v>3.3994738461835681</c:v>
                </c:pt>
                <c:pt idx="95">
                  <c:v>4.4232536212390094</c:v>
                </c:pt>
                <c:pt idx="96">
                  <c:v>5.6995883087144001</c:v>
                </c:pt>
                <c:pt idx="97">
                  <c:v>7.2019314367121154</c:v>
                </c:pt>
                <c:pt idx="98">
                  <c:v>8.9229076060823331</c:v>
                </c:pt>
                <c:pt idx="99">
                  <c:v>10.862195741245134</c:v>
                </c:pt>
                <c:pt idx="100">
                  <c:v>13.055440301622831</c:v>
                </c:pt>
                <c:pt idx="101">
                  <c:v>15.460195741245133</c:v>
                </c:pt>
                <c:pt idx="102">
                  <c:v>17.99790760608234</c:v>
                </c:pt>
                <c:pt idx="103">
                  <c:v>20.622931436712118</c:v>
                </c:pt>
                <c:pt idx="104">
                  <c:v>23.25958830871441</c:v>
                </c:pt>
                <c:pt idx="105">
                  <c:v>25.880253621239021</c:v>
                </c:pt>
                <c:pt idx="106">
                  <c:v>28.441473846183587</c:v>
                </c:pt>
                <c:pt idx="107">
                  <c:v>30.938104542739293</c:v>
                </c:pt>
                <c:pt idx="108">
                  <c:v>33.319462126252262</c:v>
                </c:pt>
                <c:pt idx="109">
                  <c:v>35.546481684343846</c:v>
                </c:pt>
                <c:pt idx="110">
                  <c:v>37.607873514380167</c:v>
                </c:pt>
                <c:pt idx="111">
                  <c:v>39.464271915090023</c:v>
                </c:pt>
                <c:pt idx="112">
                  <c:v>41.075370964866678</c:v>
                </c:pt>
                <c:pt idx="113">
                  <c:v>42.430043409021593</c:v>
                </c:pt>
                <c:pt idx="114">
                  <c:v>43.503440212985836</c:v>
                </c:pt>
                <c:pt idx="115">
                  <c:v>44.32506969503666</c:v>
                </c:pt>
                <c:pt idx="116">
                  <c:v>44.906856338844477</c:v>
                </c:pt>
                <c:pt idx="117">
                  <c:v>45.250180346106205</c:v>
                </c:pt>
                <c:pt idx="118">
                  <c:v>45.37489969878942</c:v>
                </c:pt>
                <c:pt idx="119">
                  <c:v>45.320356962590864</c:v>
                </c:pt>
                <c:pt idx="120">
                  <c:v>45.094373301836342</c:v>
                </c:pt>
                <c:pt idx="121">
                  <c:v>44.730232227461556</c:v>
                </c:pt>
                <c:pt idx="122">
                  <c:v>44.235655505834636</c:v>
                </c:pt>
                <c:pt idx="123">
                  <c:v>43.64777345909615</c:v>
                </c:pt>
                <c:pt idx="124">
                  <c:v>42.993091625844052</c:v>
                </c:pt>
                <c:pt idx="125">
                  <c:v>42.282455456874203</c:v>
                </c:pt>
                <c:pt idx="126">
                  <c:v>41.567014419912489</c:v>
                </c:pt>
                <c:pt idx="127">
                  <c:v>40.807186598550629</c:v>
                </c:pt>
                <c:pt idx="128">
                  <c:v>39.805624606405758</c:v>
                </c:pt>
                <c:pt idx="129">
                  <c:v>38.593183405091374</c:v>
                </c:pt>
                <c:pt idx="130">
                  <c:v>37.36489041703048</c:v>
                </c:pt>
                <c:pt idx="131">
                  <c:v>36.178918161541631</c:v>
                </c:pt>
                <c:pt idx="132">
                  <c:v>34.994559513007054</c:v>
                </c:pt>
                <c:pt idx="133">
                  <c:v>33.815205580048591</c:v>
                </c:pt>
                <c:pt idx="134">
                  <c:v>32.694326130611131</c:v>
                </c:pt>
                <c:pt idx="135">
                  <c:v>31.56545243561191</c:v>
                </c:pt>
                <c:pt idx="136">
                  <c:v>30.482162369416841</c:v>
                </c:pt>
                <c:pt idx="137">
                  <c:v>29.436067585217927</c:v>
                </c:pt>
                <c:pt idx="138">
                  <c:v>28.415802574204484</c:v>
                </c:pt>
                <c:pt idx="139">
                  <c:v>27.437015416498369</c:v>
                </c:pt>
                <c:pt idx="140">
                  <c:v>26.491360036879072</c:v>
                </c:pt>
                <c:pt idx="141">
                  <c:v>25.575489787498498</c:v>
                </c:pt>
                <c:pt idx="142">
                  <c:v>24.689052191614437</c:v>
                </c:pt>
                <c:pt idx="143">
                  <c:v>23.847684695713529</c:v>
                </c:pt>
                <c:pt idx="144">
                  <c:v>23.023011291396934</c:v>
                </c:pt>
                <c:pt idx="145">
                  <c:v>22.241639882433752</c:v>
                </c:pt>
                <c:pt idx="146">
                  <c:v>21.496160286010003</c:v>
                </c:pt>
                <c:pt idx="147">
                  <c:v>20.773142770115157</c:v>
                </c:pt>
                <c:pt idx="148">
                  <c:v>20.092137041030391</c:v>
                </c:pt>
                <c:pt idx="149">
                  <c:v>19.4546716059128</c:v>
                </c:pt>
                <c:pt idx="150">
                  <c:v>18.83125344546896</c:v>
                </c:pt>
                <c:pt idx="151">
                  <c:v>18.245367940686748</c:v>
                </c:pt>
                <c:pt idx="152">
                  <c:v>17.679479005582593</c:v>
                </c:pt>
                <c:pt idx="153">
                  <c:v>17.127029384978684</c:v>
                </c:pt>
                <c:pt idx="154">
                  <c:v>16.594441082521072</c:v>
                </c:pt>
                <c:pt idx="155">
                  <c:v>16.076115889556625</c:v>
                </c:pt>
                <c:pt idx="156">
                  <c:v>15.572435990183688</c:v>
                </c:pt>
                <c:pt idx="157">
                  <c:v>15.102764621849591</c:v>
                </c:pt>
                <c:pt idx="158">
                  <c:v>14.638446774361086</c:v>
                </c:pt>
                <c:pt idx="159">
                  <c:v>14.197809913166552</c:v>
                </c:pt>
                <c:pt idx="160">
                  <c:v>13.788164715324239</c:v>
                </c:pt>
                <c:pt idx="161">
                  <c:v>13.390805808742691</c:v>
                </c:pt>
                <c:pt idx="162">
                  <c:v>13.019012507120213</c:v>
                </c:pt>
                <c:pt idx="163">
                  <c:v>12.661049534562672</c:v>
                </c:pt>
                <c:pt idx="164">
                  <c:v>12.334167735164295</c:v>
                </c:pt>
                <c:pt idx="165">
                  <c:v>12.025604763927923</c:v>
                </c:pt>
                <c:pt idx="166">
                  <c:v>11.733585756311738</c:v>
                </c:pt>
                <c:pt idx="167">
                  <c:v>11.45832397444364</c:v>
                </c:pt>
                <c:pt idx="168">
                  <c:v>11.191021428666877</c:v>
                </c:pt>
                <c:pt idx="169">
                  <c:v>10.931869473590629</c:v>
                </c:pt>
                <c:pt idx="170">
                  <c:v>10.680049378234163</c:v>
                </c:pt>
                <c:pt idx="171">
                  <c:v>10.434732870188293</c:v>
                </c:pt>
                <c:pt idx="172">
                  <c:v>10.20708265398561</c:v>
                </c:pt>
                <c:pt idx="173">
                  <c:v>9.9652529040820106</c:v>
                </c:pt>
                <c:pt idx="174">
                  <c:v>9.7363897330165123</c:v>
                </c:pt>
                <c:pt idx="175">
                  <c:v>9.5106316354411504</c:v>
                </c:pt>
                <c:pt idx="176">
                  <c:v>9.2891099088051554</c:v>
                </c:pt>
                <c:pt idx="177">
                  <c:v>9.0769490515436537</c:v>
                </c:pt>
                <c:pt idx="178">
                  <c:v>8.8652671396645779</c:v>
                </c:pt>
                <c:pt idx="179">
                  <c:v>8.6731761826535347</c:v>
                </c:pt>
                <c:pt idx="180">
                  <c:v>8.4927824596277137</c:v>
                </c:pt>
                <c:pt idx="181">
                  <c:v>8.3111868366696253</c:v>
                </c:pt>
                <c:pt idx="182">
                  <c:v>8.136485066262102</c:v>
                </c:pt>
                <c:pt idx="183">
                  <c:v>7.9657680697291422</c:v>
                </c:pt>
                <c:pt idx="184">
                  <c:v>7.8131222035650563</c:v>
                </c:pt>
                <c:pt idx="185">
                  <c:v>7.6636295105078425</c:v>
                </c:pt>
                <c:pt idx="186">
                  <c:v>7.5043679561832164</c:v>
                </c:pt>
                <c:pt idx="187">
                  <c:v>7.3534116521141346</c:v>
                </c:pt>
                <c:pt idx="188">
                  <c:v>7.2188310658575716</c:v>
                </c:pt>
                <c:pt idx="189">
                  <c:v>7.087693218996705</c:v>
                </c:pt>
                <c:pt idx="190">
                  <c:v>6.9600618736825659</c:v>
                </c:pt>
                <c:pt idx="191">
                  <c:v>6.8319977083854395</c:v>
                </c:pt>
                <c:pt idx="192">
                  <c:v>6.7085584834829666</c:v>
                </c:pt>
                <c:pt idx="193">
                  <c:v>6.5917991972791352</c:v>
                </c:pt>
                <c:pt idx="194">
                  <c:v>6.4827722330167479</c:v>
                </c:pt>
                <c:pt idx="195">
                  <c:v>6.3825274974150172</c:v>
                </c:pt>
                <c:pt idx="196">
                  <c:v>6.2831125512345345</c:v>
                </c:pt>
                <c:pt idx="197">
                  <c:v>6.1825727323432353</c:v>
                </c:pt>
                <c:pt idx="198">
                  <c:v>6.0859512717300035</c:v>
                </c:pt>
                <c:pt idx="199">
                  <c:v>5.9822894028864173</c:v>
                </c:pt>
                <c:pt idx="200">
                  <c:v>5.8806264649526625</c:v>
                </c:pt>
              </c:numCache>
            </c:numRef>
          </c:yVal>
          <c:smooth val="1"/>
          <c:extLst>
            <c:ext xmlns:c16="http://schemas.microsoft.com/office/drawing/2014/chart" uri="{C3380CC4-5D6E-409C-BE32-E72D297353CC}">
              <c16:uniqueId val="{00000003-E172-46E9-9A0F-110E9B86EEBF}"/>
            </c:ext>
          </c:extLst>
        </c:ser>
        <c:dLbls>
          <c:showLegendKey val="0"/>
          <c:showVal val="0"/>
          <c:showCatName val="0"/>
          <c:showSerName val="0"/>
          <c:showPercent val="0"/>
          <c:showBubbleSize val="0"/>
        </c:dLbls>
        <c:axId val="698191952"/>
        <c:axId val="698195888"/>
        <c:extLst>
          <c:ext xmlns:c15="http://schemas.microsoft.com/office/drawing/2012/chart" uri="{02D57815-91ED-43cb-92C2-25804820EDAC}">
            <c15:filteredScatterSeries>
              <c15:ser>
                <c:idx val="3"/>
                <c:order val="3"/>
                <c:tx>
                  <c:v>Simulated 6500RPM with combustion</c:v>
                </c:tx>
                <c:spPr>
                  <a:ln w="19050" cap="rnd">
                    <a:solidFill>
                      <a:schemeClr val="accent4"/>
                    </a:solidFill>
                    <a:round/>
                  </a:ln>
                  <a:effectLst/>
                </c:spPr>
                <c:marker>
                  <c:symbol val="none"/>
                </c:marker>
                <c:xVal>
                  <c:numRef>
                    <c:extLst>
                      <c:ext uri="{02D57815-91ED-43cb-92C2-25804820EDAC}">
                        <c15:formulaRef>
                          <c15:sqref>'Non combustion model'!$A$8:$A$208</c15:sqref>
                        </c15:formulaRef>
                      </c:ext>
                    </c:extLst>
                    <c:numCache>
                      <c:formatCode>General</c:formatCode>
                      <c:ptCount val="201"/>
                      <c:pt idx="0">
                        <c:v>-100</c:v>
                      </c:pt>
                      <c:pt idx="1">
                        <c:v>-99</c:v>
                      </c:pt>
                      <c:pt idx="2">
                        <c:v>-98</c:v>
                      </c:pt>
                      <c:pt idx="3">
                        <c:v>-97</c:v>
                      </c:pt>
                      <c:pt idx="4">
                        <c:v>-96</c:v>
                      </c:pt>
                      <c:pt idx="5">
                        <c:v>-95</c:v>
                      </c:pt>
                      <c:pt idx="6">
                        <c:v>-94</c:v>
                      </c:pt>
                      <c:pt idx="7">
                        <c:v>-93</c:v>
                      </c:pt>
                      <c:pt idx="8">
                        <c:v>-92</c:v>
                      </c:pt>
                      <c:pt idx="9">
                        <c:v>-91</c:v>
                      </c:pt>
                      <c:pt idx="10">
                        <c:v>-90</c:v>
                      </c:pt>
                      <c:pt idx="11">
                        <c:v>-89</c:v>
                      </c:pt>
                      <c:pt idx="12">
                        <c:v>-88</c:v>
                      </c:pt>
                      <c:pt idx="13">
                        <c:v>-87</c:v>
                      </c:pt>
                      <c:pt idx="14">
                        <c:v>-86</c:v>
                      </c:pt>
                      <c:pt idx="15">
                        <c:v>-85</c:v>
                      </c:pt>
                      <c:pt idx="16">
                        <c:v>-84</c:v>
                      </c:pt>
                      <c:pt idx="17">
                        <c:v>-83</c:v>
                      </c:pt>
                      <c:pt idx="18">
                        <c:v>-82</c:v>
                      </c:pt>
                      <c:pt idx="19">
                        <c:v>-81</c:v>
                      </c:pt>
                      <c:pt idx="20">
                        <c:v>-80</c:v>
                      </c:pt>
                      <c:pt idx="21">
                        <c:v>-79</c:v>
                      </c:pt>
                      <c:pt idx="22">
                        <c:v>-78</c:v>
                      </c:pt>
                      <c:pt idx="23">
                        <c:v>-77</c:v>
                      </c:pt>
                      <c:pt idx="24">
                        <c:v>-76</c:v>
                      </c:pt>
                      <c:pt idx="25">
                        <c:v>-75</c:v>
                      </c:pt>
                      <c:pt idx="26">
                        <c:v>-74</c:v>
                      </c:pt>
                      <c:pt idx="27">
                        <c:v>-73</c:v>
                      </c:pt>
                      <c:pt idx="28">
                        <c:v>-72</c:v>
                      </c:pt>
                      <c:pt idx="29">
                        <c:v>-71</c:v>
                      </c:pt>
                      <c:pt idx="30">
                        <c:v>-70</c:v>
                      </c:pt>
                      <c:pt idx="31">
                        <c:v>-69</c:v>
                      </c:pt>
                      <c:pt idx="32">
                        <c:v>-68</c:v>
                      </c:pt>
                      <c:pt idx="33">
                        <c:v>-67</c:v>
                      </c:pt>
                      <c:pt idx="34">
                        <c:v>-66</c:v>
                      </c:pt>
                      <c:pt idx="35">
                        <c:v>-65</c:v>
                      </c:pt>
                      <c:pt idx="36">
                        <c:v>-64</c:v>
                      </c:pt>
                      <c:pt idx="37">
                        <c:v>-63</c:v>
                      </c:pt>
                      <c:pt idx="38">
                        <c:v>-62</c:v>
                      </c:pt>
                      <c:pt idx="39">
                        <c:v>-61</c:v>
                      </c:pt>
                      <c:pt idx="40">
                        <c:v>-60</c:v>
                      </c:pt>
                      <c:pt idx="41">
                        <c:v>-59</c:v>
                      </c:pt>
                      <c:pt idx="42">
                        <c:v>-58</c:v>
                      </c:pt>
                      <c:pt idx="43">
                        <c:v>-57</c:v>
                      </c:pt>
                      <c:pt idx="44">
                        <c:v>-56</c:v>
                      </c:pt>
                      <c:pt idx="45">
                        <c:v>-55</c:v>
                      </c:pt>
                      <c:pt idx="46">
                        <c:v>-54</c:v>
                      </c:pt>
                      <c:pt idx="47">
                        <c:v>-53</c:v>
                      </c:pt>
                      <c:pt idx="48">
                        <c:v>-52</c:v>
                      </c:pt>
                      <c:pt idx="49">
                        <c:v>-51</c:v>
                      </c:pt>
                      <c:pt idx="50">
                        <c:v>-50</c:v>
                      </c:pt>
                      <c:pt idx="51">
                        <c:v>-49</c:v>
                      </c:pt>
                      <c:pt idx="52">
                        <c:v>-48</c:v>
                      </c:pt>
                      <c:pt idx="53">
                        <c:v>-47</c:v>
                      </c:pt>
                      <c:pt idx="54">
                        <c:v>-46</c:v>
                      </c:pt>
                      <c:pt idx="55">
                        <c:v>-45</c:v>
                      </c:pt>
                      <c:pt idx="56">
                        <c:v>-44</c:v>
                      </c:pt>
                      <c:pt idx="57">
                        <c:v>-43</c:v>
                      </c:pt>
                      <c:pt idx="58">
                        <c:v>-42</c:v>
                      </c:pt>
                      <c:pt idx="59">
                        <c:v>-41</c:v>
                      </c:pt>
                      <c:pt idx="60">
                        <c:v>-40</c:v>
                      </c:pt>
                      <c:pt idx="61">
                        <c:v>-39</c:v>
                      </c:pt>
                      <c:pt idx="62">
                        <c:v>-38</c:v>
                      </c:pt>
                      <c:pt idx="63">
                        <c:v>-37</c:v>
                      </c:pt>
                      <c:pt idx="64">
                        <c:v>-36</c:v>
                      </c:pt>
                      <c:pt idx="65">
                        <c:v>-35</c:v>
                      </c:pt>
                      <c:pt idx="66">
                        <c:v>-34</c:v>
                      </c:pt>
                      <c:pt idx="67">
                        <c:v>-33</c:v>
                      </c:pt>
                      <c:pt idx="68">
                        <c:v>-32</c:v>
                      </c:pt>
                      <c:pt idx="69">
                        <c:v>-31</c:v>
                      </c:pt>
                      <c:pt idx="70">
                        <c:v>-30</c:v>
                      </c:pt>
                      <c:pt idx="71">
                        <c:v>-29</c:v>
                      </c:pt>
                      <c:pt idx="72">
                        <c:v>-28</c:v>
                      </c:pt>
                      <c:pt idx="73">
                        <c:v>-27</c:v>
                      </c:pt>
                      <c:pt idx="74">
                        <c:v>-26</c:v>
                      </c:pt>
                      <c:pt idx="75">
                        <c:v>-25</c:v>
                      </c:pt>
                      <c:pt idx="76">
                        <c:v>-24</c:v>
                      </c:pt>
                      <c:pt idx="77">
                        <c:v>-23</c:v>
                      </c:pt>
                      <c:pt idx="78">
                        <c:v>-22</c:v>
                      </c:pt>
                      <c:pt idx="79">
                        <c:v>-21</c:v>
                      </c:pt>
                      <c:pt idx="80">
                        <c:v>-20</c:v>
                      </c:pt>
                      <c:pt idx="81">
                        <c:v>-19</c:v>
                      </c:pt>
                      <c:pt idx="82">
                        <c:v>-18</c:v>
                      </c:pt>
                      <c:pt idx="83">
                        <c:v>-17</c:v>
                      </c:pt>
                      <c:pt idx="84">
                        <c:v>-16</c:v>
                      </c:pt>
                      <c:pt idx="85">
                        <c:v>-15</c:v>
                      </c:pt>
                      <c:pt idx="86">
                        <c:v>-14</c:v>
                      </c:pt>
                      <c:pt idx="87">
                        <c:v>-13</c:v>
                      </c:pt>
                      <c:pt idx="88">
                        <c:v>-12</c:v>
                      </c:pt>
                      <c:pt idx="89">
                        <c:v>-11</c:v>
                      </c:pt>
                      <c:pt idx="90">
                        <c:v>-10</c:v>
                      </c:pt>
                      <c:pt idx="91">
                        <c:v>-9</c:v>
                      </c:pt>
                      <c:pt idx="92">
                        <c:v>-8</c:v>
                      </c:pt>
                      <c:pt idx="93">
                        <c:v>-7</c:v>
                      </c:pt>
                      <c:pt idx="94">
                        <c:v>-6</c:v>
                      </c:pt>
                      <c:pt idx="95">
                        <c:v>-5</c:v>
                      </c:pt>
                      <c:pt idx="96">
                        <c:v>-4</c:v>
                      </c:pt>
                      <c:pt idx="97">
                        <c:v>-3</c:v>
                      </c:pt>
                      <c:pt idx="98">
                        <c:v>-2</c:v>
                      </c:pt>
                      <c:pt idx="99">
                        <c:v>-1</c:v>
                      </c:pt>
                      <c:pt idx="100">
                        <c:v>0</c:v>
                      </c:pt>
                      <c:pt idx="101">
                        <c:v>1</c:v>
                      </c:pt>
                      <c:pt idx="102">
                        <c:v>2</c:v>
                      </c:pt>
                      <c:pt idx="103">
                        <c:v>3</c:v>
                      </c:pt>
                      <c:pt idx="104">
                        <c:v>4</c:v>
                      </c:pt>
                      <c:pt idx="105">
                        <c:v>5</c:v>
                      </c:pt>
                      <c:pt idx="106">
                        <c:v>6</c:v>
                      </c:pt>
                      <c:pt idx="107">
                        <c:v>7</c:v>
                      </c:pt>
                      <c:pt idx="108">
                        <c:v>8</c:v>
                      </c:pt>
                      <c:pt idx="109">
                        <c:v>9</c:v>
                      </c:pt>
                      <c:pt idx="110">
                        <c:v>10</c:v>
                      </c:pt>
                      <c:pt idx="111">
                        <c:v>11</c:v>
                      </c:pt>
                      <c:pt idx="112">
                        <c:v>12</c:v>
                      </c:pt>
                      <c:pt idx="113">
                        <c:v>13</c:v>
                      </c:pt>
                      <c:pt idx="114">
                        <c:v>14</c:v>
                      </c:pt>
                      <c:pt idx="115">
                        <c:v>15</c:v>
                      </c:pt>
                      <c:pt idx="116">
                        <c:v>16</c:v>
                      </c:pt>
                      <c:pt idx="117">
                        <c:v>17</c:v>
                      </c:pt>
                      <c:pt idx="118">
                        <c:v>18</c:v>
                      </c:pt>
                      <c:pt idx="119">
                        <c:v>19</c:v>
                      </c:pt>
                      <c:pt idx="120">
                        <c:v>20</c:v>
                      </c:pt>
                      <c:pt idx="121">
                        <c:v>21</c:v>
                      </c:pt>
                      <c:pt idx="122">
                        <c:v>22</c:v>
                      </c:pt>
                      <c:pt idx="123">
                        <c:v>23</c:v>
                      </c:pt>
                      <c:pt idx="124">
                        <c:v>24</c:v>
                      </c:pt>
                      <c:pt idx="125">
                        <c:v>25</c:v>
                      </c:pt>
                      <c:pt idx="126">
                        <c:v>26</c:v>
                      </c:pt>
                      <c:pt idx="127">
                        <c:v>27</c:v>
                      </c:pt>
                      <c:pt idx="128">
                        <c:v>28</c:v>
                      </c:pt>
                      <c:pt idx="129">
                        <c:v>29</c:v>
                      </c:pt>
                      <c:pt idx="130">
                        <c:v>30</c:v>
                      </c:pt>
                      <c:pt idx="131">
                        <c:v>31</c:v>
                      </c:pt>
                      <c:pt idx="132">
                        <c:v>32</c:v>
                      </c:pt>
                      <c:pt idx="133">
                        <c:v>33</c:v>
                      </c:pt>
                      <c:pt idx="134">
                        <c:v>34</c:v>
                      </c:pt>
                      <c:pt idx="135">
                        <c:v>35</c:v>
                      </c:pt>
                      <c:pt idx="136">
                        <c:v>36</c:v>
                      </c:pt>
                      <c:pt idx="137">
                        <c:v>37</c:v>
                      </c:pt>
                      <c:pt idx="138">
                        <c:v>38</c:v>
                      </c:pt>
                      <c:pt idx="139">
                        <c:v>39</c:v>
                      </c:pt>
                      <c:pt idx="140">
                        <c:v>40</c:v>
                      </c:pt>
                      <c:pt idx="141">
                        <c:v>41</c:v>
                      </c:pt>
                      <c:pt idx="142">
                        <c:v>42</c:v>
                      </c:pt>
                      <c:pt idx="143">
                        <c:v>43</c:v>
                      </c:pt>
                      <c:pt idx="144">
                        <c:v>44</c:v>
                      </c:pt>
                      <c:pt idx="145">
                        <c:v>45</c:v>
                      </c:pt>
                      <c:pt idx="146">
                        <c:v>46</c:v>
                      </c:pt>
                      <c:pt idx="147">
                        <c:v>47</c:v>
                      </c:pt>
                      <c:pt idx="148">
                        <c:v>48</c:v>
                      </c:pt>
                      <c:pt idx="149">
                        <c:v>49</c:v>
                      </c:pt>
                      <c:pt idx="150">
                        <c:v>50</c:v>
                      </c:pt>
                      <c:pt idx="151">
                        <c:v>51</c:v>
                      </c:pt>
                      <c:pt idx="152">
                        <c:v>52</c:v>
                      </c:pt>
                      <c:pt idx="153">
                        <c:v>53</c:v>
                      </c:pt>
                      <c:pt idx="154">
                        <c:v>54</c:v>
                      </c:pt>
                      <c:pt idx="155">
                        <c:v>55</c:v>
                      </c:pt>
                      <c:pt idx="156">
                        <c:v>56</c:v>
                      </c:pt>
                      <c:pt idx="157">
                        <c:v>57</c:v>
                      </c:pt>
                      <c:pt idx="158">
                        <c:v>58</c:v>
                      </c:pt>
                      <c:pt idx="159">
                        <c:v>59</c:v>
                      </c:pt>
                      <c:pt idx="160">
                        <c:v>60</c:v>
                      </c:pt>
                      <c:pt idx="161">
                        <c:v>61</c:v>
                      </c:pt>
                      <c:pt idx="162">
                        <c:v>62</c:v>
                      </c:pt>
                      <c:pt idx="163">
                        <c:v>63</c:v>
                      </c:pt>
                      <c:pt idx="164">
                        <c:v>64</c:v>
                      </c:pt>
                      <c:pt idx="165">
                        <c:v>65</c:v>
                      </c:pt>
                      <c:pt idx="166">
                        <c:v>66</c:v>
                      </c:pt>
                      <c:pt idx="167">
                        <c:v>67</c:v>
                      </c:pt>
                      <c:pt idx="168">
                        <c:v>68</c:v>
                      </c:pt>
                      <c:pt idx="169">
                        <c:v>69</c:v>
                      </c:pt>
                      <c:pt idx="170">
                        <c:v>70</c:v>
                      </c:pt>
                      <c:pt idx="171">
                        <c:v>71</c:v>
                      </c:pt>
                      <c:pt idx="172">
                        <c:v>72</c:v>
                      </c:pt>
                      <c:pt idx="173">
                        <c:v>73</c:v>
                      </c:pt>
                      <c:pt idx="174">
                        <c:v>74</c:v>
                      </c:pt>
                      <c:pt idx="175">
                        <c:v>75</c:v>
                      </c:pt>
                      <c:pt idx="176">
                        <c:v>76</c:v>
                      </c:pt>
                      <c:pt idx="177">
                        <c:v>77</c:v>
                      </c:pt>
                      <c:pt idx="178">
                        <c:v>78</c:v>
                      </c:pt>
                      <c:pt idx="179">
                        <c:v>79</c:v>
                      </c:pt>
                      <c:pt idx="180">
                        <c:v>80</c:v>
                      </c:pt>
                      <c:pt idx="181">
                        <c:v>81</c:v>
                      </c:pt>
                      <c:pt idx="182">
                        <c:v>82</c:v>
                      </c:pt>
                      <c:pt idx="183">
                        <c:v>83</c:v>
                      </c:pt>
                      <c:pt idx="184">
                        <c:v>84</c:v>
                      </c:pt>
                      <c:pt idx="185">
                        <c:v>85</c:v>
                      </c:pt>
                      <c:pt idx="186">
                        <c:v>86</c:v>
                      </c:pt>
                      <c:pt idx="187">
                        <c:v>87</c:v>
                      </c:pt>
                      <c:pt idx="188">
                        <c:v>88</c:v>
                      </c:pt>
                      <c:pt idx="189">
                        <c:v>89</c:v>
                      </c:pt>
                      <c:pt idx="190">
                        <c:v>90</c:v>
                      </c:pt>
                      <c:pt idx="191">
                        <c:v>91</c:v>
                      </c:pt>
                      <c:pt idx="192">
                        <c:v>92</c:v>
                      </c:pt>
                      <c:pt idx="193">
                        <c:v>93</c:v>
                      </c:pt>
                      <c:pt idx="194">
                        <c:v>94</c:v>
                      </c:pt>
                      <c:pt idx="195">
                        <c:v>95</c:v>
                      </c:pt>
                      <c:pt idx="196">
                        <c:v>96</c:v>
                      </c:pt>
                      <c:pt idx="197">
                        <c:v>97</c:v>
                      </c:pt>
                      <c:pt idx="198">
                        <c:v>98</c:v>
                      </c:pt>
                      <c:pt idx="199">
                        <c:v>99</c:v>
                      </c:pt>
                      <c:pt idx="200">
                        <c:v>100</c:v>
                      </c:pt>
                    </c:numCache>
                  </c:numRef>
                </c:xVal>
                <c:yVal>
                  <c:numRef>
                    <c:extLst>
                      <c:ext uri="{02D57815-91ED-43cb-92C2-25804820EDAC}">
                        <c15:formulaRef>
                          <c15:sqref>'Non combustion model'!$C$8:$C$208</c15:sqref>
                        </c15:formulaRef>
                      </c:ext>
                    </c:extLst>
                    <c:numCache>
                      <c:formatCode>General</c:formatCode>
                      <c:ptCount val="201"/>
                      <c:pt idx="0">
                        <c:v>2.0643735350473396</c:v>
                      </c:pt>
                      <c:pt idx="1">
                        <c:v>2.0937105971135845</c:v>
                      </c:pt>
                      <c:pt idx="2">
                        <c:v>2.12404872827</c:v>
                      </c:pt>
                      <c:pt idx="3">
                        <c:v>2.155427267656767</c:v>
                      </c:pt>
                      <c:pt idx="4">
                        <c:v>2.1878874487654674</c:v>
                      </c:pt>
                      <c:pt idx="5">
                        <c:v>2.2214725025849833</c:v>
                      </c:pt>
                      <c:pt idx="6">
                        <c:v>2.2562277669832547</c:v>
                      </c:pt>
                      <c:pt idx="7">
                        <c:v>2.2922008027208665</c:v>
                      </c:pt>
                      <c:pt idx="8">
                        <c:v>2.3294415165170355</c:v>
                      </c:pt>
                      <c:pt idx="9">
                        <c:v>2.3680022916145611</c:v>
                      </c:pt>
                      <c:pt idx="10">
                        <c:v>2.4079381263174366</c:v>
                      </c:pt>
                      <c:pt idx="11">
                        <c:v>2.4493067810032971</c:v>
                      </c:pt>
                      <c:pt idx="12">
                        <c:v>2.4921689341424305</c:v>
                      </c:pt>
                      <c:pt idx="13">
                        <c:v>2.5365883478858673</c:v>
                      </c:pt>
                      <c:pt idx="14">
                        <c:v>2.5826320438167856</c:v>
                      </c:pt>
                      <c:pt idx="15">
                        <c:v>2.6303704894921593</c:v>
                      </c:pt>
                      <c:pt idx="16">
                        <c:v>2.6798777964349454</c:v>
                      </c:pt>
                      <c:pt idx="17">
                        <c:v>2.7312319302708583</c:v>
                      </c:pt>
                      <c:pt idx="18">
                        <c:v>2.7845149337378992</c:v>
                      </c:pt>
                      <c:pt idx="19">
                        <c:v>2.8398131633303758</c:v>
                      </c:pt>
                      <c:pt idx="20">
                        <c:v>2.8972175403722886</c:v>
                      </c:pt>
                      <c:pt idx="21">
                        <c:v>2.9568238173464683</c:v>
                      </c:pt>
                      <c:pt idx="22">
                        <c:v>3.0187328603354238</c:v>
                      </c:pt>
                      <c:pt idx="23">
                        <c:v>3.0830509484563495</c:v>
                      </c:pt>
                      <c:pt idx="24">
                        <c:v>3.1498900911948478</c:v>
                      </c:pt>
                      <c:pt idx="25">
                        <c:v>3.2193683645588522</c:v>
                      </c:pt>
                      <c:pt idx="26">
                        <c:v>3.2916102669834908</c:v>
                      </c:pt>
                      <c:pt idx="27">
                        <c:v>3.3667470959179946</c:v>
                      </c:pt>
                      <c:pt idx="28">
                        <c:v>3.4449173460143929</c:v>
                      </c:pt>
                      <c:pt idx="29">
                        <c:v>3.5262671298117123</c:v>
                      </c:pt>
                      <c:pt idx="30">
                        <c:v>3.6109506217658436</c:v>
                      </c:pt>
                      <c:pt idx="31">
                        <c:v>3.6991305264093772</c:v>
                      </c:pt>
                      <c:pt idx="32">
                        <c:v>3.790978571333127</c:v>
                      </c:pt>
                      <c:pt idx="33">
                        <c:v>3.886676025556365</c:v>
                      </c:pt>
                      <c:pt idx="34">
                        <c:v>3.9864142436882664</c:v>
                      </c:pt>
                      <c:pt idx="35">
                        <c:v>4.0903952360720819</c:v>
                      </c:pt>
                      <c:pt idx="36">
                        <c:v>4.1988322648357101</c:v>
                      </c:pt>
                      <c:pt idx="37">
                        <c:v>4.3119504654373317</c:v>
                      </c:pt>
                      <c:pt idx="38">
                        <c:v>4.4299874928797962</c:v>
                      </c:pt>
                      <c:pt idx="39">
                        <c:v>4.5531941912573162</c:v>
                      </c:pt>
                      <c:pt idx="40">
                        <c:v>4.6818352846757678</c:v>
                      </c:pt>
                      <c:pt idx="41">
                        <c:v>4.816190086833454</c:v>
                      </c:pt>
                      <c:pt idx="42">
                        <c:v>4.9565532256389204</c:v>
                      </c:pt>
                      <c:pt idx="43">
                        <c:v>5.1032353781504147</c:v>
                      </c:pt>
                      <c:pt idx="44">
                        <c:v>5.2565640098163202</c:v>
                      </c:pt>
                      <c:pt idx="45">
                        <c:v>5.416884110443382</c:v>
                      </c:pt>
                      <c:pt idx="46">
                        <c:v>5.5845589174789358</c:v>
                      </c:pt>
                      <c:pt idx="47">
                        <c:v>5.7599706150213246</c:v>
                      </c:pt>
                      <c:pt idx="48">
                        <c:v>5.9435209944174128</c:v>
                      </c:pt>
                      <c:pt idx="49">
                        <c:v>6.1356320593132558</c:v>
                      </c:pt>
                      <c:pt idx="50">
                        <c:v>6.3367465545310457</c:v>
                      </c:pt>
                      <c:pt idx="51">
                        <c:v>6.5473283940872076</c:v>
                      </c:pt>
                      <c:pt idx="52">
                        <c:v>6.7678629589696149</c:v>
                      </c:pt>
                      <c:pt idx="53">
                        <c:v>6.9988572298848482</c:v>
                      </c:pt>
                      <c:pt idx="54">
                        <c:v>7.2408397139900051</c:v>
                      </c:pt>
                      <c:pt idx="55">
                        <c:v>7.4943601175662593</c:v>
                      </c:pt>
                      <c:pt idx="56">
                        <c:v>7.7599887086030765</c:v>
                      </c:pt>
                      <c:pt idx="57">
                        <c:v>8.0383153042864812</c:v>
                      </c:pt>
                      <c:pt idx="58">
                        <c:v>8.3299478083855725</c:v>
                      </c:pt>
                      <c:pt idx="59">
                        <c:v>8.6355102125015097</c:v>
                      </c:pt>
                      <c:pt idx="60">
                        <c:v>8.9556399631209391</c:v>
                      </c:pt>
                      <c:pt idx="61">
                        <c:v>9.2909845835016451</c:v>
                      </c:pt>
                      <c:pt idx="62">
                        <c:v>9.6421974257955245</c:v>
                      </c:pt>
                      <c:pt idx="63">
                        <c:v>10.009932414782078</c:v>
                      </c:pt>
                      <c:pt idx="64">
                        <c:v>10.39483763058317</c:v>
                      </c:pt>
                      <c:pt idx="65">
                        <c:v>10.797547564388095</c:v>
                      </c:pt>
                      <c:pt idx="66">
                        <c:v>11.218673869388873</c:v>
                      </c:pt>
                      <c:pt idx="67">
                        <c:v>11.658794419951413</c:v>
                      </c:pt>
                      <c:pt idx="68">
                        <c:v>12.118440486992954</c:v>
                      </c:pt>
                      <c:pt idx="69">
                        <c:v>12.598081838458377</c:v>
                      </c:pt>
                      <c:pt idx="70">
                        <c:v>13.098109582969535</c:v>
                      </c:pt>
                      <c:pt idx="71">
                        <c:v>13.618816594908647</c:v>
                      </c:pt>
                      <c:pt idx="72">
                        <c:v>14.16037539359426</c:v>
                      </c:pt>
                      <c:pt idx="73">
                        <c:v>14.722813401449384</c:v>
                      </c:pt>
                      <c:pt idx="74">
                        <c:v>15.305985580087524</c:v>
                      </c:pt>
                      <c:pt idx="75">
                        <c:v>15.90954454312581</c:v>
                      </c:pt>
                      <c:pt idx="76">
                        <c:v>16.532908374155969</c:v>
                      </c:pt>
                      <c:pt idx="77">
                        <c:v>17.175226540903871</c:v>
                      </c:pt>
                      <c:pt idx="78">
                        <c:v>17.835344494165383</c:v>
                      </c:pt>
                      <c:pt idx="79">
                        <c:v>18.511767772538459</c:v>
                      </c:pt>
                      <c:pt idx="80">
                        <c:v>19.202626698163677</c:v>
                      </c:pt>
                      <c:pt idx="81">
                        <c:v>19.905643037409156</c:v>
                      </c:pt>
                      <c:pt idx="82">
                        <c:v>20.618100301210603</c:v>
                      </c:pt>
                      <c:pt idx="83">
                        <c:v>21.336819653893819</c:v>
                      </c:pt>
                      <c:pt idx="84">
                        <c:v>22.058143661155555</c:v>
                      </c:pt>
                      <c:pt idx="85">
                        <c:v>22.777930304963359</c:v>
                      </c:pt>
                      <c:pt idx="86">
                        <c:v>23.491559787014193</c:v>
                      </c:pt>
                      <c:pt idx="87">
                        <c:v>24.193956590978427</c:v>
                      </c:pt>
                      <c:pt idx="88">
                        <c:v>24.879629035133345</c:v>
                      </c:pt>
                      <c:pt idx="89">
                        <c:v>25.54272808491001</c:v>
                      </c:pt>
                      <c:pt idx="90">
                        <c:v>26.177126485619855</c:v>
                      </c:pt>
                      <c:pt idx="91">
                        <c:v>26.776518315656173</c:v>
                      </c:pt>
                      <c:pt idx="92">
                        <c:v>27.33453787374776</c:v>
                      </c:pt>
                      <c:pt idx="93">
                        <c:v>27.844895457260726</c:v>
                      </c:pt>
                      <c:pt idx="94">
                        <c:v>28.301526153816432</c:v>
                      </c:pt>
                      <c:pt idx="95">
                        <c:v>28.69874637876099</c:v>
                      </c:pt>
                      <c:pt idx="96">
                        <c:v>29.031411691285602</c:v>
                      </c:pt>
                      <c:pt idx="97">
                        <c:v>29.295068563287884</c:v>
                      </c:pt>
                      <c:pt idx="98">
                        <c:v>29.486092393917666</c:v>
                      </c:pt>
                      <c:pt idx="99">
                        <c:v>29.601804258754864</c:v>
                      </c:pt>
                      <c:pt idx="100">
                        <c:v>29.640559698377167</c:v>
                      </c:pt>
                      <c:pt idx="101">
                        <c:v>29.601804258754864</c:v>
                      </c:pt>
                      <c:pt idx="102">
                        <c:v>29.486092393917662</c:v>
                      </c:pt>
                      <c:pt idx="103">
                        <c:v>29.295068563287881</c:v>
                      </c:pt>
                      <c:pt idx="104">
                        <c:v>29.031411691285587</c:v>
                      </c:pt>
                      <c:pt idx="105">
                        <c:v>28.69874637876098</c:v>
                      </c:pt>
                      <c:pt idx="106">
                        <c:v>28.301526153816415</c:v>
                      </c:pt>
                      <c:pt idx="107">
                        <c:v>27.844895457260709</c:v>
                      </c:pt>
                      <c:pt idx="108">
                        <c:v>27.334537873747742</c:v>
                      </c:pt>
                      <c:pt idx="109">
                        <c:v>26.776518315656155</c:v>
                      </c:pt>
                      <c:pt idx="110">
                        <c:v>26.17712648561983</c:v>
                      </c:pt>
                      <c:pt idx="111">
                        <c:v>25.542728084909982</c:v>
                      </c:pt>
                      <c:pt idx="112">
                        <c:v>24.87962903513332</c:v>
                      </c:pt>
                      <c:pt idx="113">
                        <c:v>24.193956590978402</c:v>
                      </c:pt>
                      <c:pt idx="114">
                        <c:v>23.491559787014172</c:v>
                      </c:pt>
                      <c:pt idx="115">
                        <c:v>22.777930304963334</c:v>
                      </c:pt>
                      <c:pt idx="116">
                        <c:v>22.05814366115553</c:v>
                      </c:pt>
                      <c:pt idx="117">
                        <c:v>21.336819653893794</c:v>
                      </c:pt>
                      <c:pt idx="118">
                        <c:v>20.618100301210578</c:v>
                      </c:pt>
                      <c:pt idx="119">
                        <c:v>19.905643037409131</c:v>
                      </c:pt>
                      <c:pt idx="120">
                        <c:v>19.202626698163655</c:v>
                      </c:pt>
                      <c:pt idx="121">
                        <c:v>18.511767772538438</c:v>
                      </c:pt>
                      <c:pt idx="122">
                        <c:v>17.835344494165362</c:v>
                      </c:pt>
                      <c:pt idx="123">
                        <c:v>17.17522654090385</c:v>
                      </c:pt>
                      <c:pt idx="124">
                        <c:v>16.532908374155951</c:v>
                      </c:pt>
                      <c:pt idx="125">
                        <c:v>15.909544543125794</c:v>
                      </c:pt>
                      <c:pt idx="126">
                        <c:v>15.305985580087508</c:v>
                      </c:pt>
                      <c:pt idx="127">
                        <c:v>14.72281340144937</c:v>
                      </c:pt>
                      <c:pt idx="128">
                        <c:v>14.160375393594245</c:v>
                      </c:pt>
                      <c:pt idx="129">
                        <c:v>13.618816594908632</c:v>
                      </c:pt>
                      <c:pt idx="130">
                        <c:v>13.098109582969524</c:v>
                      </c:pt>
                      <c:pt idx="131">
                        <c:v>12.59808183845837</c:v>
                      </c:pt>
                      <c:pt idx="132">
                        <c:v>12.118440486992947</c:v>
                      </c:pt>
                      <c:pt idx="133">
                        <c:v>11.658794419951406</c:v>
                      </c:pt>
                      <c:pt idx="134">
                        <c:v>11.218673869388866</c:v>
                      </c:pt>
                      <c:pt idx="135">
                        <c:v>10.797547564388088</c:v>
                      </c:pt>
                      <c:pt idx="136">
                        <c:v>10.394837630583163</c:v>
                      </c:pt>
                      <c:pt idx="137">
                        <c:v>10.009932414782069</c:v>
                      </c:pt>
                      <c:pt idx="138">
                        <c:v>9.6421974257955156</c:v>
                      </c:pt>
                      <c:pt idx="139">
                        <c:v>9.2909845835016345</c:v>
                      </c:pt>
                      <c:pt idx="140">
                        <c:v>8.9556399631209302</c:v>
                      </c:pt>
                      <c:pt idx="141">
                        <c:v>8.6355102125015009</c:v>
                      </c:pt>
                      <c:pt idx="142">
                        <c:v>8.3299478083855636</c:v>
                      </c:pt>
                      <c:pt idx="143">
                        <c:v>8.0383153042864706</c:v>
                      </c:pt>
                      <c:pt idx="144">
                        <c:v>7.7599887086030686</c:v>
                      </c:pt>
                      <c:pt idx="145">
                        <c:v>7.4943601175662495</c:v>
                      </c:pt>
                      <c:pt idx="146">
                        <c:v>7.2408397139899972</c:v>
                      </c:pt>
                      <c:pt idx="147">
                        <c:v>6.9988572298848402</c:v>
                      </c:pt>
                      <c:pt idx="148">
                        <c:v>6.7678629589696069</c:v>
                      </c:pt>
                      <c:pt idx="149">
                        <c:v>6.5473283940872005</c:v>
                      </c:pt>
                      <c:pt idx="150">
                        <c:v>6.3367465545310413</c:v>
                      </c:pt>
                      <c:pt idx="151">
                        <c:v>6.1356320593132505</c:v>
                      </c:pt>
                      <c:pt idx="152">
                        <c:v>5.9435209944174074</c:v>
                      </c:pt>
                      <c:pt idx="153">
                        <c:v>5.7599706150213166</c:v>
                      </c:pt>
                      <c:pt idx="154">
                        <c:v>5.5845589174789279</c:v>
                      </c:pt>
                      <c:pt idx="155">
                        <c:v>5.416884110443374</c:v>
                      </c:pt>
                      <c:pt idx="156">
                        <c:v>5.2565640098163113</c:v>
                      </c:pt>
                      <c:pt idx="157">
                        <c:v>5.1032353781504076</c:v>
                      </c:pt>
                      <c:pt idx="158">
                        <c:v>4.9565532256389124</c:v>
                      </c:pt>
                      <c:pt idx="159">
                        <c:v>4.8161900868334477</c:v>
                      </c:pt>
                      <c:pt idx="160">
                        <c:v>4.6818352846757607</c:v>
                      </c:pt>
                      <c:pt idx="161">
                        <c:v>4.5531941912573082</c:v>
                      </c:pt>
                      <c:pt idx="162">
                        <c:v>4.42998749287979</c:v>
                      </c:pt>
                      <c:pt idx="163">
                        <c:v>4.3119504654373264</c:v>
                      </c:pt>
                      <c:pt idx="164">
                        <c:v>4.1988322648357066</c:v>
                      </c:pt>
                      <c:pt idx="165">
                        <c:v>4.0903952360720774</c:v>
                      </c:pt>
                      <c:pt idx="166">
                        <c:v>3.9864142436882624</c:v>
                      </c:pt>
                      <c:pt idx="167">
                        <c:v>3.8866760255563606</c:v>
                      </c:pt>
                      <c:pt idx="168">
                        <c:v>3.7909785713331225</c:v>
                      </c:pt>
                      <c:pt idx="169">
                        <c:v>3.6991305264093719</c:v>
                      </c:pt>
                      <c:pt idx="170">
                        <c:v>3.6109506217658383</c:v>
                      </c:pt>
                      <c:pt idx="171">
                        <c:v>3.526267129811707</c:v>
                      </c:pt>
                      <c:pt idx="172">
                        <c:v>3.4449173460143889</c:v>
                      </c:pt>
                      <c:pt idx="173">
                        <c:v>3.366747095917991</c:v>
                      </c:pt>
                      <c:pt idx="174">
                        <c:v>3.2916102669834877</c:v>
                      </c:pt>
                      <c:pt idx="175">
                        <c:v>3.2193683645588496</c:v>
                      </c:pt>
                      <c:pt idx="176">
                        <c:v>3.1498900911948442</c:v>
                      </c:pt>
                      <c:pt idx="177">
                        <c:v>3.0830509484563469</c:v>
                      </c:pt>
                      <c:pt idx="178">
                        <c:v>3.0187328603354215</c:v>
                      </c:pt>
                      <c:pt idx="179">
                        <c:v>2.956823817346466</c:v>
                      </c:pt>
                      <c:pt idx="180">
                        <c:v>2.8972175403722868</c:v>
                      </c:pt>
                      <c:pt idx="181">
                        <c:v>2.839813163330374</c:v>
                      </c:pt>
                      <c:pt idx="182">
                        <c:v>2.7845149337378974</c:v>
                      </c:pt>
                      <c:pt idx="183">
                        <c:v>2.7312319302708565</c:v>
                      </c:pt>
                      <c:pt idx="184">
                        <c:v>2.6798777964349441</c:v>
                      </c:pt>
                      <c:pt idx="185">
                        <c:v>2.630370489492158</c:v>
                      </c:pt>
                      <c:pt idx="186">
                        <c:v>2.5826320438167838</c:v>
                      </c:pt>
                      <c:pt idx="187">
                        <c:v>2.5365883478858655</c:v>
                      </c:pt>
                      <c:pt idx="188">
                        <c:v>2.4921689341424287</c:v>
                      </c:pt>
                      <c:pt idx="189">
                        <c:v>2.4493067810032954</c:v>
                      </c:pt>
                      <c:pt idx="190">
                        <c:v>2.4079381263174344</c:v>
                      </c:pt>
                      <c:pt idx="191">
                        <c:v>2.3680022916145598</c:v>
                      </c:pt>
                      <c:pt idx="192">
                        <c:v>2.3294415165170337</c:v>
                      </c:pt>
                      <c:pt idx="193">
                        <c:v>2.2922008027208647</c:v>
                      </c:pt>
                      <c:pt idx="194">
                        <c:v>2.2562277669832533</c:v>
                      </c:pt>
                      <c:pt idx="195">
                        <c:v>2.2214725025849815</c:v>
                      </c:pt>
                      <c:pt idx="196">
                        <c:v>2.1878874487654651</c:v>
                      </c:pt>
                      <c:pt idx="197">
                        <c:v>2.1554272676567643</c:v>
                      </c:pt>
                      <c:pt idx="198">
                        <c:v>2.1240487282699978</c:v>
                      </c:pt>
                      <c:pt idx="199">
                        <c:v>2.0937105971135828</c:v>
                      </c:pt>
                      <c:pt idx="200">
                        <c:v>2.0643735350473382</c:v>
                      </c:pt>
                    </c:numCache>
                  </c:numRef>
                </c:yVal>
                <c:smooth val="1"/>
                <c:extLst>
                  <c:ext xmlns:c16="http://schemas.microsoft.com/office/drawing/2014/chart" uri="{C3380CC4-5D6E-409C-BE32-E72D297353CC}">
                    <c16:uniqueId val="{00000001-DBD6-42BE-B909-A2532D35FAE8}"/>
                  </c:ext>
                </c:extLst>
              </c15:ser>
            </c15:filteredScatterSeries>
          </c:ext>
        </c:extLst>
      </c:scatterChart>
      <c:valAx>
        <c:axId val="698191952"/>
        <c:scaling>
          <c:orientation val="minMax"/>
          <c:max val="100"/>
          <c:min val="-1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195888"/>
        <c:crosses val="autoZero"/>
        <c:crossBetween val="midCat"/>
      </c:valAx>
      <c:valAx>
        <c:axId val="698195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Preassure (bar)</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981919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MFB Weibie function result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MFB</c:v>
          </c:tx>
          <c:spPr>
            <a:ln w="19050" cap="rnd">
              <a:solidFill>
                <a:schemeClr val="accent1"/>
              </a:solidFill>
              <a:round/>
            </a:ln>
            <a:effectLst/>
          </c:spPr>
          <c:marker>
            <c:symbol val="none"/>
          </c:marker>
          <c:xVal>
            <c:numRef>
              <c:f>'Weibie function &amp; advanced MFB'!$B$87:$B$138</c:f>
              <c:numCache>
                <c:formatCode>General</c:formatCode>
                <c:ptCount val="52"/>
                <c:pt idx="0">
                  <c:v>-15</c:v>
                </c:pt>
                <c:pt idx="1">
                  <c:v>-14</c:v>
                </c:pt>
                <c:pt idx="2">
                  <c:v>-13</c:v>
                </c:pt>
                <c:pt idx="3">
                  <c:v>-12</c:v>
                </c:pt>
                <c:pt idx="4">
                  <c:v>-11</c:v>
                </c:pt>
                <c:pt idx="5">
                  <c:v>-10</c:v>
                </c:pt>
                <c:pt idx="6">
                  <c:v>-9</c:v>
                </c:pt>
                <c:pt idx="7">
                  <c:v>-8</c:v>
                </c:pt>
                <c:pt idx="8">
                  <c:v>-7</c:v>
                </c:pt>
                <c:pt idx="9">
                  <c:v>-6</c:v>
                </c:pt>
                <c:pt idx="10">
                  <c:v>-5</c:v>
                </c:pt>
                <c:pt idx="11">
                  <c:v>-4</c:v>
                </c:pt>
                <c:pt idx="12">
                  <c:v>-3</c:v>
                </c:pt>
                <c:pt idx="13">
                  <c:v>-2</c:v>
                </c:pt>
                <c:pt idx="14">
                  <c:v>-1</c:v>
                </c:pt>
                <c:pt idx="15">
                  <c:v>0</c:v>
                </c:pt>
                <c:pt idx="16">
                  <c:v>1</c:v>
                </c:pt>
                <c:pt idx="17">
                  <c:v>2</c:v>
                </c:pt>
                <c:pt idx="18">
                  <c:v>3</c:v>
                </c:pt>
                <c:pt idx="19">
                  <c:v>4</c:v>
                </c:pt>
                <c:pt idx="20">
                  <c:v>5</c:v>
                </c:pt>
                <c:pt idx="21">
                  <c:v>6</c:v>
                </c:pt>
                <c:pt idx="22">
                  <c:v>7</c:v>
                </c:pt>
                <c:pt idx="23">
                  <c:v>8</c:v>
                </c:pt>
                <c:pt idx="24">
                  <c:v>9</c:v>
                </c:pt>
                <c:pt idx="25">
                  <c:v>10</c:v>
                </c:pt>
                <c:pt idx="26">
                  <c:v>11</c:v>
                </c:pt>
                <c:pt idx="27">
                  <c:v>12</c:v>
                </c:pt>
                <c:pt idx="28">
                  <c:v>13</c:v>
                </c:pt>
                <c:pt idx="29">
                  <c:v>14</c:v>
                </c:pt>
                <c:pt idx="30">
                  <c:v>15</c:v>
                </c:pt>
                <c:pt idx="31">
                  <c:v>16</c:v>
                </c:pt>
                <c:pt idx="32">
                  <c:v>17</c:v>
                </c:pt>
                <c:pt idx="33">
                  <c:v>18</c:v>
                </c:pt>
                <c:pt idx="34">
                  <c:v>19</c:v>
                </c:pt>
                <c:pt idx="35">
                  <c:v>20</c:v>
                </c:pt>
                <c:pt idx="36">
                  <c:v>21</c:v>
                </c:pt>
                <c:pt idx="37">
                  <c:v>22</c:v>
                </c:pt>
                <c:pt idx="38">
                  <c:v>23</c:v>
                </c:pt>
                <c:pt idx="39">
                  <c:v>24</c:v>
                </c:pt>
                <c:pt idx="40">
                  <c:v>25</c:v>
                </c:pt>
                <c:pt idx="41">
                  <c:v>26</c:v>
                </c:pt>
                <c:pt idx="42">
                  <c:v>27</c:v>
                </c:pt>
                <c:pt idx="43">
                  <c:v>28</c:v>
                </c:pt>
                <c:pt idx="44">
                  <c:v>29</c:v>
                </c:pt>
                <c:pt idx="45">
                  <c:v>30</c:v>
                </c:pt>
                <c:pt idx="46">
                  <c:v>31</c:v>
                </c:pt>
                <c:pt idx="47">
                  <c:v>32</c:v>
                </c:pt>
                <c:pt idx="48">
                  <c:v>33</c:v>
                </c:pt>
                <c:pt idx="49">
                  <c:v>34</c:v>
                </c:pt>
                <c:pt idx="50">
                  <c:v>35</c:v>
                </c:pt>
                <c:pt idx="51">
                  <c:v>36</c:v>
                </c:pt>
              </c:numCache>
            </c:numRef>
          </c:xVal>
          <c:yVal>
            <c:numRef>
              <c:f>'Weibie function &amp; advanced MFB'!$A$87:$A$138</c:f>
              <c:numCache>
                <c:formatCode>0.00</c:formatCode>
                <c:ptCount val="52"/>
                <c:pt idx="0">
                  <c:v>0</c:v>
                </c:pt>
                <c:pt idx="1">
                  <c:v>0</c:v>
                </c:pt>
                <c:pt idx="2">
                  <c:v>1.2868040755189547E-3</c:v>
                </c:pt>
                <c:pt idx="3">
                  <c:v>3.5420107573304049E-3</c:v>
                </c:pt>
                <c:pt idx="4">
                  <c:v>7.2574869413385423E-3</c:v>
                </c:pt>
                <c:pt idx="5">
                  <c:v>1.2643923422204772E-2</c:v>
                </c:pt>
                <c:pt idx="6">
                  <c:v>1.9872101945867193E-2</c:v>
                </c:pt>
                <c:pt idx="7">
                  <c:v>2.9078363540104069E-2</c:v>
                </c:pt>
                <c:pt idx="8">
                  <c:v>4.0366892255726206E-2</c:v>
                </c:pt>
                <c:pt idx="9">
                  <c:v>5.3810582444970168E-2</c:v>
                </c:pt>
                <c:pt idx="10">
                  <c:v>6.9451291082891387E-2</c:v>
                </c:pt>
                <c:pt idx="11">
                  <c:v>8.72999033442734E-2</c:v>
                </c:pt>
                <c:pt idx="12">
                  <c:v>0.10733646796387297</c:v>
                </c:pt>
                <c:pt idx="13">
                  <c:v>0.12951056765223579</c:v>
                </c:pt>
                <c:pt idx="14">
                  <c:v>0.15374203420338672</c:v>
                </c:pt>
                <c:pt idx="15">
                  <c:v>0.17992207922633396</c:v>
                </c:pt>
                <c:pt idx="16">
                  <c:v>0.20791488123395219</c:v>
                </c:pt>
                <c:pt idx="17">
                  <c:v>0.23755964419627462</c:v>
                </c:pt>
                <c:pt idx="18">
                  <c:v>0.26867311982112496</c:v>
                </c:pt>
                <c:pt idx="19">
                  <c:v>0.30105256507067102</c:v>
                </c:pt>
                <c:pt idx="20">
                  <c:v>0.33447908765029011</c:v>
                </c:pt>
                <c:pt idx="21">
                  <c:v>0.36872131562033994</c:v>
                </c:pt>
                <c:pt idx="22">
                  <c:v>0.40353931323697489</c:v>
                </c:pt>
                <c:pt idx="23">
                  <c:v>0.43868865402635104</c:v>
                </c:pt>
                <c:pt idx="24">
                  <c:v>0.47392455431206693</c:v>
                </c:pt>
                <c:pt idx="25">
                  <c:v>0.50900596624297711</c:v>
                </c:pt>
                <c:pt idx="26">
                  <c:v>0.54369952898318541</c:v>
                </c:pt>
                <c:pt idx="27">
                  <c:v>0.57778328015839175</c:v>
                </c:pt>
                <c:pt idx="28">
                  <c:v>0.61105003677353842</c:v>
                </c:pt>
                <c:pt idx="29">
                  <c:v>0.64331036533396824</c:v>
                </c:pt>
                <c:pt idx="30">
                  <c:v>0.67439507436979373</c:v>
                </c:pt>
                <c:pt idx="31">
                  <c:v>0.70415717839874581</c:v>
                </c:pt>
                <c:pt idx="32">
                  <c:v>0.73247329987593535</c:v>
                </c:pt>
                <c:pt idx="33">
                  <c:v>0.75924449410560724</c:v>
                </c:pt>
                <c:pt idx="34">
                  <c:v>0.78439650063195776</c:v>
                </c:pt>
                <c:pt idx="35">
                  <c:v>0.80787944249321908</c:v>
                </c:pt>
                <c:pt idx="36">
                  <c:v>0.82966701117459052</c:v>
                </c:pt>
                <c:pt idx="37">
                  <c:v>0.84975518947801953</c:v>
                </c:pt>
                <c:pt idx="38">
                  <c:v>0.86816057630726418</c:v>
                </c:pt>
                <c:pt idx="39">
                  <c:v>0.88491838615721263</c:v>
                </c:pt>
                <c:pt idx="40">
                  <c:v>0.90008020166991698</c:v>
                </c:pt>
                <c:pt idx="41">
                  <c:v>0.91371155991542108</c:v>
                </c:pt>
                <c:pt idx="42">
                  <c:v>0.92588945217439789</c:v>
                </c:pt>
                <c:pt idx="43">
                  <c:v>0.93669981319101436</c:v>
                </c:pt>
                <c:pt idx="44">
                  <c:v>0.94623506950360381</c:v>
                </c:pt>
                <c:pt idx="45">
                  <c:v>0.95459180802056054</c:v>
                </c:pt>
                <c:pt idx="46">
                  <c:v>0.96186861602771745</c:v>
                </c:pt>
                <c:pt idx="47">
                  <c:v>0.96816413286074443</c:v>
                </c:pt>
                <c:pt idx="48">
                  <c:v>0.97357534211893626</c:v>
                </c:pt>
                <c:pt idx="49">
                  <c:v>0.97819612206916706</c:v>
                </c:pt>
                <c:pt idx="50">
                  <c:v>0.98211606126556239</c:v>
                </c:pt>
                <c:pt idx="51">
                  <c:v>0.98541953678701255</c:v>
                </c:pt>
              </c:numCache>
            </c:numRef>
          </c:yVal>
          <c:smooth val="1"/>
          <c:extLst>
            <c:ext xmlns:c16="http://schemas.microsoft.com/office/drawing/2014/chart" uri="{C3380CC4-5D6E-409C-BE32-E72D297353CC}">
              <c16:uniqueId val="{00000000-F742-4ABF-851E-8D67B7BA5CFD}"/>
            </c:ext>
          </c:extLst>
        </c:ser>
        <c:dLbls>
          <c:showLegendKey val="0"/>
          <c:showVal val="0"/>
          <c:showCatName val="0"/>
          <c:showSerName val="0"/>
          <c:showPercent val="0"/>
          <c:showBubbleSize val="0"/>
        </c:dLbls>
        <c:axId val="741153976"/>
        <c:axId val="741152992"/>
      </c:scatterChart>
      <c:scatterChart>
        <c:scatterStyle val="smoothMarker"/>
        <c:varyColors val="0"/>
        <c:ser>
          <c:idx val="1"/>
          <c:order val="1"/>
          <c:tx>
            <c:v>Burn rate</c:v>
          </c:tx>
          <c:spPr>
            <a:ln w="19050" cap="rnd">
              <a:solidFill>
                <a:schemeClr val="accent2"/>
              </a:solidFill>
              <a:round/>
            </a:ln>
            <a:effectLst/>
          </c:spPr>
          <c:marker>
            <c:symbol val="none"/>
          </c:marker>
          <c:xVal>
            <c:numRef>
              <c:f>'Weibie function &amp; advanced MFB'!$B$87:$B$138</c:f>
              <c:numCache>
                <c:formatCode>General</c:formatCode>
                <c:ptCount val="52"/>
                <c:pt idx="0">
                  <c:v>-15</c:v>
                </c:pt>
                <c:pt idx="1">
                  <c:v>-14</c:v>
                </c:pt>
                <c:pt idx="2">
                  <c:v>-13</c:v>
                </c:pt>
                <c:pt idx="3">
                  <c:v>-12</c:v>
                </c:pt>
                <c:pt idx="4">
                  <c:v>-11</c:v>
                </c:pt>
                <c:pt idx="5">
                  <c:v>-10</c:v>
                </c:pt>
                <c:pt idx="6">
                  <c:v>-9</c:v>
                </c:pt>
                <c:pt idx="7">
                  <c:v>-8</c:v>
                </c:pt>
                <c:pt idx="8">
                  <c:v>-7</c:v>
                </c:pt>
                <c:pt idx="9">
                  <c:v>-6</c:v>
                </c:pt>
                <c:pt idx="10">
                  <c:v>-5</c:v>
                </c:pt>
                <c:pt idx="11">
                  <c:v>-4</c:v>
                </c:pt>
                <c:pt idx="12">
                  <c:v>-3</c:v>
                </c:pt>
                <c:pt idx="13">
                  <c:v>-2</c:v>
                </c:pt>
                <c:pt idx="14">
                  <c:v>-1</c:v>
                </c:pt>
                <c:pt idx="15">
                  <c:v>0</c:v>
                </c:pt>
                <c:pt idx="16">
                  <c:v>1</c:v>
                </c:pt>
                <c:pt idx="17">
                  <c:v>2</c:v>
                </c:pt>
                <c:pt idx="18">
                  <c:v>3</c:v>
                </c:pt>
                <c:pt idx="19">
                  <c:v>4</c:v>
                </c:pt>
                <c:pt idx="20">
                  <c:v>5</c:v>
                </c:pt>
                <c:pt idx="21">
                  <c:v>6</c:v>
                </c:pt>
                <c:pt idx="22">
                  <c:v>7</c:v>
                </c:pt>
                <c:pt idx="23">
                  <c:v>8</c:v>
                </c:pt>
                <c:pt idx="24">
                  <c:v>9</c:v>
                </c:pt>
                <c:pt idx="25">
                  <c:v>10</c:v>
                </c:pt>
                <c:pt idx="26">
                  <c:v>11</c:v>
                </c:pt>
                <c:pt idx="27">
                  <c:v>12</c:v>
                </c:pt>
                <c:pt idx="28">
                  <c:v>13</c:v>
                </c:pt>
                <c:pt idx="29">
                  <c:v>14</c:v>
                </c:pt>
                <c:pt idx="30">
                  <c:v>15</c:v>
                </c:pt>
                <c:pt idx="31">
                  <c:v>16</c:v>
                </c:pt>
                <c:pt idx="32">
                  <c:v>17</c:v>
                </c:pt>
                <c:pt idx="33">
                  <c:v>18</c:v>
                </c:pt>
                <c:pt idx="34">
                  <c:v>19</c:v>
                </c:pt>
                <c:pt idx="35">
                  <c:v>20</c:v>
                </c:pt>
                <c:pt idx="36">
                  <c:v>21</c:v>
                </c:pt>
                <c:pt idx="37">
                  <c:v>22</c:v>
                </c:pt>
                <c:pt idx="38">
                  <c:v>23</c:v>
                </c:pt>
                <c:pt idx="39">
                  <c:v>24</c:v>
                </c:pt>
                <c:pt idx="40">
                  <c:v>25</c:v>
                </c:pt>
                <c:pt idx="41">
                  <c:v>26</c:v>
                </c:pt>
                <c:pt idx="42">
                  <c:v>27</c:v>
                </c:pt>
                <c:pt idx="43">
                  <c:v>28</c:v>
                </c:pt>
                <c:pt idx="44">
                  <c:v>29</c:v>
                </c:pt>
                <c:pt idx="45">
                  <c:v>30</c:v>
                </c:pt>
                <c:pt idx="46">
                  <c:v>31</c:v>
                </c:pt>
                <c:pt idx="47">
                  <c:v>32</c:v>
                </c:pt>
                <c:pt idx="48">
                  <c:v>33</c:v>
                </c:pt>
                <c:pt idx="49">
                  <c:v>34</c:v>
                </c:pt>
                <c:pt idx="50">
                  <c:v>35</c:v>
                </c:pt>
                <c:pt idx="51">
                  <c:v>36</c:v>
                </c:pt>
              </c:numCache>
            </c:numRef>
          </c:xVal>
          <c:yVal>
            <c:numRef>
              <c:f>'Weibie function &amp; advanced MFB'!$C$87:$C$138</c:f>
              <c:numCache>
                <c:formatCode>0.00</c:formatCode>
                <c:ptCount val="52"/>
                <c:pt idx="0">
                  <c:v>0</c:v>
                </c:pt>
                <c:pt idx="1">
                  <c:v>0</c:v>
                </c:pt>
                <c:pt idx="2">
                  <c:v>1.2868040755189547E-3</c:v>
                </c:pt>
                <c:pt idx="3">
                  <c:v>2.2552066818114502E-3</c:v>
                </c:pt>
                <c:pt idx="4">
                  <c:v>3.7154761840081374E-3</c:v>
                </c:pt>
                <c:pt idx="5">
                  <c:v>5.3864364808662302E-3</c:v>
                </c:pt>
                <c:pt idx="6">
                  <c:v>7.2281785236624208E-3</c:v>
                </c:pt>
                <c:pt idx="7">
                  <c:v>9.2062615942368753E-3</c:v>
                </c:pt>
                <c:pt idx="8">
                  <c:v>1.1288528715622137E-2</c:v>
                </c:pt>
                <c:pt idx="9">
                  <c:v>1.3443690189243962E-2</c:v>
                </c:pt>
                <c:pt idx="10">
                  <c:v>1.5640708637921219E-2</c:v>
                </c:pt>
                <c:pt idx="11">
                  <c:v>1.7848612261382013E-2</c:v>
                </c:pt>
                <c:pt idx="12">
                  <c:v>2.0036564619599573E-2</c:v>
                </c:pt>
                <c:pt idx="13">
                  <c:v>2.2174099688362814E-2</c:v>
                </c:pt>
                <c:pt idx="14">
                  <c:v>2.4231466551150938E-2</c:v>
                </c:pt>
                <c:pt idx="15">
                  <c:v>2.618004502294724E-2</c:v>
                </c:pt>
                <c:pt idx="16">
                  <c:v>2.7992802007618223E-2</c:v>
                </c:pt>
                <c:pt idx="17">
                  <c:v>2.9644762962322435E-2</c:v>
                </c:pt>
                <c:pt idx="18">
                  <c:v>3.111347562485034E-2</c:v>
                </c:pt>
                <c:pt idx="19">
                  <c:v>3.2379445249546057E-2</c:v>
                </c:pt>
                <c:pt idx="20">
                  <c:v>3.3426522579619089E-2</c:v>
                </c:pt>
                <c:pt idx="21">
                  <c:v>3.4242227970049832E-2</c:v>
                </c:pt>
                <c:pt idx="22">
                  <c:v>3.4817997616634955E-2</c:v>
                </c:pt>
                <c:pt idx="23">
                  <c:v>3.5149340789376149E-2</c:v>
                </c:pt>
                <c:pt idx="24">
                  <c:v>3.5235900285715882E-2</c:v>
                </c:pt>
                <c:pt idx="25">
                  <c:v>3.5081411930910189E-2</c:v>
                </c:pt>
                <c:pt idx="26">
                  <c:v>3.4693562740208295E-2</c:v>
                </c:pt>
                <c:pt idx="27">
                  <c:v>3.4083751175206345E-2</c:v>
                </c:pt>
                <c:pt idx="28">
                  <c:v>3.3266756615146664E-2</c:v>
                </c:pt>
                <c:pt idx="29">
                  <c:v>3.2260328560429818E-2</c:v>
                </c:pt>
                <c:pt idx="30">
                  <c:v>3.1084709035825497E-2</c:v>
                </c:pt>
                <c:pt idx="31">
                  <c:v>2.9762104028952074E-2</c:v>
                </c:pt>
                <c:pt idx="32">
                  <c:v>2.8316121477189538E-2</c:v>
                </c:pt>
                <c:pt idx="33">
                  <c:v>2.6771194229671891E-2</c:v>
                </c:pt>
                <c:pt idx="34">
                  <c:v>2.5152006526350523E-2</c:v>
                </c:pt>
                <c:pt idx="35">
                  <c:v>2.3482941861261319E-2</c:v>
                </c:pt>
                <c:pt idx="36">
                  <c:v>2.1787568681371439E-2</c:v>
                </c:pt>
                <c:pt idx="37">
                  <c:v>2.0088178303429016E-2</c:v>
                </c:pt>
                <c:pt idx="38">
                  <c:v>1.8405386829244641E-2</c:v>
                </c:pt>
                <c:pt idx="39">
                  <c:v>1.6757809849948457E-2</c:v>
                </c:pt>
                <c:pt idx="40">
                  <c:v>1.5161815512704346E-2</c:v>
                </c:pt>
                <c:pt idx="41">
                  <c:v>1.3631358245504099E-2</c:v>
                </c:pt>
                <c:pt idx="42">
                  <c:v>1.2177892258976808E-2</c:v>
                </c:pt>
                <c:pt idx="43">
                  <c:v>1.0810361016616477E-2</c:v>
                </c:pt>
                <c:pt idx="44">
                  <c:v>9.5352563125894463E-3</c:v>
                </c:pt>
                <c:pt idx="45">
                  <c:v>8.3567385169567299E-3</c:v>
                </c:pt>
                <c:pt idx="46">
                  <c:v>7.2768080071569097E-3</c:v>
                </c:pt>
                <c:pt idx="47">
                  <c:v>6.2955168330269817E-3</c:v>
                </c:pt>
                <c:pt idx="48">
                  <c:v>5.4112092581918292E-3</c:v>
                </c:pt>
                <c:pt idx="49">
                  <c:v>4.6207799502308022E-3</c:v>
                </c:pt>
                <c:pt idx="50">
                  <c:v>3.9199391963953278E-3</c:v>
                </c:pt>
                <c:pt idx="51">
                  <c:v>3.303475521450161E-3</c:v>
                </c:pt>
              </c:numCache>
            </c:numRef>
          </c:yVal>
          <c:smooth val="1"/>
          <c:extLst>
            <c:ext xmlns:c16="http://schemas.microsoft.com/office/drawing/2014/chart" uri="{C3380CC4-5D6E-409C-BE32-E72D297353CC}">
              <c16:uniqueId val="{00000000-811B-4C52-9D49-226A66655DA3}"/>
            </c:ext>
          </c:extLst>
        </c:ser>
        <c:dLbls>
          <c:showLegendKey val="0"/>
          <c:showVal val="0"/>
          <c:showCatName val="0"/>
          <c:showSerName val="0"/>
          <c:showPercent val="0"/>
          <c:showBubbleSize val="0"/>
        </c:dLbls>
        <c:axId val="529170600"/>
        <c:axId val="529171256"/>
      </c:scatterChart>
      <c:valAx>
        <c:axId val="7411539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41152992"/>
        <c:crosses val="autoZero"/>
        <c:crossBetween val="midCat"/>
      </c:valAx>
      <c:valAx>
        <c:axId val="741152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MFB (ratio)</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41153976"/>
        <c:crosses val="autoZero"/>
        <c:crossBetween val="midCat"/>
        <c:majorUnit val="0.1"/>
      </c:valAx>
      <c:valAx>
        <c:axId val="52917125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Burn rate (per deg CA)</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9170600"/>
        <c:crosses val="max"/>
        <c:crossBetween val="midCat"/>
      </c:valAx>
      <c:valAx>
        <c:axId val="529170600"/>
        <c:scaling>
          <c:orientation val="minMax"/>
        </c:scaling>
        <c:delete val="1"/>
        <c:axPos val="b"/>
        <c:numFmt formatCode="General" sourceLinked="1"/>
        <c:majorTickMark val="out"/>
        <c:minorTickMark val="none"/>
        <c:tickLblPos val="nextTo"/>
        <c:crossAx val="52917125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Basic MFB</a:t>
            </a:r>
            <a:r>
              <a:rPr lang="en-US" baseline="0"/>
              <a:t> v.s wiebe interpolation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Basic MFB data</c:v>
          </c:tx>
          <c:spPr>
            <a:ln w="19050" cap="rnd">
              <a:solidFill>
                <a:schemeClr val="accent1"/>
              </a:solidFill>
              <a:round/>
            </a:ln>
            <a:effectLst/>
          </c:spPr>
          <c:marker>
            <c:symbol val="none"/>
          </c:marker>
          <c:xVal>
            <c:numRef>
              <c:f>Main!$B$46:$B$52</c:f>
              <c:numCache>
                <c:formatCode>General</c:formatCode>
                <c:ptCount val="7"/>
                <c:pt idx="0">
                  <c:v>-15</c:v>
                </c:pt>
                <c:pt idx="1">
                  <c:v>-7.3730000000000002</c:v>
                </c:pt>
                <c:pt idx="2">
                  <c:v>-4.5410000000000004</c:v>
                </c:pt>
                <c:pt idx="3">
                  <c:v>-1.766</c:v>
                </c:pt>
                <c:pt idx="4">
                  <c:v>10.802</c:v>
                </c:pt>
                <c:pt idx="5">
                  <c:v>24.100999999999999</c:v>
                </c:pt>
                <c:pt idx="6">
                  <c:v>36</c:v>
                </c:pt>
              </c:numCache>
            </c:numRef>
          </c:xVal>
          <c:yVal>
            <c:numRef>
              <c:f>Main!$A$46:$A$52</c:f>
              <c:numCache>
                <c:formatCode>General</c:formatCode>
                <c:ptCount val="7"/>
                <c:pt idx="0">
                  <c:v>0</c:v>
                </c:pt>
                <c:pt idx="1">
                  <c:v>0.02</c:v>
                </c:pt>
                <c:pt idx="2">
                  <c:v>0.05</c:v>
                </c:pt>
                <c:pt idx="3">
                  <c:v>0.1</c:v>
                </c:pt>
                <c:pt idx="4">
                  <c:v>0.5</c:v>
                </c:pt>
                <c:pt idx="5">
                  <c:v>0.9</c:v>
                </c:pt>
                <c:pt idx="6">
                  <c:v>1</c:v>
                </c:pt>
              </c:numCache>
            </c:numRef>
          </c:yVal>
          <c:smooth val="1"/>
          <c:extLst>
            <c:ext xmlns:c16="http://schemas.microsoft.com/office/drawing/2014/chart" uri="{C3380CC4-5D6E-409C-BE32-E72D297353CC}">
              <c16:uniqueId val="{00000000-7FCB-4C92-B5D9-F7472E32363B}"/>
            </c:ext>
          </c:extLst>
        </c:ser>
        <c:ser>
          <c:idx val="1"/>
          <c:order val="1"/>
          <c:tx>
            <c:v>wiebe interpolation</c:v>
          </c:tx>
          <c:spPr>
            <a:ln w="19050" cap="rnd">
              <a:solidFill>
                <a:schemeClr val="accent2"/>
              </a:solidFill>
              <a:round/>
            </a:ln>
            <a:effectLst/>
          </c:spPr>
          <c:marker>
            <c:symbol val="none"/>
          </c:marker>
          <c:xVal>
            <c:numRef>
              <c:f>'Weibie function &amp; advanced MFB'!$B$87:$B$138</c:f>
              <c:numCache>
                <c:formatCode>General</c:formatCode>
                <c:ptCount val="52"/>
                <c:pt idx="0">
                  <c:v>-15</c:v>
                </c:pt>
                <c:pt idx="1">
                  <c:v>-14</c:v>
                </c:pt>
                <c:pt idx="2">
                  <c:v>-13</c:v>
                </c:pt>
                <c:pt idx="3">
                  <c:v>-12</c:v>
                </c:pt>
                <c:pt idx="4">
                  <c:v>-11</c:v>
                </c:pt>
                <c:pt idx="5">
                  <c:v>-10</c:v>
                </c:pt>
                <c:pt idx="6">
                  <c:v>-9</c:v>
                </c:pt>
                <c:pt idx="7">
                  <c:v>-8</c:v>
                </c:pt>
                <c:pt idx="8">
                  <c:v>-7</c:v>
                </c:pt>
                <c:pt idx="9">
                  <c:v>-6</c:v>
                </c:pt>
                <c:pt idx="10">
                  <c:v>-5</c:v>
                </c:pt>
                <c:pt idx="11">
                  <c:v>-4</c:v>
                </c:pt>
                <c:pt idx="12">
                  <c:v>-3</c:v>
                </c:pt>
                <c:pt idx="13">
                  <c:v>-2</c:v>
                </c:pt>
                <c:pt idx="14">
                  <c:v>-1</c:v>
                </c:pt>
                <c:pt idx="15">
                  <c:v>0</c:v>
                </c:pt>
                <c:pt idx="16">
                  <c:v>1</c:v>
                </c:pt>
                <c:pt idx="17">
                  <c:v>2</c:v>
                </c:pt>
                <c:pt idx="18">
                  <c:v>3</c:v>
                </c:pt>
                <c:pt idx="19">
                  <c:v>4</c:v>
                </c:pt>
                <c:pt idx="20">
                  <c:v>5</c:v>
                </c:pt>
                <c:pt idx="21">
                  <c:v>6</c:v>
                </c:pt>
                <c:pt idx="22">
                  <c:v>7</c:v>
                </c:pt>
                <c:pt idx="23">
                  <c:v>8</c:v>
                </c:pt>
                <c:pt idx="24">
                  <c:v>9</c:v>
                </c:pt>
                <c:pt idx="25">
                  <c:v>10</c:v>
                </c:pt>
                <c:pt idx="26">
                  <c:v>11</c:v>
                </c:pt>
                <c:pt idx="27">
                  <c:v>12</c:v>
                </c:pt>
                <c:pt idx="28">
                  <c:v>13</c:v>
                </c:pt>
                <c:pt idx="29">
                  <c:v>14</c:v>
                </c:pt>
                <c:pt idx="30">
                  <c:v>15</c:v>
                </c:pt>
                <c:pt idx="31">
                  <c:v>16</c:v>
                </c:pt>
                <c:pt idx="32">
                  <c:v>17</c:v>
                </c:pt>
                <c:pt idx="33">
                  <c:v>18</c:v>
                </c:pt>
                <c:pt idx="34">
                  <c:v>19</c:v>
                </c:pt>
                <c:pt idx="35">
                  <c:v>20</c:v>
                </c:pt>
                <c:pt idx="36">
                  <c:v>21</c:v>
                </c:pt>
                <c:pt idx="37">
                  <c:v>22</c:v>
                </c:pt>
                <c:pt idx="38">
                  <c:v>23</c:v>
                </c:pt>
                <c:pt idx="39">
                  <c:v>24</c:v>
                </c:pt>
                <c:pt idx="40">
                  <c:v>25</c:v>
                </c:pt>
                <c:pt idx="41">
                  <c:v>26</c:v>
                </c:pt>
                <c:pt idx="42">
                  <c:v>27</c:v>
                </c:pt>
                <c:pt idx="43">
                  <c:v>28</c:v>
                </c:pt>
                <c:pt idx="44">
                  <c:v>29</c:v>
                </c:pt>
                <c:pt idx="45">
                  <c:v>30</c:v>
                </c:pt>
                <c:pt idx="46">
                  <c:v>31</c:v>
                </c:pt>
                <c:pt idx="47">
                  <c:v>32</c:v>
                </c:pt>
                <c:pt idx="48">
                  <c:v>33</c:v>
                </c:pt>
                <c:pt idx="49">
                  <c:v>34</c:v>
                </c:pt>
                <c:pt idx="50">
                  <c:v>35</c:v>
                </c:pt>
                <c:pt idx="51">
                  <c:v>36</c:v>
                </c:pt>
              </c:numCache>
            </c:numRef>
          </c:xVal>
          <c:yVal>
            <c:numRef>
              <c:f>'Weibie function &amp; advanced MFB'!$A$87:$A$138</c:f>
              <c:numCache>
                <c:formatCode>0.00</c:formatCode>
                <c:ptCount val="52"/>
                <c:pt idx="0">
                  <c:v>0</c:v>
                </c:pt>
                <c:pt idx="1">
                  <c:v>0</c:v>
                </c:pt>
                <c:pt idx="2">
                  <c:v>1.2868040755189547E-3</c:v>
                </c:pt>
                <c:pt idx="3">
                  <c:v>3.5420107573304049E-3</c:v>
                </c:pt>
                <c:pt idx="4">
                  <c:v>7.2574869413385423E-3</c:v>
                </c:pt>
                <c:pt idx="5">
                  <c:v>1.2643923422204772E-2</c:v>
                </c:pt>
                <c:pt idx="6">
                  <c:v>1.9872101945867193E-2</c:v>
                </c:pt>
                <c:pt idx="7">
                  <c:v>2.9078363540104069E-2</c:v>
                </c:pt>
                <c:pt idx="8">
                  <c:v>4.0366892255726206E-2</c:v>
                </c:pt>
                <c:pt idx="9">
                  <c:v>5.3810582444970168E-2</c:v>
                </c:pt>
                <c:pt idx="10">
                  <c:v>6.9451291082891387E-2</c:v>
                </c:pt>
                <c:pt idx="11">
                  <c:v>8.72999033442734E-2</c:v>
                </c:pt>
                <c:pt idx="12">
                  <c:v>0.10733646796387297</c:v>
                </c:pt>
                <c:pt idx="13">
                  <c:v>0.12951056765223579</c:v>
                </c:pt>
                <c:pt idx="14">
                  <c:v>0.15374203420338672</c:v>
                </c:pt>
                <c:pt idx="15">
                  <c:v>0.17992207922633396</c:v>
                </c:pt>
                <c:pt idx="16">
                  <c:v>0.20791488123395219</c:v>
                </c:pt>
                <c:pt idx="17">
                  <c:v>0.23755964419627462</c:v>
                </c:pt>
                <c:pt idx="18">
                  <c:v>0.26867311982112496</c:v>
                </c:pt>
                <c:pt idx="19">
                  <c:v>0.30105256507067102</c:v>
                </c:pt>
                <c:pt idx="20">
                  <c:v>0.33447908765029011</c:v>
                </c:pt>
                <c:pt idx="21">
                  <c:v>0.36872131562033994</c:v>
                </c:pt>
                <c:pt idx="22">
                  <c:v>0.40353931323697489</c:v>
                </c:pt>
                <c:pt idx="23">
                  <c:v>0.43868865402635104</c:v>
                </c:pt>
                <c:pt idx="24">
                  <c:v>0.47392455431206693</c:v>
                </c:pt>
                <c:pt idx="25">
                  <c:v>0.50900596624297711</c:v>
                </c:pt>
                <c:pt idx="26">
                  <c:v>0.54369952898318541</c:v>
                </c:pt>
                <c:pt idx="27">
                  <c:v>0.57778328015839175</c:v>
                </c:pt>
                <c:pt idx="28">
                  <c:v>0.61105003677353842</c:v>
                </c:pt>
                <c:pt idx="29">
                  <c:v>0.64331036533396824</c:v>
                </c:pt>
                <c:pt idx="30">
                  <c:v>0.67439507436979373</c:v>
                </c:pt>
                <c:pt idx="31">
                  <c:v>0.70415717839874581</c:v>
                </c:pt>
                <c:pt idx="32">
                  <c:v>0.73247329987593535</c:v>
                </c:pt>
                <c:pt idx="33">
                  <c:v>0.75924449410560724</c:v>
                </c:pt>
                <c:pt idx="34">
                  <c:v>0.78439650063195776</c:v>
                </c:pt>
                <c:pt idx="35">
                  <c:v>0.80787944249321908</c:v>
                </c:pt>
                <c:pt idx="36">
                  <c:v>0.82966701117459052</c:v>
                </c:pt>
                <c:pt idx="37">
                  <c:v>0.84975518947801953</c:v>
                </c:pt>
                <c:pt idx="38">
                  <c:v>0.86816057630726418</c:v>
                </c:pt>
                <c:pt idx="39">
                  <c:v>0.88491838615721263</c:v>
                </c:pt>
                <c:pt idx="40">
                  <c:v>0.90008020166991698</c:v>
                </c:pt>
                <c:pt idx="41">
                  <c:v>0.91371155991542108</c:v>
                </c:pt>
                <c:pt idx="42">
                  <c:v>0.92588945217439789</c:v>
                </c:pt>
                <c:pt idx="43">
                  <c:v>0.93669981319101436</c:v>
                </c:pt>
                <c:pt idx="44">
                  <c:v>0.94623506950360381</c:v>
                </c:pt>
                <c:pt idx="45">
                  <c:v>0.95459180802056054</c:v>
                </c:pt>
                <c:pt idx="46">
                  <c:v>0.96186861602771745</c:v>
                </c:pt>
                <c:pt idx="47">
                  <c:v>0.96816413286074443</c:v>
                </c:pt>
                <c:pt idx="48">
                  <c:v>0.97357534211893626</c:v>
                </c:pt>
                <c:pt idx="49">
                  <c:v>0.97819612206916706</c:v>
                </c:pt>
                <c:pt idx="50">
                  <c:v>0.98211606126556239</c:v>
                </c:pt>
                <c:pt idx="51">
                  <c:v>0.98541953678701255</c:v>
                </c:pt>
              </c:numCache>
            </c:numRef>
          </c:yVal>
          <c:smooth val="1"/>
          <c:extLst>
            <c:ext xmlns:c16="http://schemas.microsoft.com/office/drawing/2014/chart" uri="{C3380CC4-5D6E-409C-BE32-E72D297353CC}">
              <c16:uniqueId val="{00000000-0226-4D93-8BA9-5F2488AD827D}"/>
            </c:ext>
          </c:extLst>
        </c:ser>
        <c:dLbls>
          <c:showLegendKey val="0"/>
          <c:showVal val="0"/>
          <c:showCatName val="0"/>
          <c:showSerName val="0"/>
          <c:showPercent val="0"/>
          <c:showBubbleSize val="0"/>
        </c:dLbls>
        <c:axId val="730528392"/>
        <c:axId val="730530032"/>
      </c:scatterChart>
      <c:valAx>
        <c:axId val="73052839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530032"/>
        <c:crosses val="autoZero"/>
        <c:crossBetween val="midCat"/>
      </c:valAx>
      <c:valAx>
        <c:axId val="7305300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MFB (ratio)</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052839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image" Target="../media/image1.tmp"/><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60708</xdr:colOff>
      <xdr:row>6</xdr:row>
      <xdr:rowOff>96192</xdr:rowOff>
    </xdr:from>
    <xdr:to>
      <xdr:col>4</xdr:col>
      <xdr:colOff>845632</xdr:colOff>
      <xdr:row>24</xdr:row>
      <xdr:rowOff>48566</xdr:rowOff>
    </xdr:to>
    <xdr:graphicFrame macro="">
      <xdr:nvGraphicFramePr>
        <xdr:cNvPr id="2" name="Chart 1">
          <a:extLst>
            <a:ext uri="{FF2B5EF4-FFF2-40B4-BE49-F238E27FC236}">
              <a16:creationId xmlns:a16="http://schemas.microsoft.com/office/drawing/2014/main" id="{BC52A27F-B080-4145-A564-054699C7D81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152400</xdr:colOff>
      <xdr:row>8</xdr:row>
      <xdr:rowOff>114300</xdr:rowOff>
    </xdr:from>
    <xdr:to>
      <xdr:col>16</xdr:col>
      <xdr:colOff>194374</xdr:colOff>
      <xdr:row>26</xdr:row>
      <xdr:rowOff>66674</xdr:rowOff>
    </xdr:to>
    <xdr:graphicFrame macro="">
      <xdr:nvGraphicFramePr>
        <xdr:cNvPr id="3" name="Chart 2">
          <a:extLst>
            <a:ext uri="{FF2B5EF4-FFF2-40B4-BE49-F238E27FC236}">
              <a16:creationId xmlns:a16="http://schemas.microsoft.com/office/drawing/2014/main" id="{C670E219-87BE-4132-BA05-17922A1490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4</xdr:col>
      <xdr:colOff>276006</xdr:colOff>
      <xdr:row>8</xdr:row>
      <xdr:rowOff>181448</xdr:rowOff>
    </xdr:from>
    <xdr:to>
      <xdr:col>16</xdr:col>
      <xdr:colOff>138666</xdr:colOff>
      <xdr:row>29</xdr:row>
      <xdr:rowOff>57149</xdr:rowOff>
    </xdr:to>
    <xdr:graphicFrame macro="">
      <xdr:nvGraphicFramePr>
        <xdr:cNvPr id="2" name="Chart 1">
          <a:extLst>
            <a:ext uri="{FF2B5EF4-FFF2-40B4-BE49-F238E27FC236}">
              <a16:creationId xmlns:a16="http://schemas.microsoft.com/office/drawing/2014/main" id="{6081B59D-DEB4-4BF0-9777-8ABC9F4E08E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254000</xdr:colOff>
      <xdr:row>39</xdr:row>
      <xdr:rowOff>152400</xdr:rowOff>
    </xdr:from>
    <xdr:to>
      <xdr:col>13</xdr:col>
      <xdr:colOff>57150</xdr:colOff>
      <xdr:row>55</xdr:row>
      <xdr:rowOff>133351</xdr:rowOff>
    </xdr:to>
    <xdr:graphicFrame macro="">
      <xdr:nvGraphicFramePr>
        <xdr:cNvPr id="4" name="Chart 3">
          <a:extLst>
            <a:ext uri="{FF2B5EF4-FFF2-40B4-BE49-F238E27FC236}">
              <a16:creationId xmlns:a16="http://schemas.microsoft.com/office/drawing/2014/main" id="{FD55AE88-C83A-43E8-9AB7-19C86220C5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3</xdr:col>
      <xdr:colOff>508000</xdr:colOff>
      <xdr:row>1</xdr:row>
      <xdr:rowOff>66675</xdr:rowOff>
    </xdr:from>
    <xdr:to>
      <xdr:col>12</xdr:col>
      <xdr:colOff>403225</xdr:colOff>
      <xdr:row>22</xdr:row>
      <xdr:rowOff>68188</xdr:rowOff>
    </xdr:to>
    <xdr:pic>
      <xdr:nvPicPr>
        <xdr:cNvPr id="5" name="Picture 4">
          <a:extLst>
            <a:ext uri="{FF2B5EF4-FFF2-40B4-BE49-F238E27FC236}">
              <a16:creationId xmlns:a16="http://schemas.microsoft.com/office/drawing/2014/main" id="{B0E7D88B-4DE9-4299-8EBB-420EC1108C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46500" y="257175"/>
          <a:ext cx="5381625" cy="4002013"/>
        </a:xfrm>
        <a:prstGeom prst="rect">
          <a:avLst/>
        </a:prstGeom>
      </xdr:spPr>
    </xdr:pic>
    <xdr:clientData/>
  </xdr:twoCellAnchor>
  <xdr:twoCellAnchor>
    <xdr:from>
      <xdr:col>3</xdr:col>
      <xdr:colOff>142876</xdr:colOff>
      <xdr:row>22</xdr:row>
      <xdr:rowOff>152400</xdr:rowOff>
    </xdr:from>
    <xdr:to>
      <xdr:col>12</xdr:col>
      <xdr:colOff>542926</xdr:colOff>
      <xdr:row>38</xdr:row>
      <xdr:rowOff>114300</xdr:rowOff>
    </xdr:to>
    <xdr:graphicFrame macro="">
      <xdr:nvGraphicFramePr>
        <xdr:cNvPr id="6" name="Chart 5">
          <a:extLst>
            <a:ext uri="{FF2B5EF4-FFF2-40B4-BE49-F238E27FC236}">
              <a16:creationId xmlns:a16="http://schemas.microsoft.com/office/drawing/2014/main" id="{F75A20EE-0A34-4C5A-81AA-82D8ED89955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ngineeringtoolbox.com/air-density-specific-weight-d_600.html" TargetMode="External"/><Relationship Id="rId1" Type="http://schemas.openxmlformats.org/officeDocument/2006/relationships/hyperlink" Target="https://www.engineeringtoolbox.com/fuels-higher-calorific-values-d_169.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F4933-0FF4-476D-B57B-DECF1AC1E0A8}">
  <sheetPr>
    <tabColor theme="4" tint="-0.499984740745262"/>
  </sheetPr>
  <dimension ref="A1:AA66"/>
  <sheetViews>
    <sheetView tabSelected="1" topLeftCell="A3" zoomScale="87" zoomScaleNormal="87" workbookViewId="0">
      <selection activeCell="I28" sqref="I28"/>
    </sheetView>
  </sheetViews>
  <sheetFormatPr defaultRowHeight="15" x14ac:dyDescent="0.25"/>
  <cols>
    <col min="1" max="1" width="33.42578125" customWidth="1"/>
    <col min="2" max="2" width="13.5703125" customWidth="1"/>
    <col min="3" max="3" width="11.42578125" customWidth="1"/>
    <col min="4" max="4" width="10.42578125" customWidth="1"/>
    <col min="5" max="5" width="31.7109375" customWidth="1"/>
    <col min="8" max="8" width="11.7109375" customWidth="1"/>
  </cols>
  <sheetData>
    <row r="1" spans="1:27" ht="31.5" x14ac:dyDescent="0.5">
      <c r="A1" s="15" t="s">
        <v>0</v>
      </c>
      <c r="B1" s="16"/>
      <c r="C1" s="16"/>
      <c r="D1" s="16"/>
      <c r="E1" s="16"/>
      <c r="F1" s="16"/>
      <c r="G1" s="16"/>
      <c r="H1" s="17"/>
      <c r="I1" s="17"/>
      <c r="J1" s="17"/>
      <c r="K1" s="17"/>
      <c r="L1" s="17"/>
      <c r="M1" s="17"/>
      <c r="N1" s="17"/>
      <c r="O1" s="17"/>
      <c r="P1" s="17"/>
      <c r="Q1" s="17"/>
      <c r="R1" s="17"/>
      <c r="S1" s="17"/>
      <c r="T1" s="17"/>
      <c r="U1" s="17"/>
      <c r="V1" s="17"/>
      <c r="W1" s="17"/>
      <c r="X1" s="17"/>
      <c r="Y1" s="17"/>
      <c r="Z1" s="17"/>
      <c r="AA1" s="17"/>
    </row>
    <row r="2" spans="1:27" x14ac:dyDescent="0.25">
      <c r="A2" s="16" t="s">
        <v>364</v>
      </c>
      <c r="B2" s="16"/>
      <c r="C2" s="16"/>
      <c r="D2" s="16"/>
      <c r="E2" s="16"/>
      <c r="F2" s="16"/>
      <c r="G2" s="16"/>
      <c r="H2" s="17"/>
      <c r="I2" s="17"/>
      <c r="J2" s="17"/>
      <c r="K2" s="17"/>
      <c r="L2" s="17"/>
      <c r="M2" s="17"/>
      <c r="N2" s="17"/>
      <c r="O2" s="17"/>
      <c r="P2" s="17"/>
      <c r="Q2" s="17"/>
      <c r="R2" s="17"/>
      <c r="S2" s="17"/>
      <c r="T2" s="17"/>
      <c r="U2" s="17"/>
      <c r="V2" s="17"/>
      <c r="W2" s="17"/>
      <c r="X2" s="17"/>
      <c r="Y2" s="17"/>
      <c r="Z2" s="17"/>
      <c r="AA2" s="17"/>
    </row>
    <row r="3" spans="1:27" x14ac:dyDescent="0.25">
      <c r="A3" s="16"/>
      <c r="B3" s="16"/>
      <c r="C3" s="16"/>
      <c r="D3" s="16"/>
      <c r="E3" s="16"/>
      <c r="F3" s="16"/>
      <c r="G3" s="16"/>
      <c r="H3" s="17"/>
      <c r="I3" s="17"/>
      <c r="J3" s="17"/>
      <c r="K3" s="17"/>
      <c r="L3" s="17"/>
      <c r="M3" s="17"/>
      <c r="N3" s="17"/>
      <c r="O3" s="17"/>
      <c r="P3" s="17"/>
      <c r="Q3" s="17"/>
      <c r="R3" s="17"/>
      <c r="S3" s="17"/>
      <c r="T3" s="17"/>
      <c r="U3" s="17"/>
      <c r="V3" s="17"/>
      <c r="W3" s="17"/>
      <c r="X3" s="17"/>
      <c r="Y3" s="17"/>
      <c r="Z3" s="17"/>
      <c r="AA3" s="17"/>
    </row>
    <row r="4" spans="1:27" x14ac:dyDescent="0.25">
      <c r="A4" s="16" t="s">
        <v>358</v>
      </c>
      <c r="B4" s="16"/>
      <c r="C4" s="16"/>
      <c r="D4" s="16"/>
      <c r="E4" s="16"/>
      <c r="F4" s="16"/>
      <c r="G4" s="16"/>
      <c r="H4" s="17"/>
      <c r="I4" s="17"/>
      <c r="J4" s="17"/>
      <c r="K4" s="17"/>
      <c r="L4" s="17"/>
      <c r="M4" s="17"/>
      <c r="N4" s="17"/>
      <c r="O4" s="17"/>
      <c r="P4" s="17"/>
      <c r="Q4" s="17"/>
      <c r="R4" s="17"/>
      <c r="S4" s="17"/>
      <c r="T4" s="17"/>
      <c r="U4" s="17"/>
      <c r="V4" s="17"/>
      <c r="W4" s="17"/>
      <c r="X4" s="17"/>
      <c r="Y4" s="17"/>
      <c r="Z4" s="17"/>
      <c r="AA4" s="17"/>
    </row>
    <row r="5" spans="1:27" x14ac:dyDescent="0.25">
      <c r="A5" s="16" t="s">
        <v>368</v>
      </c>
      <c r="B5" s="16"/>
      <c r="C5" s="16"/>
      <c r="D5" s="16"/>
      <c r="E5" s="16"/>
      <c r="F5" s="16"/>
      <c r="G5" s="16"/>
      <c r="H5" s="17"/>
      <c r="I5" s="17"/>
      <c r="J5" s="17"/>
      <c r="K5" s="17"/>
      <c r="L5" s="17"/>
      <c r="M5" s="17"/>
      <c r="N5" s="17"/>
      <c r="O5" s="17"/>
      <c r="P5" s="17"/>
      <c r="Q5" s="17"/>
      <c r="R5" s="17"/>
      <c r="S5" s="17"/>
      <c r="T5" s="17"/>
      <c r="U5" s="17"/>
      <c r="V5" s="17"/>
      <c r="W5" s="17"/>
      <c r="X5" s="17"/>
      <c r="Y5" s="17"/>
      <c r="Z5" s="17"/>
      <c r="AA5" s="17"/>
    </row>
    <row r="6" spans="1:27" x14ac:dyDescent="0.25">
      <c r="A6" s="16" t="s">
        <v>359</v>
      </c>
      <c r="B6" s="16"/>
      <c r="C6" s="16"/>
      <c r="D6" s="16"/>
      <c r="E6" s="16"/>
      <c r="F6" s="16"/>
      <c r="G6" s="16"/>
      <c r="H6" s="17"/>
      <c r="I6" s="17"/>
      <c r="J6" s="17"/>
      <c r="K6" s="17"/>
      <c r="L6" s="17"/>
      <c r="M6" s="17"/>
      <c r="N6" s="17"/>
      <c r="O6" s="17"/>
      <c r="P6" s="17"/>
      <c r="Q6" s="17"/>
      <c r="R6" s="17"/>
      <c r="S6" s="17"/>
      <c r="T6" s="17"/>
      <c r="U6" s="17"/>
      <c r="V6" s="17"/>
      <c r="W6" s="17"/>
      <c r="X6" s="17"/>
      <c r="Y6" s="17"/>
      <c r="Z6" s="17"/>
      <c r="AA6" s="17"/>
    </row>
    <row r="7" spans="1:27" x14ac:dyDescent="0.25">
      <c r="A7" s="16"/>
      <c r="B7" s="16"/>
      <c r="C7" s="16"/>
      <c r="D7" s="16"/>
      <c r="E7" s="16"/>
      <c r="F7" s="16"/>
      <c r="G7" s="16"/>
      <c r="H7" s="17"/>
      <c r="I7" s="17"/>
      <c r="J7" s="17"/>
      <c r="K7" s="17"/>
      <c r="L7" s="17"/>
      <c r="M7" s="17"/>
      <c r="N7" s="17"/>
      <c r="O7" s="17"/>
      <c r="P7" s="17"/>
      <c r="Q7" s="17"/>
      <c r="R7" s="17"/>
      <c r="S7" s="17"/>
      <c r="T7" s="17"/>
      <c r="U7" s="17"/>
      <c r="V7" s="17"/>
      <c r="W7" s="17"/>
      <c r="X7" s="17"/>
      <c r="Y7" s="17"/>
      <c r="Z7" s="17"/>
      <c r="AA7" s="17"/>
    </row>
    <row r="8" spans="1:27" x14ac:dyDescent="0.25">
      <c r="A8" s="16"/>
      <c r="B8" s="16"/>
      <c r="C8" s="16"/>
      <c r="D8" s="16"/>
      <c r="E8" s="16"/>
      <c r="F8" s="16"/>
      <c r="G8" s="16"/>
      <c r="H8" s="17"/>
      <c r="I8" s="17"/>
      <c r="J8" s="17"/>
      <c r="K8" s="17"/>
      <c r="L8" s="17"/>
      <c r="M8" s="17"/>
      <c r="N8" s="17"/>
      <c r="O8" s="17"/>
      <c r="P8" s="17"/>
      <c r="Q8" s="17"/>
      <c r="R8" s="17"/>
      <c r="S8" s="17"/>
      <c r="T8" s="17"/>
      <c r="U8" s="17"/>
      <c r="V8" s="17"/>
      <c r="W8" s="17"/>
      <c r="X8" s="17"/>
      <c r="Y8" s="17"/>
      <c r="Z8" s="17"/>
      <c r="AA8" s="17"/>
    </row>
    <row r="9" spans="1:27" x14ac:dyDescent="0.25">
      <c r="A9" s="16"/>
      <c r="B9" s="16"/>
      <c r="C9" s="16"/>
      <c r="D9" s="16"/>
      <c r="E9" s="16"/>
      <c r="F9" s="16"/>
      <c r="G9" s="16"/>
      <c r="H9" s="17"/>
      <c r="I9" s="17"/>
      <c r="J9" s="17"/>
      <c r="K9" s="17"/>
      <c r="L9" s="17"/>
      <c r="M9" s="17"/>
      <c r="N9" s="17"/>
      <c r="O9" s="17"/>
      <c r="P9" s="17"/>
      <c r="Q9" s="17"/>
      <c r="R9" s="17"/>
      <c r="S9" s="17"/>
      <c r="T9" s="17"/>
      <c r="U9" s="17"/>
      <c r="V9" s="17"/>
      <c r="W9" s="17"/>
      <c r="X9" s="17"/>
      <c r="Y9" s="17"/>
      <c r="Z9" s="17"/>
      <c r="AA9" s="17"/>
    </row>
    <row r="10" spans="1:27" x14ac:dyDescent="0.25">
      <c r="A10" s="16"/>
      <c r="B10" s="16"/>
      <c r="C10" s="16"/>
      <c r="D10" s="16"/>
      <c r="E10" s="16"/>
      <c r="F10" s="16"/>
      <c r="G10" s="16"/>
      <c r="H10" s="17"/>
      <c r="I10" s="17"/>
      <c r="J10" s="17"/>
      <c r="K10" s="17"/>
      <c r="L10" s="17"/>
      <c r="M10" s="17"/>
      <c r="N10" s="17"/>
      <c r="O10" s="17"/>
      <c r="P10" s="17"/>
      <c r="Q10" s="17"/>
      <c r="R10" s="17"/>
      <c r="S10" s="17"/>
      <c r="T10" s="17"/>
      <c r="U10" s="17"/>
      <c r="V10" s="17"/>
      <c r="W10" s="17"/>
      <c r="X10" s="17"/>
      <c r="Y10" s="17"/>
      <c r="Z10" s="17"/>
      <c r="AA10" s="17"/>
    </row>
    <row r="11" spans="1:27" x14ac:dyDescent="0.25">
      <c r="A11" s="16"/>
      <c r="B11" s="16"/>
      <c r="C11" s="16"/>
      <c r="D11" s="16"/>
      <c r="E11" s="16"/>
      <c r="F11" s="16"/>
      <c r="G11" s="16"/>
      <c r="H11" s="17"/>
      <c r="I11" s="17"/>
      <c r="J11" s="17"/>
      <c r="K11" s="17"/>
      <c r="L11" s="17"/>
      <c r="M11" s="17"/>
      <c r="N11" s="17"/>
      <c r="O11" s="17"/>
      <c r="P11" s="17"/>
      <c r="Q11" s="17"/>
      <c r="R11" s="17"/>
      <c r="S11" s="17"/>
      <c r="T11" s="17"/>
      <c r="U11" s="17"/>
      <c r="V11" s="17"/>
      <c r="W11" s="17"/>
      <c r="X11" s="17"/>
      <c r="Y11" s="17"/>
      <c r="Z11" s="17"/>
      <c r="AA11" s="17"/>
    </row>
    <row r="12" spans="1:27" x14ac:dyDescent="0.25">
      <c r="A12" s="16"/>
      <c r="B12" s="16"/>
      <c r="C12" s="16"/>
      <c r="D12" s="16"/>
      <c r="E12" s="16"/>
      <c r="F12" s="16"/>
      <c r="G12" s="16"/>
      <c r="H12" s="17"/>
      <c r="I12" s="17"/>
      <c r="J12" s="17"/>
      <c r="K12" s="17"/>
      <c r="L12" s="17"/>
      <c r="M12" s="17"/>
      <c r="N12" s="17"/>
      <c r="O12" s="17"/>
      <c r="P12" s="17"/>
      <c r="Q12" s="17"/>
      <c r="R12" s="17"/>
      <c r="S12" s="17"/>
      <c r="T12" s="17"/>
      <c r="U12" s="17"/>
      <c r="V12" s="17"/>
      <c r="W12" s="17"/>
      <c r="X12" s="17"/>
      <c r="Y12" s="17"/>
      <c r="Z12" s="17"/>
      <c r="AA12" s="17"/>
    </row>
    <row r="13" spans="1:27" x14ac:dyDescent="0.25">
      <c r="A13" s="16"/>
      <c r="B13" s="16"/>
      <c r="C13" s="16"/>
      <c r="D13" s="16"/>
      <c r="E13" s="16"/>
      <c r="F13" s="16"/>
      <c r="G13" s="16"/>
      <c r="H13" s="17"/>
      <c r="I13" s="17"/>
      <c r="J13" s="17"/>
      <c r="K13" s="17"/>
      <c r="L13" s="17"/>
      <c r="M13" s="17"/>
      <c r="N13" s="17"/>
      <c r="O13" s="17"/>
      <c r="P13" s="17"/>
      <c r="Q13" s="17"/>
      <c r="R13" s="17"/>
      <c r="S13" s="17"/>
      <c r="T13" s="17"/>
      <c r="U13" s="17"/>
      <c r="V13" s="17"/>
      <c r="W13" s="17"/>
      <c r="X13" s="17"/>
      <c r="Y13" s="17"/>
      <c r="Z13" s="17"/>
      <c r="AA13" s="17"/>
    </row>
    <row r="14" spans="1:27" x14ac:dyDescent="0.25">
      <c r="A14" s="16"/>
      <c r="B14" s="16"/>
      <c r="C14" s="16"/>
      <c r="D14" s="16"/>
      <c r="E14" s="16"/>
      <c r="F14" s="16"/>
      <c r="G14" s="16"/>
      <c r="H14" s="17"/>
      <c r="I14" s="17"/>
      <c r="J14" s="17"/>
      <c r="K14" s="17"/>
      <c r="L14" s="17"/>
      <c r="M14" s="17"/>
      <c r="N14" s="17"/>
      <c r="O14" s="17"/>
      <c r="P14" s="17"/>
      <c r="Q14" s="17"/>
      <c r="R14" s="17"/>
      <c r="S14" s="17"/>
      <c r="T14" s="17"/>
      <c r="U14" s="17"/>
      <c r="V14" s="17"/>
      <c r="W14" s="17"/>
      <c r="X14" s="17"/>
      <c r="Y14" s="17"/>
      <c r="Z14" s="17"/>
      <c r="AA14" s="17"/>
    </row>
    <row r="15" spans="1:27" x14ac:dyDescent="0.25">
      <c r="A15" s="16"/>
      <c r="B15" s="16"/>
      <c r="C15" s="16"/>
      <c r="D15" s="16"/>
      <c r="E15" s="16"/>
      <c r="F15" s="16"/>
      <c r="G15" s="16"/>
      <c r="H15" s="17"/>
      <c r="I15" s="17"/>
      <c r="J15" s="17"/>
      <c r="K15" s="17"/>
      <c r="L15" s="17"/>
      <c r="M15" s="17"/>
      <c r="N15" s="17"/>
      <c r="O15" s="17"/>
      <c r="P15" s="17"/>
      <c r="Q15" s="17"/>
      <c r="R15" s="17"/>
      <c r="S15" s="17"/>
      <c r="T15" s="17"/>
      <c r="U15" s="17"/>
      <c r="V15" s="17"/>
      <c r="W15" s="17"/>
      <c r="X15" s="17"/>
      <c r="Y15" s="17"/>
      <c r="Z15" s="17"/>
      <c r="AA15" s="17"/>
    </row>
    <row r="16" spans="1:27" x14ac:dyDescent="0.25">
      <c r="A16" s="16"/>
      <c r="B16" s="16"/>
      <c r="C16" s="16"/>
      <c r="D16" s="16"/>
      <c r="E16" s="16"/>
      <c r="F16" s="16"/>
      <c r="G16" s="16"/>
      <c r="H16" s="17"/>
      <c r="I16" s="17"/>
      <c r="J16" s="17"/>
      <c r="K16" s="17"/>
      <c r="L16" s="17"/>
      <c r="M16" s="17"/>
      <c r="N16" s="17"/>
      <c r="O16" s="17"/>
      <c r="P16" s="17"/>
      <c r="Q16" s="17"/>
      <c r="R16" s="17"/>
      <c r="S16" s="17"/>
      <c r="T16" s="17"/>
      <c r="U16" s="17"/>
      <c r="V16" s="17"/>
      <c r="W16" s="17"/>
      <c r="X16" s="17"/>
      <c r="Y16" s="17"/>
      <c r="Z16" s="17"/>
      <c r="AA16" s="17"/>
    </row>
    <row r="17" spans="1:27" x14ac:dyDescent="0.25">
      <c r="A17" s="16"/>
      <c r="B17" s="16"/>
      <c r="C17" s="16"/>
      <c r="D17" s="16"/>
      <c r="E17" s="16"/>
      <c r="F17" s="16"/>
      <c r="G17" s="16"/>
      <c r="H17" s="17"/>
      <c r="I17" s="17"/>
      <c r="J17" s="17"/>
      <c r="K17" s="17"/>
      <c r="L17" s="17"/>
      <c r="M17" s="17"/>
      <c r="N17" s="17"/>
      <c r="O17" s="17"/>
      <c r="P17" s="17"/>
      <c r="Q17" s="17"/>
      <c r="R17" s="17"/>
      <c r="S17" s="17"/>
      <c r="T17" s="17"/>
      <c r="U17" s="17"/>
      <c r="V17" s="17"/>
      <c r="W17" s="17"/>
      <c r="X17" s="17"/>
      <c r="Y17" s="17"/>
      <c r="Z17" s="17"/>
      <c r="AA17" s="17"/>
    </row>
    <row r="18" spans="1:27" x14ac:dyDescent="0.25">
      <c r="A18" s="16"/>
      <c r="B18" s="16"/>
      <c r="C18" s="16"/>
      <c r="D18" s="16"/>
      <c r="E18" s="16"/>
      <c r="F18" s="16"/>
      <c r="G18" s="16"/>
      <c r="H18" s="17"/>
      <c r="I18" s="17"/>
      <c r="J18" s="17"/>
      <c r="K18" s="17"/>
      <c r="L18" s="17"/>
      <c r="M18" s="17"/>
      <c r="N18" s="17"/>
      <c r="O18" s="17"/>
      <c r="P18" s="17"/>
      <c r="Q18" s="17"/>
      <c r="R18" s="17"/>
      <c r="S18" s="17"/>
      <c r="T18" s="17"/>
      <c r="U18" s="17"/>
      <c r="V18" s="17"/>
      <c r="W18" s="17"/>
      <c r="X18" s="17"/>
      <c r="Y18" s="17"/>
      <c r="Z18" s="17"/>
      <c r="AA18" s="17"/>
    </row>
    <row r="19" spans="1:27" x14ac:dyDescent="0.25">
      <c r="A19" s="16"/>
      <c r="B19" s="16"/>
      <c r="C19" s="16"/>
      <c r="D19" s="16"/>
      <c r="E19" s="16"/>
      <c r="F19" s="16"/>
      <c r="G19" s="16"/>
      <c r="H19" s="17"/>
      <c r="I19" s="17"/>
      <c r="J19" s="17"/>
      <c r="K19" s="17"/>
      <c r="L19" s="17"/>
      <c r="M19" s="17"/>
      <c r="N19" s="17"/>
      <c r="O19" s="17"/>
      <c r="P19" s="17"/>
      <c r="Q19" s="17"/>
      <c r="R19" s="17"/>
      <c r="S19" s="17"/>
      <c r="T19" s="17"/>
      <c r="U19" s="17"/>
      <c r="V19" s="17"/>
      <c r="W19" s="17"/>
      <c r="X19" s="17"/>
      <c r="Y19" s="17"/>
      <c r="Z19" s="17"/>
      <c r="AA19" s="17"/>
    </row>
    <row r="20" spans="1:27" x14ac:dyDescent="0.25">
      <c r="A20" s="16"/>
      <c r="B20" s="16"/>
      <c r="C20" s="16"/>
      <c r="D20" s="16"/>
      <c r="E20" s="16"/>
      <c r="F20" s="16"/>
      <c r="G20" s="16"/>
      <c r="H20" s="17"/>
      <c r="I20" s="17"/>
      <c r="J20" s="17"/>
      <c r="K20" s="17"/>
      <c r="L20" s="17"/>
      <c r="M20" s="17"/>
      <c r="N20" s="17"/>
      <c r="O20" s="17"/>
      <c r="P20" s="17"/>
      <c r="Q20" s="17"/>
      <c r="R20" s="17"/>
      <c r="S20" s="17"/>
      <c r="T20" s="17"/>
      <c r="U20" s="17"/>
      <c r="V20" s="17"/>
      <c r="W20" s="17"/>
      <c r="X20" s="17"/>
      <c r="Y20" s="17"/>
      <c r="Z20" s="17"/>
      <c r="AA20" s="17"/>
    </row>
    <row r="21" spans="1:27" x14ac:dyDescent="0.25">
      <c r="A21" s="16"/>
      <c r="B21" s="16"/>
      <c r="C21" s="16"/>
      <c r="D21" s="16"/>
      <c r="E21" s="16"/>
      <c r="F21" s="19"/>
      <c r="G21" s="16"/>
      <c r="H21" s="17"/>
      <c r="I21" s="17"/>
      <c r="J21" s="17"/>
      <c r="K21" s="17"/>
      <c r="L21" s="17"/>
      <c r="M21" s="17"/>
      <c r="N21" s="17"/>
      <c r="O21" s="17"/>
      <c r="P21" s="17"/>
      <c r="Q21" s="17"/>
      <c r="R21" s="17"/>
      <c r="S21" s="17"/>
      <c r="T21" s="17"/>
      <c r="U21" s="17"/>
      <c r="V21" s="17"/>
      <c r="W21" s="17"/>
      <c r="X21" s="17"/>
      <c r="Y21" s="17"/>
      <c r="Z21" s="17"/>
      <c r="AA21" s="17"/>
    </row>
    <row r="22" spans="1:27" x14ac:dyDescent="0.25">
      <c r="A22" s="16"/>
      <c r="B22" s="16"/>
      <c r="C22" s="16"/>
      <c r="D22" s="16"/>
      <c r="E22" s="16"/>
      <c r="F22" s="19"/>
      <c r="G22" s="16"/>
      <c r="H22" s="17"/>
      <c r="I22" s="17"/>
      <c r="J22" s="17"/>
      <c r="K22" s="17"/>
      <c r="L22" s="17"/>
      <c r="M22" s="17"/>
      <c r="N22" s="17"/>
      <c r="O22" s="17"/>
      <c r="P22" s="17"/>
      <c r="Q22" s="17"/>
      <c r="R22" s="17"/>
      <c r="S22" s="17"/>
      <c r="T22" s="17"/>
      <c r="U22" s="17"/>
      <c r="V22" s="17"/>
      <c r="W22" s="17"/>
      <c r="X22" s="17"/>
      <c r="Y22" s="17"/>
      <c r="Z22" s="17"/>
      <c r="AA22" s="17"/>
    </row>
    <row r="23" spans="1:27" x14ac:dyDescent="0.25">
      <c r="A23" s="16"/>
      <c r="B23" s="16"/>
      <c r="C23" s="16"/>
      <c r="D23" s="16"/>
      <c r="E23" s="16"/>
      <c r="F23" s="19"/>
      <c r="G23" s="16"/>
      <c r="H23" s="17"/>
      <c r="I23" s="17"/>
      <c r="J23" s="17"/>
      <c r="K23" s="17"/>
      <c r="L23" s="17"/>
      <c r="M23" s="17"/>
      <c r="N23" s="17"/>
      <c r="O23" s="17"/>
      <c r="P23" s="17"/>
      <c r="Q23" s="17"/>
      <c r="R23" s="17"/>
      <c r="S23" s="17"/>
      <c r="T23" s="17"/>
      <c r="U23" s="17"/>
      <c r="V23" s="17"/>
      <c r="W23" s="17"/>
      <c r="X23" s="17"/>
      <c r="Y23" s="17"/>
      <c r="Z23" s="17"/>
      <c r="AA23" s="17"/>
    </row>
    <row r="24" spans="1:27" x14ac:dyDescent="0.25">
      <c r="A24" s="16"/>
      <c r="B24" s="16"/>
      <c r="C24" s="16"/>
      <c r="D24" s="16"/>
      <c r="E24" s="16"/>
      <c r="F24" s="19"/>
      <c r="G24" s="16"/>
      <c r="H24" s="17"/>
      <c r="I24" s="17"/>
      <c r="J24" s="17"/>
      <c r="K24" s="17"/>
      <c r="L24" s="17"/>
      <c r="M24" s="17"/>
      <c r="N24" s="17"/>
      <c r="O24" s="17"/>
      <c r="P24" s="17"/>
      <c r="Q24" s="17"/>
      <c r="R24" s="17"/>
      <c r="S24" s="17"/>
      <c r="T24" s="17"/>
      <c r="U24" s="17"/>
      <c r="V24" s="17"/>
      <c r="W24" s="17"/>
      <c r="X24" s="17"/>
      <c r="Y24" s="17"/>
      <c r="Z24" s="17"/>
      <c r="AA24" s="17"/>
    </row>
    <row r="25" spans="1:27" x14ac:dyDescent="0.25">
      <c r="A25" s="16"/>
      <c r="B25" s="16"/>
      <c r="C25" s="16"/>
      <c r="D25" s="16"/>
      <c r="E25" s="16"/>
      <c r="F25" s="19"/>
      <c r="G25" s="16"/>
      <c r="H25" s="17"/>
      <c r="I25" s="17"/>
      <c r="J25" s="17"/>
      <c r="K25" s="17"/>
      <c r="L25" s="17"/>
      <c r="M25" s="17"/>
      <c r="N25" s="17"/>
      <c r="O25" s="17"/>
      <c r="P25" s="17"/>
      <c r="Q25" s="17"/>
      <c r="R25" s="17"/>
      <c r="S25" s="17"/>
      <c r="T25" s="17"/>
      <c r="U25" s="17"/>
      <c r="V25" s="17"/>
      <c r="W25" s="17"/>
      <c r="X25" s="17"/>
      <c r="Y25" s="17"/>
      <c r="Z25" s="17"/>
      <c r="AA25" s="17"/>
    </row>
    <row r="26" spans="1:27" x14ac:dyDescent="0.25">
      <c r="F26" s="18"/>
      <c r="G26" s="17"/>
      <c r="H26" s="17"/>
      <c r="I26" s="17"/>
      <c r="J26" s="17"/>
      <c r="K26" s="17"/>
      <c r="L26" s="17"/>
      <c r="M26" s="17"/>
      <c r="N26" s="17"/>
      <c r="O26" s="17"/>
      <c r="P26" s="17"/>
      <c r="Q26" s="17"/>
      <c r="R26" s="17"/>
      <c r="S26" s="17"/>
      <c r="T26" s="17"/>
      <c r="U26" s="17"/>
      <c r="V26" s="17"/>
      <c r="W26" s="17"/>
      <c r="X26" s="17"/>
      <c r="Y26" s="17"/>
      <c r="Z26" s="17"/>
      <c r="AA26" s="17"/>
    </row>
    <row r="27" spans="1:27" x14ac:dyDescent="0.25">
      <c r="A27" s="2"/>
      <c r="B27" s="2" t="s">
        <v>6</v>
      </c>
      <c r="C27" s="2" t="s">
        <v>5</v>
      </c>
      <c r="D27" s="2" t="s">
        <v>7</v>
      </c>
      <c r="E27" s="2" t="s">
        <v>4</v>
      </c>
      <c r="F27" s="17"/>
      <c r="G27" s="17"/>
      <c r="H27" s="17"/>
      <c r="I27" s="17"/>
      <c r="J27" s="17"/>
      <c r="K27" s="17"/>
      <c r="L27" s="17"/>
      <c r="M27" s="17"/>
      <c r="N27" s="17"/>
      <c r="O27" s="17"/>
      <c r="P27" s="17"/>
      <c r="Q27" s="17"/>
      <c r="R27" s="17"/>
      <c r="S27" s="17"/>
      <c r="T27" s="17"/>
      <c r="U27" s="17"/>
      <c r="V27" s="17"/>
      <c r="W27" s="17"/>
      <c r="X27" s="17"/>
      <c r="Y27" s="17"/>
      <c r="Z27" s="17"/>
      <c r="AA27" s="17"/>
    </row>
    <row r="28" spans="1:27" x14ac:dyDescent="0.25">
      <c r="A28" s="20" t="s">
        <v>346</v>
      </c>
      <c r="B28" s="20"/>
      <c r="C28" s="20"/>
      <c r="D28" s="20"/>
      <c r="E28" s="20"/>
    </row>
    <row r="29" spans="1:27" x14ac:dyDescent="0.25">
      <c r="A29" s="1" t="s">
        <v>1</v>
      </c>
      <c r="B29" t="s">
        <v>3</v>
      </c>
    </row>
    <row r="30" spans="1:27" x14ac:dyDescent="0.25">
      <c r="A30" t="s">
        <v>2</v>
      </c>
      <c r="B30">
        <v>11.16</v>
      </c>
      <c r="C30" t="s">
        <v>10</v>
      </c>
      <c r="D30" t="s">
        <v>9</v>
      </c>
    </row>
    <row r="31" spans="1:27" x14ac:dyDescent="0.25">
      <c r="A31" t="s">
        <v>13</v>
      </c>
      <c r="B31">
        <v>0.13700000000000001</v>
      </c>
      <c r="C31" t="s">
        <v>14</v>
      </c>
      <c r="D31" t="s">
        <v>21</v>
      </c>
    </row>
    <row r="32" spans="1:27" x14ac:dyDescent="0.25">
      <c r="A32" t="s">
        <v>15</v>
      </c>
      <c r="B32">
        <v>8.14E-2</v>
      </c>
      <c r="C32" t="s">
        <v>14</v>
      </c>
    </row>
    <row r="33" spans="1:5" x14ac:dyDescent="0.25">
      <c r="A33" t="s">
        <v>16</v>
      </c>
      <c r="B33">
        <v>7.9000000000000001E-2</v>
      </c>
      <c r="C33" t="s">
        <v>14</v>
      </c>
    </row>
    <row r="34" spans="1:5" x14ac:dyDescent="0.25">
      <c r="A34" t="s">
        <v>325</v>
      </c>
      <c r="B34">
        <v>0.9</v>
      </c>
    </row>
    <row r="35" spans="1:5" x14ac:dyDescent="0.25">
      <c r="A35" t="s">
        <v>330</v>
      </c>
      <c r="B35">
        <v>90</v>
      </c>
      <c r="C35" t="s">
        <v>25</v>
      </c>
    </row>
    <row r="36" spans="1:5" x14ac:dyDescent="0.25">
      <c r="A36" t="s">
        <v>343</v>
      </c>
      <c r="B36">
        <v>1.2250000000000001</v>
      </c>
      <c r="C36" t="s">
        <v>329</v>
      </c>
      <c r="E36" s="13" t="s">
        <v>344</v>
      </c>
    </row>
    <row r="37" spans="1:5" x14ac:dyDescent="0.25">
      <c r="A37" t="s">
        <v>363</v>
      </c>
      <c r="B37">
        <v>43.4</v>
      </c>
      <c r="C37" t="s">
        <v>333</v>
      </c>
      <c r="E37" s="13" t="s">
        <v>367</v>
      </c>
    </row>
    <row r="38" spans="1:5" x14ac:dyDescent="0.25">
      <c r="A38" t="s">
        <v>334</v>
      </c>
      <c r="B38">
        <v>90</v>
      </c>
      <c r="C38" t="s">
        <v>25</v>
      </c>
    </row>
    <row r="39" spans="1:5" x14ac:dyDescent="0.25">
      <c r="A39" t="s">
        <v>345</v>
      </c>
      <c r="B39">
        <v>1.27</v>
      </c>
      <c r="E39" t="s">
        <v>366</v>
      </c>
    </row>
    <row r="40" spans="1:5" x14ac:dyDescent="0.25">
      <c r="A40" t="s">
        <v>338</v>
      </c>
      <c r="B40">
        <v>1.3044</v>
      </c>
    </row>
    <row r="41" spans="1:5" x14ac:dyDescent="0.25">
      <c r="A41" t="s">
        <v>339</v>
      </c>
      <c r="B41">
        <v>1.2922</v>
      </c>
    </row>
    <row r="44" spans="1:5" x14ac:dyDescent="0.25">
      <c r="A44" s="4" t="s">
        <v>349</v>
      </c>
    </row>
    <row r="45" spans="1:5" x14ac:dyDescent="0.25">
      <c r="A45" t="s">
        <v>321</v>
      </c>
      <c r="B45" t="s">
        <v>317</v>
      </c>
      <c r="C45" t="s">
        <v>320</v>
      </c>
    </row>
    <row r="46" spans="1:5" x14ac:dyDescent="0.25">
      <c r="A46">
        <v>0</v>
      </c>
      <c r="B46" s="21">
        <v>-15</v>
      </c>
      <c r="C46" t="s">
        <v>348</v>
      </c>
    </row>
    <row r="47" spans="1:5" x14ac:dyDescent="0.25">
      <c r="A47">
        <v>0.02</v>
      </c>
      <c r="B47">
        <f>Copy_real_6500RPM!M74</f>
        <v>-7.3730000000000002</v>
      </c>
      <c r="C47" t="s">
        <v>347</v>
      </c>
    </row>
    <row r="48" spans="1:5" x14ac:dyDescent="0.25">
      <c r="A48">
        <v>0.05</v>
      </c>
      <c r="B48">
        <f>Copy_real_6500RPM!M81</f>
        <v>-4.5410000000000004</v>
      </c>
      <c r="C48" t="s">
        <v>347</v>
      </c>
    </row>
    <row r="49" spans="1:3" x14ac:dyDescent="0.25">
      <c r="A49">
        <v>0.1</v>
      </c>
      <c r="B49">
        <f>Copy_real_6500RPM!M88</f>
        <v>-1.766</v>
      </c>
      <c r="C49" t="s">
        <v>347</v>
      </c>
    </row>
    <row r="50" spans="1:3" x14ac:dyDescent="0.25">
      <c r="A50">
        <v>0.5</v>
      </c>
      <c r="B50">
        <f>Copy_real_6500RPM!M95</f>
        <v>10.802</v>
      </c>
      <c r="C50" t="s">
        <v>347</v>
      </c>
    </row>
    <row r="51" spans="1:3" x14ac:dyDescent="0.25">
      <c r="A51">
        <v>0.9</v>
      </c>
      <c r="B51">
        <f>Copy_real_6500RPM!M102</f>
        <v>24.100999999999999</v>
      </c>
      <c r="C51" t="s">
        <v>347</v>
      </c>
    </row>
    <row r="52" spans="1:3" x14ac:dyDescent="0.25">
      <c r="A52">
        <v>1</v>
      </c>
      <c r="B52" s="21">
        <v>36</v>
      </c>
      <c r="C52" t="s">
        <v>350</v>
      </c>
    </row>
    <row r="54" spans="1:3" x14ac:dyDescent="0.25">
      <c r="A54" s="4" t="s">
        <v>352</v>
      </c>
    </row>
    <row r="55" spans="1:3" x14ac:dyDescent="0.25">
      <c r="A55" s="1" t="s">
        <v>356</v>
      </c>
    </row>
    <row r="57" spans="1:3" x14ac:dyDescent="0.25">
      <c r="A57" t="s">
        <v>319</v>
      </c>
      <c r="B57">
        <v>1.5</v>
      </c>
      <c r="C57" t="s">
        <v>361</v>
      </c>
    </row>
    <row r="58" spans="1:3" x14ac:dyDescent="0.25">
      <c r="A58" t="s">
        <v>322</v>
      </c>
      <c r="B58">
        <f>B46</f>
        <v>-15</v>
      </c>
    </row>
    <row r="59" spans="1:3" x14ac:dyDescent="0.25">
      <c r="A59" t="s">
        <v>323</v>
      </c>
      <c r="B59">
        <f>B52</f>
        <v>36</v>
      </c>
    </row>
    <row r="60" spans="1:3" x14ac:dyDescent="0.25">
      <c r="A60" t="s">
        <v>318</v>
      </c>
      <c r="B60">
        <v>1.77</v>
      </c>
      <c r="C60" t="s">
        <v>360</v>
      </c>
    </row>
    <row r="61" spans="1:3" x14ac:dyDescent="0.25">
      <c r="A61" s="8" t="s">
        <v>362</v>
      </c>
    </row>
    <row r="63" spans="1:3" x14ac:dyDescent="0.25">
      <c r="A63" s="4" t="s">
        <v>357</v>
      </c>
    </row>
    <row r="64" spans="1:3" x14ac:dyDescent="0.25">
      <c r="A64" s="3" t="s">
        <v>18</v>
      </c>
      <c r="B64" s="3">
        <f>B32*(PI()*(B33/2)^2)</f>
        <v>3.9899593293394681E-4</v>
      </c>
      <c r="C64" t="s">
        <v>19</v>
      </c>
    </row>
    <row r="65" spans="1:3" x14ac:dyDescent="0.25">
      <c r="A65" s="3" t="s">
        <v>8</v>
      </c>
      <c r="B65" s="3">
        <f>B64/(B30-1)</f>
        <v>3.9271253241530194E-5</v>
      </c>
      <c r="C65" t="s">
        <v>19</v>
      </c>
    </row>
    <row r="66" spans="1:3" x14ac:dyDescent="0.25">
      <c r="A66" s="3" t="s">
        <v>12</v>
      </c>
      <c r="B66" s="3">
        <f>B32/2</f>
        <v>4.07E-2</v>
      </c>
      <c r="C66" t="s">
        <v>14</v>
      </c>
    </row>
  </sheetData>
  <mergeCells count="1">
    <mergeCell ref="A28:E28"/>
  </mergeCells>
  <hyperlinks>
    <hyperlink ref="E37" r:id="rId1" xr:uid="{EFAAA1FA-88C9-40D4-BE46-C2B9920F6573}"/>
    <hyperlink ref="E36" r:id="rId2" xr:uid="{87B1DFED-AF4D-43DD-B9A2-C731C3A3BD1F}"/>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CD27D-7071-4F09-B36F-1C62EDF43C48}">
  <sheetPr>
    <tabColor theme="7" tint="-0.499984740745262"/>
  </sheetPr>
  <dimension ref="A1:G209"/>
  <sheetViews>
    <sheetView zoomScaleNormal="100" workbookViewId="0">
      <pane ySplit="8" topLeftCell="A9" activePane="bottomLeft" state="frozen"/>
      <selection pane="bottomLeft" activeCell="B7" sqref="B7"/>
    </sheetView>
  </sheetViews>
  <sheetFormatPr defaultRowHeight="15" x14ac:dyDescent="0.25"/>
  <cols>
    <col min="1" max="1" width="15.42578125" bestFit="1" customWidth="1"/>
    <col min="2" max="2" width="17" customWidth="1"/>
    <col min="3" max="3" width="16.140625" bestFit="1" customWidth="1"/>
    <col min="4" max="4" width="22.140625" bestFit="1" customWidth="1"/>
    <col min="5" max="6" width="19.85546875" bestFit="1" customWidth="1"/>
  </cols>
  <sheetData>
    <row r="1" spans="1:7" x14ac:dyDescent="0.25">
      <c r="A1" t="s">
        <v>324</v>
      </c>
      <c r="B1">
        <f>Main!B34*14.7</f>
        <v>13.23</v>
      </c>
      <c r="C1" t="s">
        <v>331</v>
      </c>
    </row>
    <row r="2" spans="1:7" x14ac:dyDescent="0.25">
      <c r="A2" t="s">
        <v>18</v>
      </c>
      <c r="B2">
        <f>PI()*(Main!B33/2)^2*Main!B32</f>
        <v>3.9899593293394681E-4</v>
      </c>
      <c r="C2" t="s">
        <v>19</v>
      </c>
      <c r="F2" s="8" t="s">
        <v>355</v>
      </c>
    </row>
    <row r="3" spans="1:7" x14ac:dyDescent="0.25">
      <c r="A3" t="s">
        <v>326</v>
      </c>
      <c r="B3">
        <f>(Main!B36*B2)*(Main!B35/100)</f>
        <v>4.3989301605967639E-4</v>
      </c>
      <c r="C3" t="s">
        <v>332</v>
      </c>
      <c r="F3" t="s">
        <v>341</v>
      </c>
      <c r="G3">
        <f>MAX(E9:E209)</f>
        <v>66.992645776651159</v>
      </c>
    </row>
    <row r="4" spans="1:7" x14ac:dyDescent="0.25">
      <c r="A4" t="s">
        <v>328</v>
      </c>
      <c r="B4">
        <f>B3*((B1)/(B1+1))</f>
        <v>4.0897994395428807E-4</v>
      </c>
      <c r="C4" t="s">
        <v>332</v>
      </c>
      <c r="F4" t="s">
        <v>340</v>
      </c>
      <c r="G4">
        <f>MAX(Copy_real_6500RPM!C13:'Copy_real_6500RPM'!C732)</f>
        <v>67.102999999999994</v>
      </c>
    </row>
    <row r="5" spans="1:7" x14ac:dyDescent="0.25">
      <c r="A5" t="s">
        <v>327</v>
      </c>
      <c r="B5">
        <f>B3*(1/(B1+1))</f>
        <v>3.0913072105388358E-5</v>
      </c>
      <c r="C5" t="s">
        <v>332</v>
      </c>
    </row>
    <row r="6" spans="1:7" x14ac:dyDescent="0.25">
      <c r="A6" t="s">
        <v>365</v>
      </c>
      <c r="B6" s="14">
        <f>(B5*Main!B37*(Main!B38/100))*10^6</f>
        <v>1207.4645964364693</v>
      </c>
      <c r="C6" t="s">
        <v>335</v>
      </c>
    </row>
    <row r="7" spans="1:7" x14ac:dyDescent="0.25">
      <c r="B7">
        <v>1207</v>
      </c>
    </row>
    <row r="8" spans="1:7" x14ac:dyDescent="0.25">
      <c r="A8" t="s">
        <v>316</v>
      </c>
      <c r="B8" t="s">
        <v>336</v>
      </c>
      <c r="C8" t="s">
        <v>337</v>
      </c>
      <c r="D8" t="s">
        <v>353</v>
      </c>
      <c r="E8" t="s">
        <v>354</v>
      </c>
    </row>
    <row r="9" spans="1:7" x14ac:dyDescent="0.25">
      <c r="A9">
        <v>-100</v>
      </c>
      <c r="B9" s="9">
        <f>'Weibie function &amp; advanced MFB'!C2</f>
        <v>0</v>
      </c>
      <c r="C9">
        <f>(($B$5*B9)*Main!$B$37*(Main!$B$38/100))*10^6</f>
        <v>0</v>
      </c>
      <c r="D9">
        <f>(((Copy_real_6500RPM!$C$272*10^5)*(('Geometry calc'!C262/'Geometry calc'!C263)^Main!$B$40))+((C9*(Main!$B$39-1))/('Geometry calc'!C263)))*10^-5</f>
        <v>2.0643735350473396</v>
      </c>
      <c r="E9">
        <f>(((Copy_real_6500RPM!$C$272*10^5)*(('Geometry calc'!C262/'Geometry calc'!C263)^Main!$B$40))+((C9*(Main!$B$39-1))/('Geometry calc'!C263)))*10^-5</f>
        <v>2.0643735350473396</v>
      </c>
    </row>
    <row r="10" spans="1:7" x14ac:dyDescent="0.25">
      <c r="A10">
        <v>-99</v>
      </c>
      <c r="B10" s="9">
        <f>'Weibie function &amp; advanced MFB'!C3</f>
        <v>0</v>
      </c>
      <c r="C10">
        <f>(($B$5*B10)*Main!$B$37*(Main!$B$38/100))*10^6</f>
        <v>0</v>
      </c>
      <c r="D10">
        <f>(((D9*10^5)*(('Geometry calc'!C262/'Geometry calc'!C263)^Main!$B$40))+((C9*(Main!$B$39-1))/('Geometry calc'!C263)))*10^-5</f>
        <v>2.0931424814360753</v>
      </c>
      <c r="E10">
        <f>(((D9*10^5)*(('Geometry calc'!C262/'Geometry calc'!C263)^Main!$B$40))+((C9*(Main!$B$39-1))/('Geometry calc'!C263)))*10^-5</f>
        <v>2.0931424814360753</v>
      </c>
    </row>
    <row r="11" spans="1:7" x14ac:dyDescent="0.25">
      <c r="A11">
        <v>-98</v>
      </c>
      <c r="B11" s="9">
        <f>'Weibie function &amp; advanced MFB'!C4</f>
        <v>0</v>
      </c>
      <c r="C11">
        <f>(($B$5*B11)*Main!$B$37*(Main!$B$38/100))*10^6</f>
        <v>0</v>
      </c>
      <c r="D11">
        <f>(((D10*10^5)*(('Geometry calc'!C263/'Geometry calc'!C264)^Main!$B$40))+((C10*(Main!$B$39-1))/('Geometry calc'!C264)))*10^-5</f>
        <v>2.1228883824800819</v>
      </c>
      <c r="E11">
        <f>(((D10*10^5)*(('Geometry calc'!C263/'Geometry calc'!C264)^Main!$B$40))+((C10*(Main!$B$39-1))/('Geometry calc'!C264)))*10^-5</f>
        <v>2.1228883824800819</v>
      </c>
    </row>
    <row r="12" spans="1:7" x14ac:dyDescent="0.25">
      <c r="A12">
        <v>-97</v>
      </c>
      <c r="B12" s="9">
        <f>'Weibie function &amp; advanced MFB'!C5</f>
        <v>0</v>
      </c>
      <c r="C12">
        <f>(($B$5*B12)*Main!$B$37*(Main!$B$38/100))*10^6</f>
        <v>0</v>
      </c>
      <c r="D12">
        <f>(((D11*10^5)*(('Geometry calc'!C264/'Geometry calc'!C265)^Main!$B$40))+((C11*(Main!$B$39-1))/('Geometry calc'!C265)))*10^-5</f>
        <v>2.1536493034339617</v>
      </c>
      <c r="E12">
        <f>(((D11*10^5)*(('Geometry calc'!C264/'Geometry calc'!C265)^Main!$B$40))+((C11*(Main!$B$39-1))/('Geometry calc'!C265)))*10^-5</f>
        <v>2.1536493034339617</v>
      </c>
    </row>
    <row r="13" spans="1:7" x14ac:dyDescent="0.25">
      <c r="A13">
        <v>-96</v>
      </c>
      <c r="B13" s="9">
        <f>'Weibie function &amp; advanced MFB'!C6</f>
        <v>0</v>
      </c>
      <c r="C13">
        <f>(($B$5*B13)*Main!$B$37*(Main!$B$38/100))*10^6</f>
        <v>0</v>
      </c>
      <c r="D13">
        <f>(((D12*10^5)*(('Geometry calc'!C265/'Geometry calc'!C266)^Main!$B$40))+((C12*(Main!$B$39-1))/('Geometry calc'!C266)))*10^-5</f>
        <v>2.1854651316650435</v>
      </c>
      <c r="E13">
        <f>(((D12*10^5)*(('Geometry calc'!C265/'Geometry calc'!C266)^Main!$B$40))+((C12*(Main!$B$39-1))/('Geometry calc'!C266)))*10^-5</f>
        <v>2.1854651316650435</v>
      </c>
    </row>
    <row r="14" spans="1:7" x14ac:dyDescent="0.25">
      <c r="A14">
        <v>-95</v>
      </c>
      <c r="B14" s="9">
        <f>'Weibie function &amp; advanced MFB'!C7</f>
        <v>0</v>
      </c>
      <c r="C14">
        <f>(($B$5*B14)*Main!$B$37*(Main!$B$38/100))*10^6</f>
        <v>0</v>
      </c>
      <c r="D14">
        <f>(((D13*10^5)*(('Geometry calc'!C266/'Geometry calc'!C267)^Main!$B$40))+((C13*(Main!$B$39-1))/('Geometry calc'!C267)))*10^-5</f>
        <v>2.2183776752915887</v>
      </c>
      <c r="E14">
        <f>(((D13*10^5)*(('Geometry calc'!C266/'Geometry calc'!C267)^Main!$B$40))+((C13*(Main!$B$39-1))/('Geometry calc'!C267)))*10^-5</f>
        <v>2.2183776752915887</v>
      </c>
    </row>
    <row r="15" spans="1:7" x14ac:dyDescent="0.25">
      <c r="A15">
        <v>-94</v>
      </c>
      <c r="B15" s="9">
        <f>'Weibie function &amp; advanced MFB'!C8</f>
        <v>0</v>
      </c>
      <c r="C15">
        <f>(($B$5*B15)*Main!$B$37*(Main!$B$38/100))*10^6</f>
        <v>0</v>
      </c>
      <c r="D15">
        <f>(((D14*10^5)*(('Geometry calc'!C267/'Geometry calc'!C268)^Main!$B$40))+((C14*(Main!$B$39-1))/('Geometry calc'!C268)))*10^-5</f>
        <v>2.2524307677661222</v>
      </c>
      <c r="E15">
        <f>(((D14*10^5)*(('Geometry calc'!C267/'Geometry calc'!C268)^Main!$B$40))+((C14*(Main!$B$39-1))/('Geometry calc'!C268)))*10^-5</f>
        <v>2.2524307677661222</v>
      </c>
    </row>
    <row r="16" spans="1:7" x14ac:dyDescent="0.25">
      <c r="A16">
        <v>-93</v>
      </c>
      <c r="B16" s="9">
        <f>'Weibie function &amp; advanced MFB'!C9</f>
        <v>0</v>
      </c>
      <c r="C16">
        <f>(($B$5*B16)*Main!$B$37*(Main!$B$38/100))*10^6</f>
        <v>0</v>
      </c>
      <c r="D16">
        <f>(((D15*10^5)*(('Geometry calc'!C268/'Geometry calc'!C269)^Main!$B$40))+((C15*(Main!$B$39-1))/('Geometry calc'!C269)))*10^-5</f>
        <v>2.2876703787815278</v>
      </c>
      <c r="E16">
        <f>(((D15*10^5)*(('Geometry calc'!C268/'Geometry calc'!C269)^Main!$B$40))+((C15*(Main!$B$39-1))/('Geometry calc'!C269)))*10^-5</f>
        <v>2.2876703787815278</v>
      </c>
    </row>
    <row r="17" spans="1:5" x14ac:dyDescent="0.25">
      <c r="A17">
        <v>-92</v>
      </c>
      <c r="B17" s="9">
        <f>'Weibie function &amp; advanced MFB'!C10</f>
        <v>0</v>
      </c>
      <c r="C17">
        <f>(($B$5*B17)*Main!$B$37*(Main!$B$38/100))*10^6</f>
        <v>0</v>
      </c>
      <c r="D17">
        <f>(((D16*10^5)*(('Geometry calc'!C269/'Geometry calc'!C270)^Main!$B$40))+((C16*(Main!$B$39-1))/('Geometry calc'!C270)))*10^-5</f>
        <v>2.3241447319013893</v>
      </c>
      <c r="E17">
        <f>(((D16*10^5)*(('Geometry calc'!C269/'Geometry calc'!C270)^Main!$B$40))+((C16*(Main!$B$39-1))/('Geometry calc'!C270)))*10^-5</f>
        <v>2.3241447319013893</v>
      </c>
    </row>
    <row r="18" spans="1:5" x14ac:dyDescent="0.25">
      <c r="A18">
        <v>-91</v>
      </c>
      <c r="B18" s="9">
        <f>'Weibie function &amp; advanced MFB'!C11</f>
        <v>0</v>
      </c>
      <c r="C18">
        <f>(($B$5*B18)*Main!$B$37*(Main!$B$38/100))*10^6</f>
        <v>0</v>
      </c>
      <c r="D18">
        <f>(((D17*10^5)*(('Geometry calc'!C270/'Geometry calc'!C271)^Main!$B$40))+((C17*(Main!$B$39-1))/('Geometry calc'!C271)))*10^-5</f>
        <v>2.3619044293410183</v>
      </c>
      <c r="E18">
        <f>(((D17*10^5)*(('Geometry calc'!C270/'Geometry calc'!C271)^Main!$B$40))+((C17*(Main!$B$39-1))/('Geometry calc'!C271)))*10^-5</f>
        <v>2.3619044293410183</v>
      </c>
    </row>
    <row r="19" spans="1:5" x14ac:dyDescent="0.25">
      <c r="A19">
        <v>-90</v>
      </c>
      <c r="B19" s="9">
        <f>'Weibie function &amp; advanced MFB'!C12</f>
        <v>0</v>
      </c>
      <c r="C19">
        <f>(($B$5*B19)*Main!$B$37*(Main!$B$38/100))*10^6</f>
        <v>0</v>
      </c>
      <c r="D19">
        <f>(((D18*10^5)*(('Geometry calc'!C271/'Geometry calc'!C272)^Main!$B$40))+((C18*(Main!$B$39-1))/('Geometry calc'!C272)))*10^-5</f>
        <v>2.4010025843519438</v>
      </c>
      <c r="E19">
        <f>(((D18*10^5)*(('Geometry calc'!C271/'Geometry calc'!C272)^Main!$B$40))+((C18*(Main!$B$39-1))/('Geometry calc'!C272)))*10^-5</f>
        <v>2.4010025843519438</v>
      </c>
    </row>
    <row r="20" spans="1:5" x14ac:dyDescent="0.25">
      <c r="A20">
        <v>-89</v>
      </c>
      <c r="B20" s="9">
        <f>'Weibie function &amp; advanced MFB'!C13</f>
        <v>0</v>
      </c>
      <c r="C20">
        <f>(($B$5*B20)*Main!$B$37*(Main!$B$38/100))*10^6</f>
        <v>0</v>
      </c>
      <c r="D20">
        <f>(((D19*10^5)*(('Geometry calc'!C272/'Geometry calc'!C273)^Main!$B$40))+((C19*(Main!$B$39-1))/('Geometry calc'!C273)))*10^-5</f>
        <v>2.441494961690176</v>
      </c>
      <c r="E20">
        <f>(((D19*10^5)*(('Geometry calc'!C272/'Geometry calc'!C273)^Main!$B$40))+((C19*(Main!$B$39-1))/('Geometry calc'!C273)))*10^-5</f>
        <v>2.441494961690176</v>
      </c>
    </row>
    <row r="21" spans="1:5" x14ac:dyDescent="0.25">
      <c r="A21">
        <v>-88</v>
      </c>
      <c r="B21" s="9">
        <f>'Weibie function &amp; advanced MFB'!C14</f>
        <v>0</v>
      </c>
      <c r="C21">
        <f>(($B$5*B21)*Main!$B$37*(Main!$B$38/100))*10^6</f>
        <v>0</v>
      </c>
      <c r="D21">
        <f>(((D20*10^5)*(('Geometry calc'!C273/'Geometry calc'!C274)^Main!$B$40))+((C20*(Main!$B$39-1))/('Geometry calc'!C274)))*10^-5</f>
        <v>2.4834401266774075</v>
      </c>
      <c r="E21">
        <f>(((D20*10^5)*(('Geometry calc'!C273/'Geometry calc'!C274)^Main!$B$40))+((C20*(Main!$B$39-1))/('Geometry calc'!C274)))*10^-5</f>
        <v>2.4834401266774075</v>
      </c>
    </row>
    <row r="22" spans="1:5" x14ac:dyDescent="0.25">
      <c r="A22">
        <v>-87</v>
      </c>
      <c r="B22" s="9">
        <f>'Weibie function &amp; advanced MFB'!C15</f>
        <v>0</v>
      </c>
      <c r="C22">
        <f>(($B$5*B22)*Main!$B$37*(Main!$B$38/100))*10^6</f>
        <v>0</v>
      </c>
      <c r="D22">
        <f>(((D21*10^5)*(('Geometry calc'!C274/'Geometry calc'!C275)^Main!$B$40))+((C21*(Main!$B$39-1))/('Geometry calc'!C275)))*10^-5</f>
        <v>2.5268996033942903</v>
      </c>
      <c r="E22">
        <f>(((D21*10^5)*(('Geometry calc'!C274/'Geometry calc'!C275)^Main!$B$40))+((C21*(Main!$B$39-1))/('Geometry calc'!C275)))*10^-5</f>
        <v>2.5268996033942903</v>
      </c>
    </row>
    <row r="23" spans="1:5" x14ac:dyDescent="0.25">
      <c r="A23">
        <v>-86</v>
      </c>
      <c r="B23" s="9">
        <f>'Weibie function &amp; advanced MFB'!C16</f>
        <v>0</v>
      </c>
      <c r="C23">
        <f>(($B$5*B23)*Main!$B$37*(Main!$B$38/100))*10^6</f>
        <v>0</v>
      </c>
      <c r="D23">
        <f>(((D22*10^5)*(('Geometry calc'!C275/'Geometry calc'!C276)^Main!$B$40))+((C22*(Main!$B$39-1))/('Geometry calc'!C276)))*10^-5</f>
        <v>2.5719380425761513</v>
      </c>
      <c r="E23">
        <f>(((D22*10^5)*(('Geometry calc'!C275/'Geometry calc'!C276)^Main!$B$40))+((C22*(Main!$B$39-1))/('Geometry calc'!C276)))*10^-5</f>
        <v>2.5719380425761513</v>
      </c>
    </row>
    <row r="24" spans="1:5" x14ac:dyDescent="0.25">
      <c r="A24">
        <v>-85</v>
      </c>
      <c r="B24" s="9">
        <f>'Weibie function &amp; advanced MFB'!C17</f>
        <v>0</v>
      </c>
      <c r="C24">
        <f>(($B$5*B24)*Main!$B$37*(Main!$B$38/100))*10^6</f>
        <v>0</v>
      </c>
      <c r="D24">
        <f>(((D23*10^5)*(('Geometry calc'!C276/'Geometry calc'!C277)^Main!$B$40))+((C23*(Main!$B$39-1))/('Geometry calc'!C277)))*10^-5</f>
        <v>2.6186233998136532</v>
      </c>
      <c r="E24">
        <f>(((D23*10^5)*(('Geometry calc'!C276/'Geometry calc'!C277)^Main!$B$40))+((C23*(Main!$B$39-1))/('Geometry calc'!C277)))*10^-5</f>
        <v>2.6186233998136532</v>
      </c>
    </row>
    <row r="25" spans="1:5" x14ac:dyDescent="0.25">
      <c r="A25">
        <v>-84</v>
      </c>
      <c r="B25" s="9">
        <f>'Weibie function &amp; advanced MFB'!C18</f>
        <v>0</v>
      </c>
      <c r="C25">
        <f>(($B$5*B25)*Main!$B$37*(Main!$B$38/100))*10^6</f>
        <v>0</v>
      </c>
      <c r="D25">
        <f>(((D24*10^5)*(('Geometry calc'!C277/'Geometry calc'!C278)^Main!$B$40))+((C24*(Main!$B$39-1))/('Geometry calc'!C278)))*10^-5</f>
        <v>2.6670271246940742</v>
      </c>
      <c r="E25">
        <f>(((D24*10^5)*(('Geometry calc'!C277/'Geometry calc'!C278)^Main!$B$40))+((C24*(Main!$B$39-1))/('Geometry calc'!C278)))*10^-5</f>
        <v>2.6670271246940742</v>
      </c>
    </row>
    <row r="26" spans="1:5" x14ac:dyDescent="0.25">
      <c r="A26">
        <v>-83</v>
      </c>
      <c r="B26" s="9">
        <f>'Weibie function &amp; advanced MFB'!C19</f>
        <v>0</v>
      </c>
      <c r="C26">
        <f>(($B$5*B26)*Main!$B$37*(Main!$B$38/100))*10^6</f>
        <v>0</v>
      </c>
      <c r="D26">
        <f>(((D25*10^5)*(('Geometry calc'!C278/'Geometry calc'!C279)^Main!$B$40))+((C25*(Main!$B$39-1))/('Geometry calc'!C279)))*10^-5</f>
        <v>2.7172243615526956</v>
      </c>
      <c r="E26">
        <f>(((D25*10^5)*(('Geometry calc'!C278/'Geometry calc'!C279)^Main!$B$40))+((C25*(Main!$B$39-1))/('Geometry calc'!C279)))*10^-5</f>
        <v>2.7172243615526956</v>
      </c>
    </row>
    <row r="27" spans="1:5" x14ac:dyDescent="0.25">
      <c r="A27">
        <v>-82</v>
      </c>
      <c r="B27" s="9">
        <f>'Weibie function &amp; advanced MFB'!C20</f>
        <v>0</v>
      </c>
      <c r="C27">
        <f>(($B$5*B27)*Main!$B$37*(Main!$B$38/100))*10^6</f>
        <v>0</v>
      </c>
      <c r="D27">
        <f>(((D26*10^5)*(('Geometry calc'!C279/'Geometry calc'!C280)^Main!$B$40))+((C26*(Main!$B$39-1))/('Geometry calc'!C280)))*10^-5</f>
        <v>2.7692941625380287</v>
      </c>
      <c r="E27">
        <f>(((D26*10^5)*(('Geometry calc'!C279/'Geometry calc'!C280)^Main!$B$40))+((C26*(Main!$B$39-1))/('Geometry calc'!C280)))*10^-5</f>
        <v>2.7692941625380287</v>
      </c>
    </row>
    <row r="28" spans="1:5" x14ac:dyDescent="0.25">
      <c r="A28">
        <v>-81</v>
      </c>
      <c r="B28" s="9">
        <f>'Weibie function &amp; advanced MFB'!C21</f>
        <v>0</v>
      </c>
      <c r="C28">
        <f>(($B$5*B28)*Main!$B$37*(Main!$B$38/100))*10^6</f>
        <v>0</v>
      </c>
      <c r="D28">
        <f>(((D27*10^5)*(('Geometry calc'!C280/'Geometry calc'!C281)^Main!$B$40))+((C27*(Main!$B$39-1))/('Geometry calc'!C281)))*10^-5</f>
        <v>2.8233197137291852</v>
      </c>
      <c r="E28">
        <f>(((D27*10^5)*(('Geometry calc'!C280/'Geometry calc'!C281)^Main!$B$40))+((C27*(Main!$B$39-1))/('Geometry calc'!C281)))*10^-5</f>
        <v>2.8233197137291852</v>
      </c>
    </row>
    <row r="29" spans="1:5" x14ac:dyDescent="0.25">
      <c r="A29">
        <v>-80</v>
      </c>
      <c r="B29" s="9">
        <f>'Weibie function &amp; advanced MFB'!C22</f>
        <v>0</v>
      </c>
      <c r="C29">
        <f>(($B$5*B29)*Main!$B$37*(Main!$B$38/100))*10^6</f>
        <v>0</v>
      </c>
      <c r="D29">
        <f>(((D28*10^5)*(('Geometry calc'!C281/'Geometry calc'!C282)^Main!$B$40))+((C28*(Main!$B$39-1))/('Geometry calc'!C282)))*10^-5</f>
        <v>2.8793885750777521</v>
      </c>
      <c r="E29">
        <f>(((D28*10^5)*(('Geometry calc'!C281/'Geometry calc'!C282)^Main!$B$40))+((C28*(Main!$B$39-1))/('Geometry calc'!C282)))*10^-5</f>
        <v>2.8793885750777521</v>
      </c>
    </row>
    <row r="30" spans="1:5" x14ac:dyDescent="0.25">
      <c r="A30">
        <v>-79</v>
      </c>
      <c r="B30" s="9">
        <f>'Weibie function &amp; advanced MFB'!C23</f>
        <v>0</v>
      </c>
      <c r="C30">
        <f>(($B$5*B30)*Main!$B$37*(Main!$B$38/100))*10^6</f>
        <v>0</v>
      </c>
      <c r="D30">
        <f>(((D29*10^5)*(('Geometry calc'!C282/'Geometry calc'!C283)^Main!$B$40))+((C29*(Main!$B$39-1))/('Geometry calc'!C283)))*10^-5</f>
        <v>2.9375929349801111</v>
      </c>
      <c r="E30">
        <f>(((D29*10^5)*(('Geometry calc'!C282/'Geometry calc'!C283)^Main!$B$40))+((C29*(Main!$B$39-1))/('Geometry calc'!C283)))*10^-5</f>
        <v>2.9375929349801111</v>
      </c>
    </row>
    <row r="31" spans="1:5" x14ac:dyDescent="0.25">
      <c r="A31">
        <v>-78</v>
      </c>
      <c r="B31" s="9">
        <f>'Weibie function &amp; advanced MFB'!C24</f>
        <v>0</v>
      </c>
      <c r="C31">
        <f>(($B$5*B31)*Main!$B$37*(Main!$B$38/100))*10^6</f>
        <v>0</v>
      </c>
      <c r="D31">
        <f>(((D30*10^5)*(('Geometry calc'!C283/'Geometry calc'!C284)^Main!$B$40))+((C30*(Main!$B$39-1))/('Geometry calc'!C284)))*10^-5</f>
        <v>2.9980298803181262</v>
      </c>
      <c r="E31">
        <f>(((D30*10^5)*(('Geometry calc'!C283/'Geometry calc'!C284)^Main!$B$40))+((C30*(Main!$B$39-1))/('Geometry calc'!C284)))*10^-5</f>
        <v>2.9980298803181262</v>
      </c>
    </row>
    <row r="32" spans="1:5" x14ac:dyDescent="0.25">
      <c r="A32">
        <v>-77</v>
      </c>
      <c r="B32" s="9">
        <f>'Weibie function &amp; advanced MFB'!C25</f>
        <v>0</v>
      </c>
      <c r="C32">
        <f>(($B$5*B32)*Main!$B$37*(Main!$B$38/100))*10^6</f>
        <v>0</v>
      </c>
      <c r="D32">
        <f>(((D31*10^5)*(('Geometry calc'!C284/'Geometry calc'!C285)^Main!$B$40))+((C31*(Main!$B$39-1))/('Geometry calc'!C285)))*10^-5</f>
        <v>3.0608016828360576</v>
      </c>
      <c r="E32">
        <f>(((D31*10^5)*(('Geometry calc'!C284/'Geometry calc'!C285)^Main!$B$40))+((C31*(Main!$B$39-1))/('Geometry calc'!C285)))*10^-5</f>
        <v>3.0608016828360576</v>
      </c>
    </row>
    <row r="33" spans="1:5" x14ac:dyDescent="0.25">
      <c r="A33">
        <v>-76</v>
      </c>
      <c r="B33" s="9">
        <f>'Weibie function &amp; advanced MFB'!C26</f>
        <v>0</v>
      </c>
      <c r="C33">
        <f>(($B$5*B33)*Main!$B$37*(Main!$B$38/100))*10^6</f>
        <v>0</v>
      </c>
      <c r="D33">
        <f>(((D32*10^5)*(('Geometry calc'!C285/'Geometry calc'!C286)^Main!$B$40))+((C32*(Main!$B$39-1))/('Geometry calc'!C286)))*10^-5</f>
        <v>3.126016102748475</v>
      </c>
      <c r="E33">
        <f>(((D32*10^5)*(('Geometry calc'!C285/'Geometry calc'!C286)^Main!$B$40))+((C32*(Main!$B$39-1))/('Geometry calc'!C286)))*10^-5</f>
        <v>3.126016102748475</v>
      </c>
    </row>
    <row r="34" spans="1:5" x14ac:dyDescent="0.25">
      <c r="A34">
        <v>-75</v>
      </c>
      <c r="B34" s="9">
        <f>'Weibie function &amp; advanced MFB'!C27</f>
        <v>0</v>
      </c>
      <c r="C34">
        <f>(($B$5*B34)*Main!$B$37*(Main!$B$38/100))*10^6</f>
        <v>0</v>
      </c>
      <c r="D34">
        <f>(((D33*10^5)*(('Geometry calc'!C286/'Geometry calc'!C287)^Main!$B$40))+((C33*(Main!$B$39-1))/('Geometry calc'!C287)))*10^-5</f>
        <v>3.1937867104963171</v>
      </c>
      <c r="E34">
        <f>(((D33*10^5)*(('Geometry calc'!C286/'Geometry calc'!C287)^Main!$B$40))+((C33*(Main!$B$39-1))/('Geometry calc'!C287)))*10^-5</f>
        <v>3.1937867104963171</v>
      </c>
    </row>
    <row r="35" spans="1:5" x14ac:dyDescent="0.25">
      <c r="A35">
        <v>-74</v>
      </c>
      <c r="B35" s="9">
        <f>'Weibie function &amp; advanced MFB'!C28</f>
        <v>0</v>
      </c>
      <c r="C35">
        <f>(($B$5*B35)*Main!$B$37*(Main!$B$38/100))*10^6</f>
        <v>0</v>
      </c>
      <c r="D35">
        <f>(((D34*10^5)*(('Geometry calc'!C287/'Geometry calc'!C288)^Main!$B$40))+((C34*(Main!$B$39-1))/('Geometry calc'!C288)))*10^-5</f>
        <v>3.2642332275854318</v>
      </c>
      <c r="E35">
        <f>(((D34*10^5)*(('Geometry calc'!C287/'Geometry calc'!C288)^Main!$B$40))+((C34*(Main!$B$39-1))/('Geometry calc'!C288)))*10^-5</f>
        <v>3.2642332275854318</v>
      </c>
    </row>
    <row r="36" spans="1:5" x14ac:dyDescent="0.25">
      <c r="A36">
        <v>-73</v>
      </c>
      <c r="B36" s="9">
        <f>'Weibie function &amp; advanced MFB'!C29</f>
        <v>0</v>
      </c>
      <c r="C36">
        <f>(($B$5*B36)*Main!$B$37*(Main!$B$38/100))*10^6</f>
        <v>0</v>
      </c>
      <c r="D36">
        <f>(((D35*10^5)*(('Geometry calc'!C288/'Geometry calc'!C289)^Main!$B$40))+((C35*(Main!$B$39-1))/('Geometry calc'!C289)))*10^-5</f>
        <v>3.3374818874512946</v>
      </c>
      <c r="E36">
        <f>(((D35*10^5)*(('Geometry calc'!C288/'Geometry calc'!C289)^Main!$B$40))+((C35*(Main!$B$39-1))/('Geometry calc'!C289)))*10^-5</f>
        <v>3.3374818874512946</v>
      </c>
    </row>
    <row r="37" spans="1:5" x14ac:dyDescent="0.25">
      <c r="A37">
        <v>-72</v>
      </c>
      <c r="B37" s="9">
        <f>'Weibie function &amp; advanced MFB'!C30</f>
        <v>0</v>
      </c>
      <c r="C37">
        <f>(($B$5*B37)*Main!$B$37*(Main!$B$38/100))*10^6</f>
        <v>0</v>
      </c>
      <c r="D37">
        <f>(((D36*10^5)*(('Geometry calc'!C289/'Geometry calc'!C290)^Main!$B$40))+((C36*(Main!$B$39-1))/('Geometry calc'!C290)))*10^-5</f>
        <v>3.4136658172940106</v>
      </c>
      <c r="E37">
        <f>(((D36*10^5)*(('Geometry calc'!C289/'Geometry calc'!C290)^Main!$B$40))+((C36*(Main!$B$39-1))/('Geometry calc'!C290)))*10^-5</f>
        <v>3.4136658172940106</v>
      </c>
    </row>
    <row r="38" spans="1:5" x14ac:dyDescent="0.25">
      <c r="A38">
        <v>-71</v>
      </c>
      <c r="B38" s="9">
        <f>'Weibie function &amp; advanced MFB'!C31</f>
        <v>0</v>
      </c>
      <c r="C38">
        <f>(($B$5*B38)*Main!$B$37*(Main!$B$38/100))*10^6</f>
        <v>0</v>
      </c>
      <c r="D38">
        <f>(((D37*10^5)*(('Geometry calc'!C290/'Geometry calc'!C291)^Main!$B$40))+((C37*(Main!$B$39-1))/('Geometry calc'!C291)))*10^-5</f>
        <v>3.4929254418161308</v>
      </c>
      <c r="E38">
        <f>(((D37*10^5)*(('Geometry calc'!C290/'Geometry calc'!C291)^Main!$B$40))+((C37*(Main!$B$39-1))/('Geometry calc'!C291)))*10^-5</f>
        <v>3.4929254418161308</v>
      </c>
    </row>
    <row r="39" spans="1:5" x14ac:dyDescent="0.25">
      <c r="A39">
        <v>-70</v>
      </c>
      <c r="B39" s="9">
        <f>'Weibie function &amp; advanced MFB'!C32</f>
        <v>0</v>
      </c>
      <c r="C39">
        <f>(($B$5*B39)*Main!$B$37*(Main!$B$38/100))*10^6</f>
        <v>0</v>
      </c>
      <c r="D39">
        <f>(((D38*10^5)*(('Geometry calc'!C291/'Geometry calc'!C292)^Main!$B$40))+((C38*(Main!$B$39-1))/('Geometry calc'!C292)))*10^-5</f>
        <v>3.5754089097694752</v>
      </c>
      <c r="E39">
        <f>(((D38*10^5)*(('Geometry calc'!C291/'Geometry calc'!C292)^Main!$B$40))+((C38*(Main!$B$39-1))/('Geometry calc'!C292)))*10^-5</f>
        <v>3.5754089097694752</v>
      </c>
    </row>
    <row r="40" spans="1:5" x14ac:dyDescent="0.25">
      <c r="A40">
        <v>-69</v>
      </c>
      <c r="B40" s="9">
        <f>'Weibie function &amp; advanced MFB'!C33</f>
        <v>0</v>
      </c>
      <c r="C40">
        <f>(($B$5*B40)*Main!$B$37*(Main!$B$38/100))*10^6</f>
        <v>0</v>
      </c>
      <c r="D40">
        <f>(((D39*10^5)*(('Geometry calc'!C292/'Geometry calc'!C293)^Main!$B$40))+((C39*(Main!$B$39-1))/('Geometry calc'!C293)))*10^-5</f>
        <v>3.6612725441729643</v>
      </c>
      <c r="E40">
        <f>(((D39*10^5)*(('Geometry calc'!C292/'Geometry calc'!C293)^Main!$B$40))+((C39*(Main!$B$39-1))/('Geometry calc'!C293)))*10^-5</f>
        <v>3.6612725441729643</v>
      </c>
    </row>
    <row r="41" spans="1:5" x14ac:dyDescent="0.25">
      <c r="A41">
        <v>-68</v>
      </c>
      <c r="B41" s="9">
        <f>'Weibie function &amp; advanced MFB'!C34</f>
        <v>0</v>
      </c>
      <c r="C41">
        <f>(($B$5*B41)*Main!$B$37*(Main!$B$38/100))*10^6</f>
        <v>0</v>
      </c>
      <c r="D41">
        <f>(((D40*10^5)*(('Geometry calc'!C293/'Geometry calc'!C294)^Main!$B$40))+((C40*(Main!$B$39-1))/('Geometry calc'!C294)))*10^-5</f>
        <v>3.7506813169966922</v>
      </c>
      <c r="E41">
        <f>(((D40*10^5)*(('Geometry calc'!C293/'Geometry calc'!C294)^Main!$B$40))+((C40*(Main!$B$39-1))/('Geometry calc'!C294)))*10^-5</f>
        <v>3.7506813169966922</v>
      </c>
    </row>
    <row r="42" spans="1:5" x14ac:dyDescent="0.25">
      <c r="A42">
        <v>-67</v>
      </c>
      <c r="B42" s="9">
        <f>'Weibie function &amp; advanced MFB'!C35</f>
        <v>0</v>
      </c>
      <c r="C42">
        <f>(($B$5*B42)*Main!$B$37*(Main!$B$38/100))*10^6</f>
        <v>0</v>
      </c>
      <c r="D42">
        <f>(((D41*10^5)*(('Geometry calc'!C294/'Geometry calc'!C295)^Main!$B$40))+((C41*(Main!$B$39-1))/('Geometry calc'!C295)))*10^-5</f>
        <v>3.8438093490136027</v>
      </c>
      <c r="E42">
        <f>(((D41*10^5)*(('Geometry calc'!C294/'Geometry calc'!C295)^Main!$B$40))+((C41*(Main!$B$39-1))/('Geometry calc'!C295)))*10^-5</f>
        <v>3.8438093490136027</v>
      </c>
    </row>
    <row r="43" spans="1:5" x14ac:dyDescent="0.25">
      <c r="A43">
        <v>-66</v>
      </c>
      <c r="B43" s="9">
        <f>'Weibie function &amp; advanced MFB'!C36</f>
        <v>0</v>
      </c>
      <c r="C43">
        <f>(($B$5*B43)*Main!$B$37*(Main!$B$38/100))*10^6</f>
        <v>0</v>
      </c>
      <c r="D43">
        <f>(((D42*10^5)*(('Geometry calc'!C295/'Geometry calc'!C296)^Main!$B$40))+((C42*(Main!$B$39-1))/('Geometry calc'!C296)))*10^-5</f>
        <v>3.9408404353936897</v>
      </c>
      <c r="E43">
        <f>(((D42*10^5)*(('Geometry calc'!C295/'Geometry calc'!C296)^Main!$B$40))+((C42*(Main!$B$39-1))/('Geometry calc'!C296)))*10^-5</f>
        <v>3.9408404353936897</v>
      </c>
    </row>
    <row r="44" spans="1:5" x14ac:dyDescent="0.25">
      <c r="A44">
        <v>-65</v>
      </c>
      <c r="B44" s="9">
        <f>'Weibie function &amp; advanced MFB'!C37</f>
        <v>0</v>
      </c>
      <c r="C44">
        <f>(($B$5*B44)*Main!$B$37*(Main!$B$38/100))*10^6</f>
        <v>0</v>
      </c>
      <c r="D44">
        <f>(((D43*10^5)*(('Geometry calc'!C296/'Geometry calc'!C297)^Main!$B$40))+((C43*(Main!$B$39-1))/('Geometry calc'!C297)))*10^-5</f>
        <v>4.0419685974488351</v>
      </c>
      <c r="E44">
        <f>(((D43*10^5)*(('Geometry calc'!C296/'Geometry calc'!C297)^Main!$B$40))+((C43*(Main!$B$39-1))/('Geometry calc'!C297)))*10^-5</f>
        <v>4.0419685974488351</v>
      </c>
    </row>
    <row r="45" spans="1:5" x14ac:dyDescent="0.25">
      <c r="A45">
        <v>-64</v>
      </c>
      <c r="B45" s="9">
        <f>'Weibie function &amp; advanced MFB'!C38</f>
        <v>0</v>
      </c>
      <c r="C45">
        <f>(($B$5*B45)*Main!$B$37*(Main!$B$38/100))*10^6</f>
        <v>0</v>
      </c>
      <c r="D45">
        <f>(((D44*10^5)*(('Geometry calc'!C297/'Geometry calc'!C298)^Main!$B$40))+((C44*(Main!$B$39-1))/('Geometry calc'!C298)))*10^-5</f>
        <v>4.1473986607224642</v>
      </c>
      <c r="E45">
        <f>(((D44*10^5)*(('Geometry calc'!C297/'Geometry calc'!C298)^Main!$B$40))+((C44*(Main!$B$39-1))/('Geometry calc'!C298)))*10^-5</f>
        <v>4.1473986607224642</v>
      </c>
    </row>
    <row r="46" spans="1:5" x14ac:dyDescent="0.25">
      <c r="A46">
        <v>-63</v>
      </c>
      <c r="B46" s="9">
        <f>'Weibie function &amp; advanced MFB'!C39</f>
        <v>0</v>
      </c>
      <c r="C46">
        <f>(($B$5*B46)*Main!$B$37*(Main!$B$38/100))*10^6</f>
        <v>0</v>
      </c>
      <c r="D46">
        <f>(((D45*10^5)*(('Geometry calc'!C298/'Geometry calc'!C299)^Main!$B$40))+((C45*(Main!$B$39-1))/('Geometry calc'!C299)))*10^-5</f>
        <v>4.2573468593466304</v>
      </c>
      <c r="E46">
        <f>(((D45*10^5)*(('Geometry calc'!C298/'Geometry calc'!C299)^Main!$B$40))+((C45*(Main!$B$39-1))/('Geometry calc'!C299)))*10^-5</f>
        <v>4.2573468593466304</v>
      </c>
    </row>
    <row r="47" spans="1:5" x14ac:dyDescent="0.25">
      <c r="A47">
        <v>-62</v>
      </c>
      <c r="B47" s="9">
        <f>'Weibie function &amp; advanced MFB'!C40</f>
        <v>0</v>
      </c>
      <c r="C47">
        <f>(($B$5*B47)*Main!$B$37*(Main!$B$38/100))*10^6</f>
        <v>0</v>
      </c>
      <c r="D47">
        <f>(((D46*10^5)*(('Geometry calc'!C299/'Geometry calc'!C300)^Main!$B$40))+((C46*(Main!$B$39-1))/('Geometry calc'!C300)))*10^-5</f>
        <v>4.3720414662494615</v>
      </c>
      <c r="E47">
        <f>(((D46*10^5)*(('Geometry calc'!C299/'Geometry calc'!C300)^Main!$B$40))+((C46*(Main!$B$39-1))/('Geometry calc'!C300)))*10^-5</f>
        <v>4.3720414662494615</v>
      </c>
    </row>
    <row r="48" spans="1:5" x14ac:dyDescent="0.25">
      <c r="A48">
        <v>-61</v>
      </c>
      <c r="B48" s="9">
        <f>'Weibie function &amp; advanced MFB'!C41</f>
        <v>0</v>
      </c>
      <c r="C48">
        <f>(($B$5*B48)*Main!$B$37*(Main!$B$38/100))*10^6</f>
        <v>0</v>
      </c>
      <c r="D48">
        <f>(((D47*10^5)*(('Geometry calc'!C300/'Geometry calc'!C301)^Main!$B$40))+((C47*(Main!$B$39-1))/('Geometry calc'!C301)))*10^-5</f>
        <v>4.49172344837514</v>
      </c>
      <c r="E48">
        <f>(((D47*10^5)*(('Geometry calc'!C300/'Geometry calc'!C301)^Main!$B$40))+((C47*(Main!$B$39-1))/('Geometry calc'!C301)))*10^-5</f>
        <v>4.49172344837514</v>
      </c>
    </row>
    <row r="49" spans="1:5" x14ac:dyDescent="0.25">
      <c r="A49">
        <v>-60</v>
      </c>
      <c r="B49" s="9">
        <f>'Weibie function &amp; advanced MFB'!C42</f>
        <v>0</v>
      </c>
      <c r="C49">
        <f>(($B$5*B49)*Main!$B$37*(Main!$B$38/100))*10^6</f>
        <v>0</v>
      </c>
      <c r="D49">
        <f>(((D48*10^5)*(('Geometry calc'!C301/'Geometry calc'!C302)^Main!$B$40))+((C48*(Main!$B$39-1))/('Geometry calc'!C302)))*10^-5</f>
        <v>4.6166471455613447</v>
      </c>
      <c r="E49">
        <f>(((D48*10^5)*(('Geometry calc'!C301/'Geometry calc'!C302)^Main!$B$40))+((C48*(Main!$B$39-1))/('Geometry calc'!C302)))*10^-5</f>
        <v>4.6166471455613447</v>
      </c>
    </row>
    <row r="50" spans="1:5" x14ac:dyDescent="0.25">
      <c r="A50">
        <v>-59</v>
      </c>
      <c r="B50" s="9">
        <f>'Weibie function &amp; advanced MFB'!C43</f>
        <v>0</v>
      </c>
      <c r="C50">
        <f>(($B$5*B50)*Main!$B$37*(Main!$B$38/100))*10^6</f>
        <v>0</v>
      </c>
      <c r="D50">
        <f>(((D49*10^5)*(('Geometry calc'!C302/'Geometry calc'!C303)^Main!$B$40))+((C49*(Main!$B$39-1))/('Geometry calc'!C303)))*10^-5</f>
        <v>4.747080971088165</v>
      </c>
      <c r="E50">
        <f>(((D49*10^5)*(('Geometry calc'!C302/'Geometry calc'!C303)^Main!$B$40))+((C49*(Main!$B$39-1))/('Geometry calc'!C303)))*10^-5</f>
        <v>4.747080971088165</v>
      </c>
    </row>
    <row r="51" spans="1:5" x14ac:dyDescent="0.25">
      <c r="A51">
        <v>-58</v>
      </c>
      <c r="B51" s="9">
        <f>'Weibie function &amp; advanced MFB'!C44</f>
        <v>0</v>
      </c>
      <c r="C51">
        <f>(($B$5*B51)*Main!$B$37*(Main!$B$38/100))*10^6</f>
        <v>0</v>
      </c>
      <c r="D51">
        <f>(((D50*10^5)*(('Geometry calc'!C303/'Geometry calc'!C304)^Main!$B$40))+((C50*(Main!$B$39-1))/('Geometry calc'!C304)))*10^-5</f>
        <v>4.8833081311475217</v>
      </c>
      <c r="E51">
        <f>(((D50*10^5)*(('Geometry calc'!C303/'Geometry calc'!C304)^Main!$B$40))+((C50*(Main!$B$39-1))/('Geometry calc'!C304)))*10^-5</f>
        <v>4.8833081311475217</v>
      </c>
    </row>
    <row r="52" spans="1:5" x14ac:dyDescent="0.25">
      <c r="A52">
        <v>-57</v>
      </c>
      <c r="B52" s="9">
        <f>'Weibie function &amp; advanced MFB'!C45</f>
        <v>0</v>
      </c>
      <c r="C52">
        <f>(($B$5*B52)*Main!$B$37*(Main!$B$38/100))*10^6</f>
        <v>0</v>
      </c>
      <c r="D52">
        <f>(((D51*10^5)*(('Geometry calc'!C304/'Geometry calc'!C305)^Main!$B$40))+((C51*(Main!$B$39-1))/('Geometry calc'!C305)))*10^-5</f>
        <v>5.025627359559202</v>
      </c>
      <c r="E52">
        <f>(((D51*10^5)*(('Geometry calc'!C304/'Geometry calc'!C305)^Main!$B$40))+((C51*(Main!$B$39-1))/('Geometry calc'!C305)))*10^-5</f>
        <v>5.025627359559202</v>
      </c>
    </row>
    <row r="53" spans="1:5" x14ac:dyDescent="0.25">
      <c r="A53">
        <v>-56</v>
      </c>
      <c r="B53" s="9">
        <f>'Weibie function &amp; advanced MFB'!C46</f>
        <v>0</v>
      </c>
      <c r="C53">
        <f>(($B$5*B53)*Main!$B$37*(Main!$B$38/100))*10^6</f>
        <v>0</v>
      </c>
      <c r="D53">
        <f>(((D52*10^5)*(('Geometry calc'!C305/'Geometry calc'!C306)^Main!$B$40))+((C52*(Main!$B$39-1))/('Geometry calc'!C306)))*10^-5</f>
        <v>5.1743536629523792</v>
      </c>
      <c r="E53">
        <f>(((D52*10^5)*(('Geometry calc'!C305/'Geometry calc'!C306)^Main!$B$40))+((C52*(Main!$B$39-1))/('Geometry calc'!C306)))*10^-5</f>
        <v>5.1743536629523792</v>
      </c>
    </row>
    <row r="54" spans="1:5" x14ac:dyDescent="0.25">
      <c r="A54">
        <v>-55</v>
      </c>
      <c r="B54" s="9">
        <f>'Weibie function &amp; advanced MFB'!C47</f>
        <v>0</v>
      </c>
      <c r="C54">
        <f>(($B$5*B54)*Main!$B$37*(Main!$B$38/100))*10^6</f>
        <v>0</v>
      </c>
      <c r="D54">
        <f>(((D53*10^5)*(('Geometry calc'!C306/'Geometry calc'!C307)^Main!$B$40))+((C53*(Main!$B$39-1))/('Geometry calc'!C307)))*10^-5</f>
        <v>5.3298190703080364</v>
      </c>
      <c r="E54">
        <f>(((D53*10^5)*(('Geometry calc'!C306/'Geometry calc'!C307)^Main!$B$40))+((C53*(Main!$B$39-1))/('Geometry calc'!C307)))*10^-5</f>
        <v>5.3298190703080364</v>
      </c>
    </row>
    <row r="55" spans="1:5" x14ac:dyDescent="0.25">
      <c r="A55">
        <v>-54</v>
      </c>
      <c r="B55" s="9">
        <f>'Weibie function &amp; advanced MFB'!C48</f>
        <v>0</v>
      </c>
      <c r="C55">
        <f>(($B$5*B55)*Main!$B$37*(Main!$B$38/100))*10^6</f>
        <v>0</v>
      </c>
      <c r="D55">
        <f>(((D54*10^5)*(('Geometry calc'!C307/'Geometry calc'!C308)^Main!$B$40))+((C54*(Main!$B$39-1))/('Geometry calc'!C308)))*10^-5</f>
        <v>5.4923733791835936</v>
      </c>
      <c r="E55">
        <f>(((D54*10^5)*(('Geometry calc'!C307/'Geometry calc'!C308)^Main!$B$40))+((C54*(Main!$B$39-1))/('Geometry calc'!C308)))*10^-5</f>
        <v>5.4923733791835936</v>
      </c>
    </row>
    <row r="56" spans="1:5" x14ac:dyDescent="0.25">
      <c r="A56">
        <v>-53</v>
      </c>
      <c r="B56" s="9">
        <f>'Weibie function &amp; advanced MFB'!C49</f>
        <v>0</v>
      </c>
      <c r="C56">
        <f>(($B$5*B56)*Main!$B$37*(Main!$B$38/100))*10^6</f>
        <v>0</v>
      </c>
      <c r="D56">
        <f>(((D55*10^5)*(('Geometry calc'!C308/'Geometry calc'!C309)^Main!$B$40))+((C55*(Main!$B$39-1))/('Geometry calc'!C309)))*10^-5</f>
        <v>5.6623848890747377</v>
      </c>
      <c r="E56">
        <f>(((D55*10^5)*(('Geometry calc'!C308/'Geometry calc'!C309)^Main!$B$40))+((C55*(Main!$B$39-1))/('Geometry calc'!C309)))*10^-5</f>
        <v>5.6623848890747377</v>
      </c>
    </row>
    <row r="57" spans="1:5" x14ac:dyDescent="0.25">
      <c r="A57">
        <v>-52</v>
      </c>
      <c r="B57" s="9">
        <f>'Weibie function &amp; advanced MFB'!C50</f>
        <v>0</v>
      </c>
      <c r="C57">
        <f>(($B$5*B57)*Main!$B$37*(Main!$B$38/100))*10^6</f>
        <v>0</v>
      </c>
      <c r="D57">
        <f>(((D56*10^5)*(('Geometry calc'!C309/'Geometry calc'!C310)^Main!$B$40))+((C56*(Main!$B$39-1))/('Geometry calc'!C310)))*10^-5</f>
        <v>5.8402411101671934</v>
      </c>
      <c r="E57">
        <f>(((D56*10^5)*(('Geometry calc'!C309/'Geometry calc'!C310)^Main!$B$40))+((C56*(Main!$B$39-1))/('Geometry calc'!C310)))*10^-5</f>
        <v>5.8402411101671934</v>
      </c>
    </row>
    <row r="58" spans="1:5" x14ac:dyDescent="0.25">
      <c r="A58">
        <v>-51</v>
      </c>
      <c r="B58" s="9">
        <f>'Weibie function &amp; advanced MFB'!C51</f>
        <v>0</v>
      </c>
      <c r="C58">
        <f>(($B$5*B58)*Main!$B$37*(Main!$B$38/100))*10^6</f>
        <v>0</v>
      </c>
      <c r="D58">
        <f>(((D57*10^5)*(('Geometry calc'!C310/'Geometry calc'!C311)^Main!$B$40))+((C57*(Main!$B$39-1))/('Geometry calc'!C311)))*10^-5</f>
        <v>6.0263494331402709</v>
      </c>
      <c r="E58">
        <f>(((D57*10^5)*(('Geometry calc'!C310/'Geometry calc'!C311)^Main!$B$40))+((C57*(Main!$B$39-1))/('Geometry calc'!C311)))*10^-5</f>
        <v>6.0263494331402709</v>
      </c>
    </row>
    <row r="59" spans="1:5" x14ac:dyDescent="0.25">
      <c r="A59">
        <v>-50</v>
      </c>
      <c r="B59" s="9">
        <f>'Weibie function &amp; advanced MFB'!C52</f>
        <v>0</v>
      </c>
      <c r="C59">
        <f>(($B$5*B59)*Main!$B$37*(Main!$B$38/100))*10^6</f>
        <v>0</v>
      </c>
      <c r="D59">
        <f>(((D58*10^5)*(('Geometry calc'!C311/'Geometry calc'!C312)^Main!$B$40))+((C58*(Main!$B$39-1))/('Geometry calc'!C312)))*10^-5</f>
        <v>6.2211377426494758</v>
      </c>
      <c r="E59">
        <f>(((D58*10^5)*(('Geometry calc'!C311/'Geometry calc'!C312)^Main!$B$40))+((C58*(Main!$B$39-1))/('Geometry calc'!C312)))*10^-5</f>
        <v>6.2211377426494758</v>
      </c>
    </row>
    <row r="60" spans="1:5" x14ac:dyDescent="0.25">
      <c r="A60">
        <v>-49</v>
      </c>
      <c r="B60" s="9">
        <f>'Weibie function &amp; advanced MFB'!C53</f>
        <v>0</v>
      </c>
      <c r="C60">
        <f>(($B$5*B60)*Main!$B$37*(Main!$B$38/100))*10^6</f>
        <v>0</v>
      </c>
      <c r="D60">
        <f>(((D59*10^5)*(('Geometry calc'!C312/'Geometry calc'!C313)^Main!$B$40))+((C59*(Main!$B$39-1))/('Geometry calc'!C313)))*10^-5</f>
        <v>6.4250549535738442</v>
      </c>
      <c r="E60">
        <f>(((D59*10^5)*(('Geometry calc'!C312/'Geometry calc'!C313)^Main!$B$40))+((C59*(Main!$B$39-1))/('Geometry calc'!C313)))*10^-5</f>
        <v>6.4250549535738442</v>
      </c>
    </row>
    <row r="61" spans="1:5" x14ac:dyDescent="0.25">
      <c r="A61">
        <v>-48</v>
      </c>
      <c r="B61" s="9">
        <f>'Weibie function &amp; advanced MFB'!C54</f>
        <v>0</v>
      </c>
      <c r="C61">
        <f>(($B$5*B61)*Main!$B$37*(Main!$B$38/100))*10^6</f>
        <v>0</v>
      </c>
      <c r="D61">
        <f>(((D60*10^5)*(('Geometry calc'!C313/'Geometry calc'!C314)^Main!$B$40))+((C60*(Main!$B$39-1))/('Geometry calc'!C314)))*10^-5</f>
        <v>6.638571444998858</v>
      </c>
      <c r="E61">
        <f>(((D60*10^5)*(('Geometry calc'!C313/'Geometry calc'!C314)^Main!$B$40))+((C60*(Main!$B$39-1))/('Geometry calc'!C314)))*10^-5</f>
        <v>6.638571444998858</v>
      </c>
    </row>
    <row r="62" spans="1:5" x14ac:dyDescent="0.25">
      <c r="A62">
        <v>-47</v>
      </c>
      <c r="B62" s="9">
        <f>'Weibie function &amp; advanced MFB'!C55</f>
        <v>0</v>
      </c>
      <c r="C62">
        <f>(($B$5*B62)*Main!$B$37*(Main!$B$38/100))*10^6</f>
        <v>0</v>
      </c>
      <c r="D62">
        <f>(((D61*10^5)*(('Geometry calc'!C314/'Geometry calc'!C315)^Main!$B$40))+((C61*(Main!$B$39-1))/('Geometry calc'!C315)))*10^-5</f>
        <v>6.8621793621434675</v>
      </c>
      <c r="E62">
        <f>(((D61*10^5)*(('Geometry calc'!C314/'Geometry calc'!C315)^Main!$B$40))+((C61*(Main!$B$39-1))/('Geometry calc'!C315)))*10^-5</f>
        <v>6.8621793621434675</v>
      </c>
    </row>
    <row r="63" spans="1:5" x14ac:dyDescent="0.25">
      <c r="A63">
        <v>-46</v>
      </c>
      <c r="B63" s="9">
        <f>'Weibie function &amp; advanced MFB'!C56</f>
        <v>0</v>
      </c>
      <c r="C63">
        <f>(($B$5*B63)*Main!$B$37*(Main!$B$38/100))*10^6</f>
        <v>0</v>
      </c>
      <c r="D63">
        <f>(((D62*10^5)*(('Geometry calc'!C315/'Geometry calc'!C316)^Main!$B$40))+((C62*(Main!$B$39-1))/('Geometry calc'!C316)))*10^-5</f>
        <v>7.0963927509573015</v>
      </c>
      <c r="E63">
        <f>(((D62*10^5)*(('Geometry calc'!C315/'Geometry calc'!C316)^Main!$B$40))+((C62*(Main!$B$39-1))/('Geometry calc'!C316)))*10^-5</f>
        <v>7.0963927509573015</v>
      </c>
    </row>
    <row r="64" spans="1:5" x14ac:dyDescent="0.25">
      <c r="A64">
        <v>-45</v>
      </c>
      <c r="B64" s="9">
        <f>'Weibie function &amp; advanced MFB'!C57</f>
        <v>0</v>
      </c>
      <c r="C64">
        <f>(($B$5*B64)*Main!$B$37*(Main!$B$38/100))*10^6</f>
        <v>0</v>
      </c>
      <c r="D64">
        <f>(((D63*10^5)*(('Geometry calc'!C316/'Geometry calc'!C317)^Main!$B$40))+((C63*(Main!$B$39-1))/('Geometry calc'!C317)))*10^-5</f>
        <v>7.3417474838314201</v>
      </c>
      <c r="E64">
        <f>(((D63*10^5)*(('Geometry calc'!C316/'Geometry calc'!C317)^Main!$B$40))+((C63*(Main!$B$39-1))/('Geometry calc'!C317)))*10^-5</f>
        <v>7.3417474838314201</v>
      </c>
    </row>
    <row r="65" spans="1:5" x14ac:dyDescent="0.25">
      <c r="A65">
        <v>-44</v>
      </c>
      <c r="B65" s="9">
        <f>'Weibie function &amp; advanced MFB'!C58</f>
        <v>0</v>
      </c>
      <c r="C65">
        <f>(($B$5*B65)*Main!$B$37*(Main!$B$38/100))*10^6</f>
        <v>0</v>
      </c>
      <c r="D65">
        <f>(((D64*10^5)*(('Geometry calc'!C317/'Geometry calc'!C318)^Main!$B$40))+((C64*(Main!$B$39-1))/('Geometry calc'!C318)))*10^-5</f>
        <v>7.5988009277102728</v>
      </c>
      <c r="E65">
        <f>(((D64*10^5)*(('Geometry calc'!C317/'Geometry calc'!C318)^Main!$B$40))+((C64*(Main!$B$39-1))/('Geometry calc'!C318)))*10^-5</f>
        <v>7.5988009277102728</v>
      </c>
    </row>
    <row r="66" spans="1:5" x14ac:dyDescent="0.25">
      <c r="A66">
        <v>-43</v>
      </c>
      <c r="B66" s="9">
        <f>'Weibie function &amp; advanced MFB'!C59</f>
        <v>0</v>
      </c>
      <c r="C66">
        <f>(($B$5*B66)*Main!$B$37*(Main!$B$38/100))*10^6</f>
        <v>0</v>
      </c>
      <c r="D66">
        <f>(((D65*10^5)*(('Geometry calc'!C318/'Geometry calc'!C319)^Main!$B$40))+((C65*(Main!$B$39-1))/('Geometry calc'!C319)))*10^-5</f>
        <v>7.8681312977929458</v>
      </c>
      <c r="E66">
        <f>(((D65*10^5)*(('Geometry calc'!C318/'Geometry calc'!C319)^Main!$B$40))+((C65*(Main!$B$39-1))/('Geometry calc'!C319)))*10^-5</f>
        <v>7.8681312977929458</v>
      </c>
    </row>
    <row r="67" spans="1:5" x14ac:dyDescent="0.25">
      <c r="A67">
        <v>-42</v>
      </c>
      <c r="B67" s="9">
        <f>'Weibie function &amp; advanced MFB'!C60</f>
        <v>0</v>
      </c>
      <c r="C67">
        <f>(($B$5*B67)*Main!$B$37*(Main!$B$38/100))*10^6</f>
        <v>0</v>
      </c>
      <c r="D67">
        <f>(((D66*10^5)*(('Geometry calc'!C319/'Geometry calc'!C320)^Main!$B$40))+((C66*(Main!$B$39-1))/('Geometry calc'!C320)))*10^-5</f>
        <v>8.1503366309111414</v>
      </c>
      <c r="E67">
        <f>(((D66*10^5)*(('Geometry calc'!C319/'Geometry calc'!C320)^Main!$B$40))+((C66*(Main!$B$39-1))/('Geometry calc'!C320)))*10^-5</f>
        <v>8.1503366309111414</v>
      </c>
    </row>
    <row r="68" spans="1:5" x14ac:dyDescent="0.25">
      <c r="A68">
        <v>-41</v>
      </c>
      <c r="B68" s="9">
        <f>'Weibie function &amp; advanced MFB'!C61</f>
        <v>0</v>
      </c>
      <c r="C68">
        <f>(($B$5*B68)*Main!$B$37*(Main!$B$38/100))*10^6</f>
        <v>0</v>
      </c>
      <c r="D68">
        <f>(((D67*10^5)*(('Geometry calc'!C320/'Geometry calc'!C321)^Main!$B$40))+((C67*(Main!$B$39-1))/('Geometry calc'!C321)))*10^-5</f>
        <v>8.4460333025328289</v>
      </c>
      <c r="E68">
        <f>(((D67*10^5)*(('Geometry calc'!C320/'Geometry calc'!C321)^Main!$B$40))+((C67*(Main!$B$39-1))/('Geometry calc'!C321)))*10^-5</f>
        <v>8.4460333025328289</v>
      </c>
    </row>
    <row r="69" spans="1:5" x14ac:dyDescent="0.25">
      <c r="A69">
        <v>-40</v>
      </c>
      <c r="B69" s="9">
        <f>'Weibie function &amp; advanced MFB'!C62</f>
        <v>0</v>
      </c>
      <c r="C69">
        <f>(($B$5*B69)*Main!$B$37*(Main!$B$38/100))*10^6</f>
        <v>0</v>
      </c>
      <c r="D69">
        <f>(((D68*10^5)*(('Geometry calc'!C321/'Geometry calc'!C322)^Main!$B$40))+((C68*(Main!$B$39-1))/('Geometry calc'!C322)))*10^-5</f>
        <v>8.7558540001567895</v>
      </c>
      <c r="E69">
        <f>(((D68*10^5)*(('Geometry calc'!C321/'Geometry calc'!C322)^Main!$B$40))+((C68*(Main!$B$39-1))/('Geometry calc'!C322)))*10^-5</f>
        <v>8.7558540001567895</v>
      </c>
    </row>
    <row r="70" spans="1:5" x14ac:dyDescent="0.25">
      <c r="A70">
        <v>-39</v>
      </c>
      <c r="B70" s="9">
        <f>'Weibie function &amp; advanced MFB'!C63</f>
        <v>0</v>
      </c>
      <c r="C70">
        <f>(($B$5*B70)*Main!$B$37*(Main!$B$38/100))*10^6</f>
        <v>0</v>
      </c>
      <c r="D70">
        <f>(((D69*10^5)*(('Geometry calc'!C322/'Geometry calc'!C323)^Main!$B$40))+((C69*(Main!$B$39-1))/('Geometry calc'!C323)))*10^-5</f>
        <v>9.0804450536735182</v>
      </c>
      <c r="E70">
        <f>(((D69*10^5)*(('Geometry calc'!C322/'Geometry calc'!C323)^Main!$B$40))+((C69*(Main!$B$39-1))/('Geometry calc'!C323)))*10^-5</f>
        <v>9.0804450536735182</v>
      </c>
    </row>
    <row r="71" spans="1:5" x14ac:dyDescent="0.25">
      <c r="A71">
        <v>-38</v>
      </c>
      <c r="B71" s="9">
        <f>'Weibie function &amp; advanced MFB'!C64</f>
        <v>0</v>
      </c>
      <c r="C71">
        <f>(($B$5*B71)*Main!$B$37*(Main!$B$38/100))*10^6</f>
        <v>0</v>
      </c>
      <c r="D71">
        <f>(((D70*10^5)*(('Geometry calc'!C323/'Geometry calc'!C324)^Main!$B$40))+((C70*(Main!$B$39-1))/('Geometry calc'!C324)))*10^-5</f>
        <v>9.4204630101737283</v>
      </c>
      <c r="E71">
        <f>(((D70*10^5)*(('Geometry calc'!C323/'Geometry calc'!C324)^Main!$B$40))+((C70*(Main!$B$39-1))/('Geometry calc'!C324)))*10^-5</f>
        <v>9.4204630101737283</v>
      </c>
    </row>
    <row r="72" spans="1:5" x14ac:dyDescent="0.25">
      <c r="A72">
        <v>-37</v>
      </c>
      <c r="B72" s="9">
        <f>'Weibie function &amp; advanced MFB'!C65</f>
        <v>0</v>
      </c>
      <c r="C72">
        <f>(($B$5*B72)*Main!$B$37*(Main!$B$38/100))*10^6</f>
        <v>0</v>
      </c>
      <c r="D72">
        <f>(((D71*10^5)*(('Geometry calc'!C324/'Geometry calc'!C325)^Main!$B$40))+((C71*(Main!$B$39-1))/('Geometry calc'!C325)))*10^-5</f>
        <v>9.7765703268732604</v>
      </c>
      <c r="E72">
        <f>(((D71*10^5)*(('Geometry calc'!C324/'Geometry calc'!C325)^Main!$B$40))+((C71*(Main!$B$39-1))/('Geometry calc'!C325)))*10^-5</f>
        <v>9.7765703268732604</v>
      </c>
    </row>
    <row r="73" spans="1:5" x14ac:dyDescent="0.25">
      <c r="A73">
        <v>-36</v>
      </c>
      <c r="B73" s="9">
        <f>'Weibie function &amp; advanced MFB'!C66</f>
        <v>0</v>
      </c>
      <c r="C73">
        <f>(($B$5*B73)*Main!$B$37*(Main!$B$38/100))*10^6</f>
        <v>0</v>
      </c>
      <c r="D73">
        <f>(((D72*10^5)*(('Geometry calc'!C325/'Geometry calc'!C326)^Main!$B$40))+((C72*(Main!$B$39-1))/('Geometry calc'!C326)))*10^-5</f>
        <v>10.149430041595643</v>
      </c>
      <c r="E73">
        <f>(((D72*10^5)*(('Geometry calc'!C325/'Geometry calc'!C326)^Main!$B$40))+((C72*(Main!$B$39-1))/('Geometry calc'!C326)))*10^-5</f>
        <v>10.149430041595643</v>
      </c>
    </row>
    <row r="74" spans="1:5" x14ac:dyDescent="0.25">
      <c r="A74">
        <v>-35</v>
      </c>
      <c r="B74" s="9">
        <f>'Weibie function &amp; advanced MFB'!C67</f>
        <v>0</v>
      </c>
      <c r="C74">
        <f>(($B$5*B74)*Main!$B$37*(Main!$B$38/100))*10^6</f>
        <v>0</v>
      </c>
      <c r="D74">
        <f>(((D73*10^5)*(('Geometry calc'!C326/'Geometry calc'!C327)^Main!$B$40))+((C73*(Main!$B$39-1))/('Geometry calc'!C327)))*10^-5</f>
        <v>10.539699266056088</v>
      </c>
      <c r="E74">
        <f>(((D73*10^5)*(('Geometry calc'!C326/'Geometry calc'!C327)^Main!$B$40))+((C73*(Main!$B$39-1))/('Geometry calc'!C327)))*10^-5</f>
        <v>10.539699266056088</v>
      </c>
    </row>
    <row r="75" spans="1:5" x14ac:dyDescent="0.25">
      <c r="A75">
        <v>-34</v>
      </c>
      <c r="B75" s="9">
        <f>'Weibie function &amp; advanced MFB'!C68</f>
        <v>0</v>
      </c>
      <c r="C75">
        <f>(($B$5*B75)*Main!$B$37*(Main!$B$38/100))*10^6</f>
        <v>0</v>
      </c>
      <c r="D75">
        <f>(((D74*10^5)*(('Geometry calc'!C327/'Geometry calc'!C328)^Main!$B$40))+((C74*(Main!$B$39-1))/('Geometry calc'!C328)))*10^-5</f>
        <v>10.948021333662943</v>
      </c>
      <c r="E75">
        <f>(((D74*10^5)*(('Geometry calc'!C327/'Geometry calc'!C328)^Main!$B$40))+((C74*(Main!$B$39-1))/('Geometry calc'!C328)))*10^-5</f>
        <v>10.948021333662943</v>
      </c>
    </row>
    <row r="76" spans="1:5" x14ac:dyDescent="0.25">
      <c r="A76">
        <v>-33</v>
      </c>
      <c r="B76" s="9">
        <f>'Weibie function &amp; advanced MFB'!C69</f>
        <v>0</v>
      </c>
      <c r="C76">
        <f>(($B$5*B76)*Main!$B$37*(Main!$B$38/100))*10^6</f>
        <v>0</v>
      </c>
      <c r="D76">
        <f>(((D75*10^5)*(('Geometry calc'!C328/'Geometry calc'!C329)^Main!$B$40))+((C75*(Main!$B$39-1))/('Geometry calc'!C329)))*10^-5</f>
        <v>11.375016421558762</v>
      </c>
      <c r="E76">
        <f>(((D75*10^5)*(('Geometry calc'!C328/'Geometry calc'!C329)^Main!$B$40))+((C75*(Main!$B$39-1))/('Geometry calc'!C329)))*10^-5</f>
        <v>11.375016421558762</v>
      </c>
    </row>
    <row r="77" spans="1:5" x14ac:dyDescent="0.25">
      <c r="A77">
        <v>-32</v>
      </c>
      <c r="B77" s="9">
        <f>'Weibie function &amp; advanced MFB'!C70</f>
        <v>0</v>
      </c>
      <c r="C77">
        <f>(($B$5*B77)*Main!$B$37*(Main!$B$38/100))*10^6</f>
        <v>0</v>
      </c>
      <c r="D77">
        <f>(((D76*10^5)*(('Geometry calc'!C329/'Geometry calc'!C330)^Main!$B$40))+((C76*(Main!$B$39-1))/('Geometry calc'!C330)))*10^-5</f>
        <v>11.821270457320932</v>
      </c>
      <c r="E77">
        <f>(((D76*10^5)*(('Geometry calc'!C329/'Geometry calc'!C330)^Main!$B$40))+((C76*(Main!$B$39-1))/('Geometry calc'!C330)))*10^-5</f>
        <v>11.821270457320932</v>
      </c>
    </row>
    <row r="78" spans="1:5" x14ac:dyDescent="0.25">
      <c r="A78">
        <v>-31</v>
      </c>
      <c r="B78" s="9">
        <f>'Weibie function &amp; advanced MFB'!C71</f>
        <v>0</v>
      </c>
      <c r="C78">
        <f>(($B$5*B78)*Main!$B$37*(Main!$B$38/100))*10^6</f>
        <v>0</v>
      </c>
      <c r="D78">
        <f>(((D77*10^5)*(('Geometry calc'!C330/'Geometry calc'!C331)^Main!$B$40))+((C77*(Main!$B$39-1))/('Geometry calc'!C331)))*10^-5</f>
        <v>12.287322115616197</v>
      </c>
      <c r="E78">
        <f>(((D77*10^5)*(('Geometry calc'!C330/'Geometry calc'!C331)^Main!$B$40))+((C77*(Main!$B$39-1))/('Geometry calc'!C331)))*10^-5</f>
        <v>12.287322115616197</v>
      </c>
    </row>
    <row r="79" spans="1:5" x14ac:dyDescent="0.25">
      <c r="A79">
        <v>-30</v>
      </c>
      <c r="B79" s="9">
        <f>'Weibie function &amp; advanced MFB'!C72</f>
        <v>0</v>
      </c>
      <c r="C79">
        <f>(($B$5*B79)*Main!$B$37*(Main!$B$38/100))*10^6</f>
        <v>0</v>
      </c>
      <c r="D79">
        <f>(((D78*10^5)*(('Geometry calc'!C331/'Geometry calc'!C332)^Main!$B$40))+((C78*(Main!$B$39-1))/('Geometry calc'!C332)))*10^-5</f>
        <v>12.773647711038381</v>
      </c>
      <c r="E79">
        <f>(((D78*10^5)*(('Geometry calc'!C331/'Geometry calc'!C332)^Main!$B$40))+((C78*(Main!$B$39-1))/('Geometry calc'!C332)))*10^-5</f>
        <v>12.773647711038381</v>
      </c>
    </row>
    <row r="80" spans="1:5" x14ac:dyDescent="0.25">
      <c r="A80">
        <v>-29</v>
      </c>
      <c r="B80" s="9">
        <f>'Weibie function &amp; advanced MFB'!C73</f>
        <v>0</v>
      </c>
      <c r="C80">
        <f>(($B$5*B80)*Main!$B$37*(Main!$B$38/100))*10^6</f>
        <v>0</v>
      </c>
      <c r="D80">
        <f>(((D79*10^5)*(('Geometry calc'!C332/'Geometry calc'!C333)^Main!$B$40))+((C79*(Main!$B$39-1))/('Geometry calc'!C333)))*10^-5</f>
        <v>13.280643802668171</v>
      </c>
      <c r="E80">
        <f>(((D79*10^5)*(('Geometry calc'!C332/'Geometry calc'!C333)^Main!$B$40))+((C79*(Main!$B$39-1))/('Geometry calc'!C333)))*10^-5</f>
        <v>13.280643802668171</v>
      </c>
    </row>
    <row r="81" spans="1:5" x14ac:dyDescent="0.25">
      <c r="A81">
        <v>-28</v>
      </c>
      <c r="B81" s="9">
        <f>'Weibie function &amp; advanced MFB'!C74</f>
        <v>0</v>
      </c>
      <c r="C81">
        <f>(($B$5*B81)*Main!$B$37*(Main!$B$38/100))*10^6</f>
        <v>0</v>
      </c>
      <c r="D81">
        <f>(((D80*10^5)*(('Geometry calc'!C333/'Geometry calc'!C334)^Main!$B$40))+((C80*(Main!$B$39-1))/('Geometry calc'!C334)))*10^-5</f>
        <v>13.808607346362026</v>
      </c>
      <c r="E81">
        <f>(((D80*10^5)*(('Geometry calc'!C333/'Geometry calc'!C334)^Main!$B$40))+((C80*(Main!$B$39-1))/('Geometry calc'!C334)))*10^-5</f>
        <v>13.808607346362026</v>
      </c>
    </row>
    <row r="82" spans="1:5" x14ac:dyDescent="0.25">
      <c r="A82">
        <v>-27</v>
      </c>
      <c r="B82" s="9">
        <f>'Weibie function &amp; advanced MFB'!C75</f>
        <v>0</v>
      </c>
      <c r="C82">
        <f>(($B$5*B82)*Main!$B$37*(Main!$B$38/100))*10^6</f>
        <v>0</v>
      </c>
      <c r="D82">
        <f>(((D81*10^5)*(('Geometry calc'!C334/'Geometry calc'!C335)^Main!$B$40))+((C81*(Main!$B$39-1))/('Geometry calc'!C335)))*10^-5</f>
        <v>14.357713265654075</v>
      </c>
      <c r="E82">
        <f>(((D81*10^5)*(('Geometry calc'!C334/'Geometry calc'!C335)^Main!$B$40))+((C81*(Main!$B$39-1))/('Geometry calc'!C335)))*10^-5</f>
        <v>14.357713265654075</v>
      </c>
    </row>
    <row r="83" spans="1:5" x14ac:dyDescent="0.25">
      <c r="A83">
        <v>-26</v>
      </c>
      <c r="B83" s="9">
        <f>'Weibie function &amp; advanced MFB'!C76</f>
        <v>0</v>
      </c>
      <c r="C83">
        <f>(($B$5*B83)*Main!$B$37*(Main!$B$38/100))*10^6</f>
        <v>0</v>
      </c>
      <c r="D83">
        <f>(((D82*10^5)*(('Geometry calc'!C335/'Geometry calc'!C336)^Main!$B$40))+((C82*(Main!$B$39-1))/('Geometry calc'!C336)))*10^-5</f>
        <v>14.927989365124054</v>
      </c>
      <c r="E83">
        <f>(((D82*10^5)*(('Geometry calc'!C335/'Geometry calc'!C336)^Main!$B$40))+((C82*(Main!$B$39-1))/('Geometry calc'!C336)))*10^-5</f>
        <v>14.927989365124054</v>
      </c>
    </row>
    <row r="84" spans="1:5" x14ac:dyDescent="0.25">
      <c r="A84">
        <v>-25</v>
      </c>
      <c r="B84" s="9">
        <f>'Weibie function &amp; advanced MFB'!C77</f>
        <v>0</v>
      </c>
      <c r="C84">
        <f>(($B$5*B84)*Main!$B$37*(Main!$B$38/100))*10^6</f>
        <v>0</v>
      </c>
      <c r="D84">
        <f>(((D83*10^5)*(('Geometry calc'!C336/'Geometry calc'!C337)^Main!$B$40))+((C83*(Main!$B$39-1))/('Geometry calc'!C337)))*10^-5</f>
        <v>15.519288585141974</v>
      </c>
      <c r="E84">
        <f>(((D83*10^5)*(('Geometry calc'!C336/'Geometry calc'!C337)^Main!$B$40))+((C83*(Main!$B$39-1))/('Geometry calc'!C337)))*10^-5</f>
        <v>15.519288585141974</v>
      </c>
    </row>
    <row r="85" spans="1:5" x14ac:dyDescent="0.25">
      <c r="A85">
        <v>-24</v>
      </c>
      <c r="B85" s="9">
        <f>'Weibie function &amp; advanced MFB'!C78</f>
        <v>0</v>
      </c>
      <c r="C85">
        <f>(($B$5*B85)*Main!$B$37*(Main!$B$38/100))*10^6</f>
        <v>0</v>
      </c>
      <c r="D85">
        <f>(((D84*10^5)*(('Geometry calc'!C337/'Geometry calc'!C338)^Main!$B$40))+((C84*(Main!$B$39-1))/('Geometry calc'!C338)))*10^-5</f>
        <v>16.131258698175799</v>
      </c>
      <c r="E85">
        <f>(((D84*10^5)*(('Geometry calc'!C337/'Geometry calc'!C338)^Main!$B$40))+((C84*(Main!$B$39-1))/('Geometry calc'!C338)))*10^-5</f>
        <v>16.131258698175799</v>
      </c>
    </row>
    <row r="86" spans="1:5" x14ac:dyDescent="0.25">
      <c r="A86">
        <v>-23</v>
      </c>
      <c r="B86" s="9">
        <f>'Weibie function &amp; advanced MFB'!C79</f>
        <v>0</v>
      </c>
      <c r="C86">
        <f>(($B$5*B86)*Main!$B$37*(Main!$B$38/100))*10^6</f>
        <v>0</v>
      </c>
      <c r="D86">
        <f>(((D85*10^5)*(('Geometry calc'!C338/'Geometry calc'!C339)^Main!$B$40))+((C85*(Main!$B$39-1))/('Geometry calc'!C339)))*10^-5</f>
        <v>16.763309678276183</v>
      </c>
      <c r="E86">
        <f>(((D85*10^5)*(('Geometry calc'!C338/'Geometry calc'!C339)^Main!$B$40))+((C85*(Main!$B$39-1))/('Geometry calc'!C339)))*10^-5</f>
        <v>16.763309678276183</v>
      </c>
    </row>
    <row r="87" spans="1:5" x14ac:dyDescent="0.25">
      <c r="A87">
        <v>-22</v>
      </c>
      <c r="B87" s="9">
        <f>'Weibie function &amp; advanced MFB'!C80</f>
        <v>0</v>
      </c>
      <c r="C87">
        <f>(($B$5*B87)*Main!$B$37*(Main!$B$38/100))*10^6</f>
        <v>0</v>
      </c>
      <c r="D87">
        <f>(((D86*10^5)*(('Geometry calc'!C339/'Geometry calc'!C340)^Main!$B$40))+((C86*(Main!$B$39-1))/('Geometry calc'!C340)))*10^-5</f>
        <v>17.414579140218475</v>
      </c>
      <c r="E87">
        <f>(((D86*10^5)*(('Geometry calc'!C339/'Geometry calc'!C340)^Main!$B$40))+((C86*(Main!$B$39-1))/('Geometry calc'!C340)))*10^-5</f>
        <v>17.414579140218475</v>
      </c>
    </row>
    <row r="88" spans="1:5" x14ac:dyDescent="0.25">
      <c r="A88">
        <v>-21</v>
      </c>
      <c r="B88" s="9">
        <f>'Weibie function &amp; advanced MFB'!C81</f>
        <v>0</v>
      </c>
      <c r="C88">
        <f>(($B$5*B88)*Main!$B$37*(Main!$B$38/100))*10^6</f>
        <v>0</v>
      </c>
      <c r="D88">
        <f>(((D87*10^5)*(('Geometry calc'!C340/'Geometry calc'!C341)^Main!$B$40))+((C87*(Main!$B$39-1))/('Geometry calc'!C341)))*10^-5</f>
        <v>18.083896445092098</v>
      </c>
      <c r="E88">
        <f>(((D87*10^5)*(('Geometry calc'!C340/'Geometry calc'!C341)^Main!$B$40))+((C87*(Main!$B$39-1))/('Geometry calc'!C341)))*10^-5</f>
        <v>18.083896445092098</v>
      </c>
    </row>
    <row r="89" spans="1:5" x14ac:dyDescent="0.25">
      <c r="A89">
        <v>-20</v>
      </c>
      <c r="B89" s="9">
        <f>'Weibie function &amp; advanced MFB'!C82</f>
        <v>0</v>
      </c>
      <c r="C89">
        <f>(($B$5*B89)*Main!$B$37*(Main!$B$38/100))*10^6</f>
        <v>0</v>
      </c>
      <c r="D89">
        <f>(((D88*10^5)*(('Geometry calc'!C341/'Geometry calc'!C342)^Main!$B$40))+((C88*(Main!$B$39-1))/('Geometry calc'!C342)))*10^-5</f>
        <v>18.769746304799046</v>
      </c>
      <c r="E89">
        <f>(((D88*10^5)*(('Geometry calc'!C341/'Geometry calc'!C342)^Main!$B$40))+((C88*(Main!$B$39-1))/('Geometry calc'!C342)))*10^-5</f>
        <v>18.769746304799046</v>
      </c>
    </row>
    <row r="90" spans="1:5" x14ac:dyDescent="0.25">
      <c r="A90">
        <v>-19</v>
      </c>
      <c r="B90" s="9">
        <f>'Weibie function &amp; advanced MFB'!C83</f>
        <v>0</v>
      </c>
      <c r="C90">
        <f>(($B$5*B90)*Main!$B$37*(Main!$B$38/100))*10^6</f>
        <v>0</v>
      </c>
      <c r="D90">
        <f>(((D89*10^5)*(('Geometry calc'!C342/'Geometry calc'!C343)^Main!$B$40))+((C89*(Main!$B$39-1))/('Geometry calc'!C343)))*10^-5</f>
        <v>19.470232985797058</v>
      </c>
      <c r="E90">
        <f>(((D89*10^5)*(('Geometry calc'!C342/'Geometry calc'!C343)^Main!$B$40))+((C89*(Main!$B$39-1))/('Geometry calc'!C343)))*10^-5</f>
        <v>19.470232985797058</v>
      </c>
    </row>
    <row r="91" spans="1:5" x14ac:dyDescent="0.25">
      <c r="A91">
        <v>-18</v>
      </c>
      <c r="B91" s="9">
        <f>'Weibie function &amp; advanced MFB'!C84</f>
        <v>0</v>
      </c>
      <c r="C91">
        <f>(($B$5*B91)*Main!$B$37*(Main!$B$38/100))*10^6</f>
        <v>0</v>
      </c>
      <c r="D91">
        <f>(((D90*10^5)*(('Geometry calc'!C343/'Geometry calc'!C344)^Main!$B$40))+((C90*(Main!$B$39-1))/('Geometry calc'!C344)))*10^-5</f>
        <v>20.183046505170456</v>
      </c>
      <c r="E91">
        <f>(((D90*10^5)*(('Geometry calc'!C343/'Geometry calc'!C344)^Main!$B$40))+((C90*(Main!$B$39-1))/('Geometry calc'!C344)))*10^-5</f>
        <v>20.183046505170456</v>
      </c>
    </row>
    <row r="92" spans="1:5" x14ac:dyDescent="0.25">
      <c r="A92">
        <v>-17</v>
      </c>
      <c r="B92" s="9">
        <f>'Weibie function &amp; advanced MFB'!C85</f>
        <v>0</v>
      </c>
      <c r="C92">
        <f>(($B$5*B92)*Main!$B$37*(Main!$B$38/100))*10^6</f>
        <v>0</v>
      </c>
      <c r="D92">
        <f>(((D91*10^5)*(('Geometry calc'!C344/'Geometry calc'!C345)^Main!$B$40))+((C91*(Main!$B$39-1))/('Geometry calc'!C345)))*10^-5</f>
        <v>20.905432517078097</v>
      </c>
      <c r="E92">
        <f>(((D91*10^5)*(('Geometry calc'!C344/'Geometry calc'!C345)^Main!$B$40))+((C91*(Main!$B$39-1))/('Geometry calc'!C345)))*10^-5</f>
        <v>20.905432517078097</v>
      </c>
    </row>
    <row r="93" spans="1:5" x14ac:dyDescent="0.25">
      <c r="A93">
        <v>-16</v>
      </c>
      <c r="B93" s="9">
        <f>'Weibie function &amp; advanced MFB'!C86</f>
        <v>0</v>
      </c>
      <c r="C93">
        <f>(($B$5*B93)*Main!$B$37*(Main!$B$38/100))*10^6</f>
        <v>0</v>
      </c>
      <c r="D93">
        <f>(((D92*10^5)*(('Geometry calc'!C345/'Geometry calc'!C346)^Main!$B$40))+((C92*(Main!$B$39-1))/('Geometry calc'!C346)))*10^-5</f>
        <v>21.634167885843127</v>
      </c>
      <c r="E93">
        <f>(((D92*10^5)*(('Geometry calc'!C345/'Geometry calc'!C346)^Main!$B$40))+((C92*(Main!$B$39-1))/('Geometry calc'!C346)))*10^-5</f>
        <v>21.634167885843127</v>
      </c>
    </row>
    <row r="94" spans="1:5" x14ac:dyDescent="0.25">
      <c r="A94">
        <v>-15</v>
      </c>
      <c r="B94" s="9">
        <f>'Weibie function &amp; advanced MFB'!C87</f>
        <v>0</v>
      </c>
      <c r="C94">
        <f>(($B$5*B94)*Main!$B$37*(Main!$B$38/100))*10^6</f>
        <v>0</v>
      </c>
      <c r="D94">
        <f>(((D93*10^5)*(('Geometry calc'!C346/'Geometry calc'!C347)^Main!$B$40))+((C93*(Main!$B$39-1))/('Geometry calc'!C347)))*10^-5</f>
        <v>22.365544207446973</v>
      </c>
      <c r="E94">
        <f>(((D93*10^5)*(('Geometry calc'!C346/'Geometry calc'!C347)^Main!$B$41))+((C93*(Main!$B$39-1))/('Geometry calc'!C347)))*10^-5</f>
        <v>22.358590409817499</v>
      </c>
    </row>
    <row r="95" spans="1:5" x14ac:dyDescent="0.25">
      <c r="A95">
        <v>-14</v>
      </c>
      <c r="B95" s="9">
        <f>'Weibie function &amp; advanced MFB'!C88</f>
        <v>0</v>
      </c>
      <c r="C95">
        <f>(($B$5*B95)*Main!$B$37*(Main!$B$38/100))*10^6</f>
        <v>0</v>
      </c>
      <c r="D95">
        <f>(((D94*10^5)*(('Geometry calc'!C347/'Geometry calc'!C348)^Main!$B$40))+((C94*(Main!$B$39-1))/('Geometry calc'!C348)))*10^-5</f>
        <v>23.095361741021325</v>
      </c>
      <c r="E95">
        <f>(((D94*10^5)*(('Geometry calc'!C347/'Geometry calc'!C348)^Main!$B$41))+((C94*(Main!$B$39-1))/('Geometry calc'!C348)))*10^-5</f>
        <v>23.088426650853663</v>
      </c>
    </row>
    <row r="96" spans="1:5" x14ac:dyDescent="0.25">
      <c r="A96">
        <v>-13</v>
      </c>
      <c r="B96" s="9">
        <f>'Weibie function &amp; advanced MFB'!C89</f>
        <v>1.2868040755189547E-3</v>
      </c>
      <c r="C96">
        <f>(($B$5*B96)*Main!$B$37*(Main!$B$38/100))*10^6</f>
        <v>1.5537703637392986</v>
      </c>
      <c r="D96">
        <f>(((D95*10^5)*(('Geometry calc'!C348/'Geometry calc'!C349)^Main!$B$40))+((C95*(Main!$B$39-1))/('Geometry calc'!C349)))*10^-5</f>
        <v>23.818936307119216</v>
      </c>
      <c r="E96">
        <f>(((D95*10^5)*(('Geometry calc'!C348/'Geometry calc'!C349)^Main!$B$41))+((C95*(Main!$B$39-1))/('Geometry calc'!C349)))*10^-5</f>
        <v>23.81206481175975</v>
      </c>
    </row>
    <row r="97" spans="1:5" x14ac:dyDescent="0.25">
      <c r="A97">
        <v>-12</v>
      </c>
      <c r="B97" s="9">
        <f>'Weibie function &amp; advanced MFB'!C90</f>
        <v>2.2552066818114502E-3</v>
      </c>
      <c r="C97">
        <f>(($B$5*B97)*Main!$B$37*(Main!$B$38/100))*10^6</f>
        <v>2.7230822259342919</v>
      </c>
      <c r="D97">
        <f>(((D96*10^5)*(('Geometry calc'!C349/'Geometry calc'!C350)^Main!$B$40))+((C96*(Main!$B$39-1))/('Geometry calc'!C350)))*10^-5</f>
        <v>24.62254861232022</v>
      </c>
      <c r="E97">
        <f>(((D96*10^5)*(('Geometry calc'!C349/'Geometry calc'!C350)^Main!$B$41))+((C96*(Main!$B$39-1))/('Geometry calc'!C350)))*10^-5</f>
        <v>24.615789898512034</v>
      </c>
    </row>
    <row r="98" spans="1:5" x14ac:dyDescent="0.25">
      <c r="A98">
        <v>-11</v>
      </c>
      <c r="B98" s="9">
        <f>'Weibie function &amp; advanced MFB'!C91</f>
        <v>3.7154761840081374E-3</v>
      </c>
      <c r="C98">
        <f>(($B$5*B98)*Main!$B$37*(Main!$B$38/100))*10^6</f>
        <v>4.4863059510926986</v>
      </c>
      <c r="D98">
        <f>(((D97*10^5)*(('Geometry calc'!C350/'Geometry calc'!C351)^Main!$B$40))+((C97*(Main!$B$39-1))/('Geometry calc'!C351)))*10^-5</f>
        <v>25.484069201369245</v>
      </c>
      <c r="E98">
        <f>(((D97*10^5)*(('Geometry calc'!C350/'Geometry calc'!C351)^Main!$B$41))+((C97*(Main!$B$39-1))/('Geometry calc'!C351)))*10^-5</f>
        <v>25.477451769857389</v>
      </c>
    </row>
    <row r="99" spans="1:5" x14ac:dyDescent="0.25">
      <c r="A99">
        <v>-10</v>
      </c>
      <c r="B99" s="9">
        <f>'Weibie function &amp; advanced MFB'!C92</f>
        <v>5.3864364808662302E-3</v>
      </c>
      <c r="C99">
        <f>(($B$5*B99)*Main!$B$37*(Main!$B$38/100))*10^6</f>
        <v>6.5039313515998183</v>
      </c>
      <c r="D99">
        <f>(((D98*10^5)*(('Geometry calc'!C351/'Geometry calc'!C352)^Main!$B$40))+((C98*(Main!$B$39-1))/('Geometry calc'!C352)))*10^-5</f>
        <v>26.438471702722087</v>
      </c>
      <c r="E99">
        <f>(((D98*10^5)*(('Geometry calc'!C351/'Geometry calc'!C352)^Main!$B$41))+((C98*(Main!$B$39-1))/('Geometry calc'!C352)))*10^-5</f>
        <v>26.432035968934589</v>
      </c>
    </row>
    <row r="100" spans="1:5" x14ac:dyDescent="0.25">
      <c r="A100">
        <v>-9</v>
      </c>
      <c r="B100" s="9">
        <f>'Weibie function &amp; advanced MFB'!C93</f>
        <v>7.2281785236624208E-3</v>
      </c>
      <c r="C100">
        <f>(($B$5*B100)*Main!$B$37*(Main!$B$38/100))*10^6</f>
        <v>8.7277696640447999</v>
      </c>
      <c r="D100">
        <f>(((D99*10^5)*(('Geometry calc'!C352/'Geometry calc'!C353)^Main!$B$40))+((C99*(Main!$B$39-1))/('Geometry calc'!C353)))*10^-5</f>
        <v>27.501648661906199</v>
      </c>
      <c r="E100">
        <f>(((D99*10^5)*(('Geometry calc'!C352/'Geometry calc'!C353)^Main!$B$41))+((C99*(Main!$B$39-1))/('Geometry calc'!C353)))*10^-5</f>
        <v>27.495432149345955</v>
      </c>
    </row>
    <row r="101" spans="1:5" x14ac:dyDescent="0.25">
      <c r="A101">
        <v>-8</v>
      </c>
      <c r="B101" s="9">
        <f>'Weibie function &amp; advanced MFB'!C94</f>
        <v>9.2062615942368753E-3</v>
      </c>
      <c r="C101">
        <f>(($B$5*B101)*Main!$B$37*(Main!$B$38/100))*10^6</f>
        <v>11.116234940573793</v>
      </c>
      <c r="D101">
        <f>(((D100*10^5)*(('Geometry calc'!C353/'Geometry calc'!C354)^Main!$B$40))+((C100*(Main!$B$39-1))/('Geometry calc'!C354)))*10^-5</f>
        <v>28.686453003660084</v>
      </c>
      <c r="E101">
        <f>(((D100*10^5)*(('Geometry calc'!C353/'Geometry calc'!C354)^Main!$B$41))+((C100*(Main!$B$39-1))/('Geometry calc'!C354)))*10^-5</f>
        <v>28.680496966051649</v>
      </c>
    </row>
    <row r="102" spans="1:5" x14ac:dyDescent="0.25">
      <c r="A102">
        <v>-7</v>
      </c>
      <c r="B102" s="9">
        <f>'Weibie function &amp; advanced MFB'!C95</f>
        <v>1.1288528715622137E-2</v>
      </c>
      <c r="C102">
        <f>(($B$5*B102)*Main!$B$37*(Main!$B$38/100))*10^6</f>
        <v>13.630498769970178</v>
      </c>
      <c r="D102">
        <f>(((D101*10^5)*(('Geometry calc'!C354/'Geometry calc'!C355)^Main!$B$40))+((C101*(Main!$B$39-1))/('Geometry calc'!C355)))*10^-5</f>
        <v>30.002533520453319</v>
      </c>
      <c r="E102">
        <f>(((D101*10^5)*(('Geometry calc'!C354/'Geometry calc'!C355)^Main!$B$41))+((C101*(Main!$B$39-1))/('Geometry calc'!C355)))*10^-5</f>
        <v>29.996884795419927</v>
      </c>
    </row>
    <row r="103" spans="1:5" x14ac:dyDescent="0.25">
      <c r="A103">
        <v>-6</v>
      </c>
      <c r="B103" s="9">
        <f>'Weibie function &amp; advanced MFB'!C96</f>
        <v>1.3443690189243962E-2</v>
      </c>
      <c r="C103">
        <f>(($B$5*B103)*Main!$B$37*(Main!$B$38/100))*10^6</f>
        <v>16.232779948972382</v>
      </c>
      <c r="D103">
        <f>(((D102*10^5)*(('Geometry calc'!C355/'Geometry calc'!C356)^Main!$B$40))+((C102*(Main!$B$39-1))/('Geometry calc'!C356)))*10^-5</f>
        <v>31.455997088741231</v>
      </c>
      <c r="E103">
        <f>(((D102*10^5)*(('Geometry calc'!C355/'Geometry calc'!C356)^Main!$B$41))+((C102*(Main!$B$39-1))/('Geometry calc'!C356)))*10^-5</f>
        <v>31.450709678929837</v>
      </c>
    </row>
    <row r="104" spans="1:5" x14ac:dyDescent="0.25">
      <c r="A104">
        <v>-5</v>
      </c>
      <c r="B104" s="9">
        <f>'Weibie function &amp; advanced MFB'!C97</f>
        <v>1.5640708637921219E-2</v>
      </c>
      <c r="C104">
        <f>(($B$5*B104)*Main!$B$37*(Main!$B$38/100))*10^6</f>
        <v>18.885601943467943</v>
      </c>
      <c r="D104">
        <f>(((D103*10^5)*(('Geometry calc'!C356/'Geometry calc'!C357)^Main!$B$40))+((C103*(Main!$B$39-1))/('Geometry calc'!C357)))*10^-5</f>
        <v>33.049032043408147</v>
      </c>
      <c r="E104">
        <f>(((D103*10^5)*(('Geometry calc'!C356/'Geometry calc'!C357)^Main!$B$41))+((C103*(Main!$B$39-1))/('Geometry calc'!C357)))*10^-5</f>
        <v>33.044168348589224</v>
      </c>
    </row>
    <row r="105" spans="1:5" x14ac:dyDescent="0.25">
      <c r="A105">
        <v>-4</v>
      </c>
      <c r="B105" s="9">
        <f>'Weibie function &amp; advanced MFB'!C98</f>
        <v>1.7848612261382013E-2</v>
      </c>
      <c r="C105">
        <f>(($B$5*B105)*Main!$B$37*(Main!$B$38/100))*10^6</f>
        <v>21.551567401140652</v>
      </c>
      <c r="D105">
        <f>(((D104*10^5)*(('Geometry calc'!C357/'Geometry calc'!C358)^Main!$B$40))+((C104*(Main!$B$39-1))/('Geometry calc'!C358)))*10^-5</f>
        <v>34.779570803233071</v>
      </c>
      <c r="E105">
        <f>(((D104*10^5)*(('Geometry calc'!C357/'Geometry calc'!C358)^Main!$B$41))+((C104*(Main!$B$39-1))/('Geometry calc'!C358)))*10^-5</f>
        <v>34.775202387166082</v>
      </c>
    </row>
    <row r="106" spans="1:5" x14ac:dyDescent="0.25">
      <c r="A106">
        <v>-3</v>
      </c>
      <c r="B106" s="9">
        <f>'Weibie function &amp; advanced MFB'!C99</f>
        <v>2.0036564619599573E-2</v>
      </c>
      <c r="C106">
        <f>(($B$5*B106)*Main!$B$37*(Main!$B$38/100))*10^6</f>
        <v>24.193442412378037</v>
      </c>
      <c r="D106">
        <f>(((D105*10^5)*(('Geometry calc'!C358/'Geometry calc'!C359)^Main!$B$40))+((C105*(Main!$B$39-1))/('Geometry calc'!C359)))*10^-5</f>
        <v>36.64104723033018</v>
      </c>
      <c r="E106">
        <f>(((D105*10^5)*(('Geometry calc'!C358/'Geometry calc'!C359)^Main!$B$41))+((C105*(Main!$B$39-1))/('Geometry calc'!C359)))*10^-5</f>
        <v>36.637255000455134</v>
      </c>
    </row>
    <row r="107" spans="1:5" x14ac:dyDescent="0.25">
      <c r="A107">
        <v>-2</v>
      </c>
      <c r="B107" s="9">
        <f>'Weibie function &amp; advanced MFB'!C100</f>
        <v>2.2174099688362814E-2</v>
      </c>
      <c r="C107">
        <f>(($B$5*B107)*Main!$B$37*(Main!$B$38/100))*10^6</f>
        <v>26.774440331551045</v>
      </c>
      <c r="D107">
        <f>(((D106*10^5)*(('Geometry calc'!C359/'Geometry calc'!C360)^Main!$B$40))+((C106*(Main!$B$39-1))/('Geometry calc'!C360)))*10^-5</f>
        <v>38.622290735267477</v>
      </c>
      <c r="E107">
        <f>(((D106*10^5)*(('Geometry calc'!C359/'Geometry calc'!C360)^Main!$B$41))+((C106*(Main!$B$39-1))/('Geometry calc'!C360)))*10^-5</f>
        <v>38.619164431307652</v>
      </c>
    </row>
    <row r="108" spans="1:5" x14ac:dyDescent="0.25">
      <c r="A108">
        <v>-1</v>
      </c>
      <c r="B108" s="9">
        <f>'Weibie function &amp; advanced MFB'!C101</f>
        <v>2.4231466551150938E-2</v>
      </c>
      <c r="C108">
        <f>(($B$5*B108)*Main!$B$37*(Main!$B$38/100))*10^6</f>
        <v>29.258637980249276</v>
      </c>
      <c r="D108">
        <f>(((D107*10^5)*(('Geometry calc'!C360/'Geometry calc'!C361)^Main!$B$40))+((C107*(Main!$B$39-1))/('Geometry calc'!C361)))*10^-5</f>
        <v>40.707587373749909</v>
      </c>
      <c r="E108">
        <f>(((D107*10^5)*(('Geometry calc'!C360/'Geometry calc'!C361)^Main!$B$41))+((C107*(Main!$B$39-1))/('Geometry calc'!C361)))*10^-5</f>
        <v>40.70522429884987</v>
      </c>
    </row>
    <row r="109" spans="1:5" x14ac:dyDescent="0.25">
      <c r="A109">
        <v>0</v>
      </c>
      <c r="B109" s="9">
        <f>'Weibie function &amp; advanced MFB'!C102</f>
        <v>2.618004502294724E-2</v>
      </c>
      <c r="C109">
        <f>(($B$5*B109)*Main!$B$37*(Main!$B$38/100))*10^6</f>
        <v>31.611477498321591</v>
      </c>
      <c r="D109">
        <f>(((D108*10^5)*(('Geometry calc'!C361/'Geometry calc'!C362)^Main!$B$40))+((C108*(Main!$B$39-1))/('Geometry calc'!C362)))*10^-5</f>
        <v>42.876925742821399</v>
      </c>
      <c r="E109">
        <f>(((D108*10^5)*(('Geometry calc'!C361/'Geometry calc'!C362)^Main!$B$41))+((C108*(Main!$B$39-1))/('Geometry calc'!C362)))*10^-5</f>
        <v>42.875428723784168</v>
      </c>
    </row>
    <row r="110" spans="1:5" x14ac:dyDescent="0.25">
      <c r="A110">
        <v>1</v>
      </c>
      <c r="B110" s="9">
        <f>'Weibie function &amp; advanced MFB'!C103</f>
        <v>2.7992802007618223E-2</v>
      </c>
      <c r="C110">
        <f>(($B$5*B110)*Main!$B$37*(Main!$B$38/100))*10^6</f>
        <v>33.800317379254729</v>
      </c>
      <c r="D110">
        <f>(((D109*10^5)*(('Geometry calc'!C362/'Geometry calc'!C363)^Main!$B$40))+((C109*(Main!$B$39-1))/('Geometry calc'!C363)))*10^-5</f>
        <v>45.106431962759295</v>
      </c>
      <c r="E110">
        <f>(((D109*10^5)*(('Geometry calc'!C362/'Geometry calc'!C363)^Main!$B$41))+((C109*(Main!$B$39-1))/('Geometry calc'!C363)))*10^-5</f>
        <v>45.105906588748489</v>
      </c>
    </row>
    <row r="111" spans="1:5" x14ac:dyDescent="0.25">
      <c r="A111">
        <v>2</v>
      </c>
      <c r="B111" s="9">
        <f>'Weibie function &amp; advanced MFB'!C104</f>
        <v>2.9644762962322435E-2</v>
      </c>
      <c r="C111">
        <f>(($B$5*B111)*Main!$B$37*(Main!$B$38/100))*10^6</f>
        <v>35.795001746755446</v>
      </c>
      <c r="D111">
        <f>(((D110*10^5)*(('Geometry calc'!C363/'Geometry calc'!C364)^Main!$B$40))+((C110*(Main!$B$39-1))/('Geometry calc'!C364)))*10^-5</f>
        <v>47.368983962110342</v>
      </c>
      <c r="E111">
        <f>(((D110*10^5)*(('Geometry calc'!C363/'Geometry calc'!C364)^Main!$B$41))+((C110*(Main!$B$39-1))/('Geometry calc'!C364)))*10^-5</f>
        <v>47.369535216803925</v>
      </c>
    </row>
    <row r="112" spans="1:5" x14ac:dyDescent="0.25">
      <c r="A112">
        <v>3</v>
      </c>
      <c r="B112" s="9">
        <f>'Weibie function &amp; advanced MFB'!C105</f>
        <v>3.111347562485034E-2</v>
      </c>
      <c r="C112">
        <f>(($B$5*B112)*Main!$B$37*(Main!$B$38/100))*10^6</f>
        <v>37.56842028909584</v>
      </c>
      <c r="D112">
        <f>(((D111*10^5)*(('Geometry calc'!C364/'Geometry calc'!C365)^Main!$B$40))+((C111*(Main!$B$39-1))/('Geometry calc'!C365)))*10^-5</f>
        <v>49.634981691210584</v>
      </c>
      <c r="E112">
        <f>(((D111*10^5)*(('Geometry calc'!C364/'Geometry calc'!C365)^Main!$B$41))+((C111*(Main!$B$39-1))/('Geometry calc'!C365)))*10^-5</f>
        <v>49.636710153930601</v>
      </c>
    </row>
    <row r="113" spans="1:5" x14ac:dyDescent="0.25">
      <c r="A113">
        <v>4</v>
      </c>
      <c r="B113" s="9">
        <f>'Weibie function &amp; advanced MFB'!C106</f>
        <v>3.2379445249546057E-2</v>
      </c>
      <c r="C113">
        <f>(($B$5*B113)*Main!$B$37*(Main!$B$38/100))*10^6</f>
        <v>39.09703379107988</v>
      </c>
      <c r="D113">
        <f>(((D112*10^5)*(('Geometry calc'!C365/'Geometry calc'!C366)^Main!$B$40))+((C112*(Main!$B$39-1))/('Geometry calc'!C366)))*10^-5</f>
        <v>51.873237979710659</v>
      </c>
      <c r="E113">
        <f>(((D112*10^5)*(('Geometry calc'!C365/'Geometry calc'!C366)^Main!$B$41))+((C112*(Main!$B$39-1))/('Geometry calc'!C366)))*10^-5</f>
        <v>51.876235818803259</v>
      </c>
    </row>
    <row r="114" spans="1:5" x14ac:dyDescent="0.25">
      <c r="A114">
        <v>5</v>
      </c>
      <c r="B114" s="9">
        <f>'Weibie function &amp; advanced MFB'!C107</f>
        <v>3.3426522579619089E-2</v>
      </c>
      <c r="C114">
        <f>(($B$5*B114)*Main!$B$37*(Main!$B$38/100))*10^6</f>
        <v>40.361342596874294</v>
      </c>
      <c r="D114">
        <f>(((D113*10^5)*(('Geometry calc'!C366/'Geometry calc'!C367)^Main!$B$40))+((C113*(Main!$B$39-1))/('Geometry calc'!C367)))*10^-5</f>
        <v>54.051945665501776</v>
      </c>
      <c r="E114">
        <f>(((D113*10^5)*(('Geometry calc'!C366/'Geometry calc'!C367)^Main!$B$41))+((C113*(Main!$B$39-1))/('Geometry calc'!C367)))*10^-5</f>
        <v>54.056292675864881</v>
      </c>
    </row>
    <row r="115" spans="1:5" x14ac:dyDescent="0.25">
      <c r="A115">
        <v>6</v>
      </c>
      <c r="B115" s="9">
        <f>'Weibie function &amp; advanced MFB'!C108</f>
        <v>3.4242227970049832E-2</v>
      </c>
      <c r="C115">
        <f>(($B$5*B115)*Main!$B$37*(Main!$B$38/100))*10^6</f>
        <v>41.346277976941806</v>
      </c>
      <c r="D115">
        <f>(((D114*10^5)*(('Geometry calc'!C367/'Geometry calc'!C368)^Main!$B$40))+((C114*(Main!$B$39-1))/('Geometry calc'!C368)))*10^-5</f>
        <v>56.139671225052787</v>
      </c>
      <c r="E115">
        <f>(((D114*10^5)*(('Geometry calc'!C367/'Geometry calc'!C368)^Main!$B$41))+((C114*(Main!$B$39-1))/('Geometry calc'!C368)))*10^-5</f>
        <v>56.1454311672572</v>
      </c>
    </row>
    <row r="116" spans="1:5" x14ac:dyDescent="0.25">
      <c r="A116">
        <v>7</v>
      </c>
      <c r="B116" s="9">
        <f>'Weibie function &amp; advanced MFB'!C109</f>
        <v>3.4817997616634955E-2</v>
      </c>
      <c r="C116">
        <f>(($B$5*B116)*Main!$B$37*(Main!$B$38/100))*10^6</f>
        <v>42.041499440896075</v>
      </c>
      <c r="D116">
        <f>(((D115*10^5)*(('Geometry calc'!C368/'Geometry calc'!C369)^Main!$B$40))+((C115*(Main!$B$39-1))/('Geometry calc'!C369)))*10^-5</f>
        <v>58.10632388420953</v>
      </c>
      <c r="E116">
        <f>(((D115*10^5)*(('Geometry calc'!C368/'Geometry calc'!C369)^Main!$B$41))+((C115*(Main!$B$39-1))/('Geometry calc'!C369)))*10^-5</f>
        <v>58.113541364206249</v>
      </c>
    </row>
    <row r="117" spans="1:5" x14ac:dyDescent="0.25">
      <c r="A117">
        <v>8</v>
      </c>
      <c r="B117" s="9">
        <f>'Weibie function &amp; advanced MFB'!C110</f>
        <v>3.5149340789376149E-2</v>
      </c>
      <c r="C117">
        <f>(($B$5*B117)*Main!$B$37*(Main!$B$38/100))*10^6</f>
        <v>42.441584591251996</v>
      </c>
      <c r="D117">
        <f>(((D116*10^5)*(('Geometry calc'!C369/'Geometry calc'!C370)^Main!$B$40))+((C116*(Main!$B$39-1))/('Geometry calc'!C370)))*10^-5</f>
        <v>59.924052060540781</v>
      </c>
      <c r="E117">
        <f>(((D116*10^5)*(('Geometry calc'!C369/'Geometry calc'!C370)^Main!$B$41))+((C116*(Main!$B$39-1))/('Geometry calc'!C370)))*10^-5</f>
        <v>59.932750148706731</v>
      </c>
    </row>
    <row r="118" spans="1:5" x14ac:dyDescent="0.25">
      <c r="A118">
        <v>9</v>
      </c>
      <c r="B118" s="9">
        <f>'Weibie function &amp; advanced MFB'!C111</f>
        <v>3.5235900285715882E-2</v>
      </c>
      <c r="C118">
        <f>(($B$5*B118)*Main!$B$37*(Main!$B$38/100))*10^6</f>
        <v>42.546102118567596</v>
      </c>
      <c r="D118">
        <f>(((D117*10^5)*(('Geometry calc'!C370/'Geometry calc'!C371)^Main!$B$40))+((C117*(Main!$B$39-1))/('Geometry calc'!C371)))*10^-5</f>
        <v>61.568025498817029</v>
      </c>
      <c r="E118">
        <f>(((D117*10^5)*(('Geometry calc'!C370/'Geometry calc'!C371)^Main!$B$41))+((C117*(Main!$B$39-1))/('Geometry calc'!C371)))*10^-5</f>
        <v>61.578204229989581</v>
      </c>
    </row>
    <row r="119" spans="1:5" x14ac:dyDescent="0.25">
      <c r="A119">
        <v>10</v>
      </c>
      <c r="B119" s="9">
        <f>'Weibie function &amp; advanced MFB'!C112</f>
        <v>3.5081411930910189E-2</v>
      </c>
      <c r="C119">
        <f>(($B$5*B119)*Main!$B$37*(Main!$B$38/100))*10^6</f>
        <v>42.359562899578016</v>
      </c>
      <c r="D119">
        <f>(((D118*10^5)*(('Geometry calc'!C371/'Geometry calc'!C372)^Main!$B$40))+((C118*(Main!$B$39-1))/('Geometry calc'!C372)))*10^-5</f>
        <v>63.017070755615201</v>
      </c>
      <c r="E119">
        <f>(((D118*10^5)*(('Geometry calc'!C371/'Geometry calc'!C372)^Main!$B$41))+((C118*(Main!$B$39-1))/('Geometry calc'!C372)))*10^-5</f>
        <v>63.028706584582551</v>
      </c>
    </row>
    <row r="120" spans="1:5" x14ac:dyDescent="0.25">
      <c r="A120">
        <v>11</v>
      </c>
      <c r="B120" s="9">
        <f>'Weibie function &amp; advanced MFB'!C113</f>
        <v>3.4693562740208295E-2</v>
      </c>
      <c r="C120">
        <f>(($B$5*B120)*Main!$B$37*(Main!$B$38/100))*10^6</f>
        <v>41.89124873304894</v>
      </c>
      <c r="D120">
        <f>(((D119*10^5)*(('Geometry calc'!C372/'Geometry calc'!C373)^Main!$B$40))+((C119*(Main!$B$39-1))/('Geometry calc'!C373)))*10^-5</f>
        <v>64.254138684852634</v>
      </c>
      <c r="E120">
        <f>(((D119*10^5)*(('Geometry calc'!C372/'Geometry calc'!C373)^Main!$B$41))+((C119*(Main!$B$39-1))/('Geometry calc'!C373)))*10^-5</f>
        <v>64.267184902032042</v>
      </c>
    </row>
    <row r="121" spans="1:5" x14ac:dyDescent="0.25">
      <c r="A121">
        <v>12</v>
      </c>
      <c r="B121" s="9">
        <f>'Weibie function &amp; advanced MFB'!C114</f>
        <v>3.4083751175206345E-2</v>
      </c>
      <c r="C121">
        <f>(($B$5*B121)*Main!$B$37*(Main!$B$38/100))*10^6</f>
        <v>41.154922857811556</v>
      </c>
      <c r="D121">
        <f>(((D120*10^5)*(('Geometry calc'!C373/'Geometry calc'!C374)^Main!$B$40))+((C120*(Main!$B$39-1))/('Geometry calc'!C374)))*10^-5</f>
        <v>65.266594124158999</v>
      </c>
      <c r="E121">
        <f>(((D120*10^5)*(('Geometry calc'!C373/'Geometry calc'!C374)^Main!$B$41))+((C120*(Main!$B$39-1))/('Geometry calc'!C374)))*10^-5</f>
        <v>65.280982171071599</v>
      </c>
    </row>
    <row r="122" spans="1:5" x14ac:dyDescent="0.25">
      <c r="A122">
        <v>13</v>
      </c>
      <c r="B122" s="9">
        <f>'Weibie function &amp; advanced MFB'!C115</f>
        <v>3.3266756615146664E-2</v>
      </c>
      <c r="C122">
        <f>(($B$5*B122)*Main!$B$37*(Main!$B$38/100))*10^6</f>
        <v>40.168430851058311</v>
      </c>
      <c r="D122">
        <f>(((D121*10^5)*(('Geometry calc'!C374/'Geometry calc'!C375)^Main!$B$40))+((C121*(Main!$B$39-1))/('Geometry calc'!C375)))*10^-5</f>
        <v>66.046329017950256</v>
      </c>
      <c r="E122">
        <f>(((D121*10^5)*(('Geometry calc'!C374/'Geometry calc'!C375)^Main!$B$41))+((C121*(Main!$B$39-1))/('Geometry calc'!C375)))*10^-5</f>
        <v>66.061970587457935</v>
      </c>
    </row>
    <row r="123" spans="1:5" x14ac:dyDescent="0.25">
      <c r="A123">
        <v>14</v>
      </c>
      <c r="B123" s="9">
        <f>'Weibie function &amp; advanced MFB'!C116</f>
        <v>3.2260328560429818E-2</v>
      </c>
      <c r="C123">
        <f>(($B$5*B123)*Main!$B$37*(Main!$B$38/100))*10^6</f>
        <v>38.953204606127301</v>
      </c>
      <c r="D123">
        <f>(((D122*10^5)*(('Geometry calc'!C375/'Geometry calc'!C376)^Main!$B$40))+((C122*(Main!$B$39-1))/('Geometry calc'!C376)))*10^-5</f>
        <v>66.589709873549651</v>
      </c>
      <c r="E123">
        <f>(((D122*10^5)*(('Geometry calc'!C375/'Geometry calc'!C376)^Main!$B$41))+((C122*(Main!$B$39-1))/('Geometry calc'!C376)))*10^-5</f>
        <v>66.606499639623522</v>
      </c>
    </row>
    <row r="124" spans="1:5" x14ac:dyDescent="0.25">
      <c r="A124">
        <v>15</v>
      </c>
      <c r="B124" s="9">
        <f>'Weibie function &amp; advanced MFB'!C117</f>
        <v>3.1084709035825497E-2</v>
      </c>
      <c r="C124">
        <f>(($B$5*B124)*Main!$B$37*(Main!$B$38/100))*10^6</f>
        <v>37.53368565128811</v>
      </c>
      <c r="D124">
        <f>(((D123*10^5)*(('Geometry calc'!C376/'Geometry calc'!C377)^Main!$B$40))+((C123*(Main!$B$39-1))/('Geometry calc'!C377)))*10^-5</f>
        <v>66.897378138511655</v>
      </c>
      <c r="E124">
        <f>(((D123*10^5)*(('Geometry calc'!C376/'Geometry calc'!C377)^Main!$B$41))+((C123*(Main!$B$39-1))/('Geometry calc'!C377)))*10^-5</f>
        <v>66.915196936397962</v>
      </c>
    </row>
    <row r="125" spans="1:5" x14ac:dyDescent="0.25">
      <c r="A125">
        <v>16</v>
      </c>
      <c r="B125" s="9">
        <f>'Weibie function &amp; advanced MFB'!C118</f>
        <v>2.9762104028952074E-2</v>
      </c>
      <c r="C125">
        <f>(($B$5*B125)*Main!$B$37*(Main!$B$38/100))*10^6</f>
        <v>35.936686930418837</v>
      </c>
      <c r="D125">
        <f>(((D124*10^5)*(('Geometry calc'!C377/'Geometry calc'!C378)^Main!$B$40))+((C124*(Main!$B$39-1))/('Geometry calc'!C378)))*10^-5</f>
        <v>66.973927506774629</v>
      </c>
      <c r="E125">
        <f>(((D124*10^5)*(('Geometry calc'!C377/'Geometry calc'!C378)^Main!$B$41))+((C124*(Main!$B$39-1))/('Geometry calc'!C378)))*10^-5</f>
        <v>66.992645776651159</v>
      </c>
    </row>
    <row r="126" spans="1:5" x14ac:dyDescent="0.25">
      <c r="A126">
        <v>17</v>
      </c>
      <c r="B126" s="9">
        <f>'Weibie function &amp; advanced MFB'!C119</f>
        <v>2.8316121477189538E-2</v>
      </c>
      <c r="C126">
        <f>(($B$5*B126)*Main!$B$37*(Main!$B$38/100))*10^6</f>
        <v>34.190714192100707</v>
      </c>
      <c r="D126">
        <f>(((D125*10^5)*(('Geometry calc'!C378/'Geometry calc'!C379)^Main!$B$40))+((C125*(Main!$B$39-1))/('Geometry calc'!C379)))*10^-5</f>
        <v>66.827485271579604</v>
      </c>
      <c r="E126">
        <f>(((D125*10^5)*(('Geometry calc'!C378/'Geometry calc'!C379)^Main!$B$41))+((C125*(Main!$B$39-1))/('Geometry calc'!C379)))*10^-5</f>
        <v>66.846966585369032</v>
      </c>
    </row>
    <row r="127" spans="1:5" x14ac:dyDescent="0.25">
      <c r="A127">
        <v>18</v>
      </c>
      <c r="B127" s="9">
        <f>'Weibie function &amp; advanced MFB'!C120</f>
        <v>2.6771194229671891E-2</v>
      </c>
      <c r="C127">
        <f>(($B$5*B127)*Main!$B$37*(Main!$B$38/100))*10^6</f>
        <v>32.325269236653106</v>
      </c>
      <c r="D127">
        <f>(((D126*10^5)*(('Geometry calc'!C379/'Geometry calc'!C380)^Main!$B$40))+((C126*(Main!$B$39-1))/('Geometry calc'!C380)))*10^-5</f>
        <v>66.469225822222185</v>
      </c>
      <c r="E127">
        <f>(((D126*10^5)*(('Geometry calc'!C379/'Geometry calc'!C380)^Main!$B$41))+((C126*(Main!$B$39-1))/('Geometry calc'!C380)))*10^-5</f>
        <v>66.489330331261215</v>
      </c>
    </row>
    <row r="128" spans="1:5" x14ac:dyDescent="0.25">
      <c r="A128">
        <v>19</v>
      </c>
      <c r="B128" s="9">
        <f>'Weibie function &amp; advanced MFB'!C121</f>
        <v>2.5152006526350523E-2</v>
      </c>
      <c r="C128">
        <f>(($B$5*B128)*Main!$B$37*(Main!$B$38/100))*10^6</f>
        <v>30.370157409907279</v>
      </c>
      <c r="D128">
        <f>(((D127*10^5)*(('Geometry calc'!C380/'Geometry calc'!C381)^Main!$B$40))+((C127*(Main!$B$39-1))/('Geometry calc'!C381)))*10^-5</f>
        <v>65.912843556146143</v>
      </c>
      <c r="E128">
        <f>(((D127*10^5)*(('Geometry calc'!C380/'Geometry calc'!C381)^Main!$B$41))+((C127*(Main!$B$39-1))/('Geometry calc'!C381)))*10^-5</f>
        <v>65.933431223464751</v>
      </c>
    </row>
    <row r="129" spans="1:5" x14ac:dyDescent="0.25">
      <c r="A129">
        <v>20</v>
      </c>
      <c r="B129" s="9">
        <f>'Weibie function &amp; advanced MFB'!C122</f>
        <v>2.3482941861261319E-2</v>
      </c>
      <c r="C129">
        <f>(($B$5*B129)*Main!$B$37*(Main!$B$38/100))*10^6</f>
        <v>28.354820917648965</v>
      </c>
      <c r="D129">
        <f>(((D128*10^5)*(('Geometry calc'!C381/'Geometry calc'!C382)^Main!$B$40))+((C128*(Main!$B$39-1))/('Geometry calc'!C382)))*10^-5</f>
        <v>65.174010254763317</v>
      </c>
      <c r="E129">
        <f>(((D128*10^5)*(('Geometry calc'!C381/'Geometry calc'!C382)^Main!$B$41))+((C128*(Main!$B$39-1))/('Geometry calc'!C382)))*10^-5</f>
        <v>65.194943766317323</v>
      </c>
    </row>
    <row r="130" spans="1:5" x14ac:dyDescent="0.25">
      <c r="A130">
        <v>21</v>
      </c>
      <c r="B130" s="9">
        <f>'Weibie function &amp; advanced MFB'!C123</f>
        <v>2.1787568681371439E-2</v>
      </c>
      <c r="C130">
        <f>(($B$5*B130)*Main!$B$37*(Main!$B$38/100))*10^6</f>
        <v>26.307717825184017</v>
      </c>
      <c r="D130">
        <f>(((D129*10^5)*(('Geometry calc'!C382/'Geometry calc'!C383)^Main!$B$40))+((C129*(Main!$B$39-1))/('Geometry calc'!C383)))*10^-5</f>
        <v>64.269838779016482</v>
      </c>
      <c r="E130">
        <f>(((D129*10^5)*(('Geometry calc'!C382/'Geometry calc'!C383)^Main!$B$41))+((C129*(Main!$B$39-1))/('Geometry calc'!C383)))*10^-5</f>
        <v>64.29098606017611</v>
      </c>
    </row>
    <row r="131" spans="1:5" x14ac:dyDescent="0.25">
      <c r="A131">
        <v>22</v>
      </c>
      <c r="B131" s="9">
        <f>'Weibie function &amp; advanced MFB'!C124</f>
        <v>2.0088178303429016E-2</v>
      </c>
      <c r="C131">
        <f>(($B$5*B131)*Main!$B$37*(Main!$B$38/100))*10^6</f>
        <v>24.255764108293754</v>
      </c>
      <c r="D131">
        <f>(((D130*10^5)*(('Geometry calc'!C383/'Geometry calc'!C384)^Main!$B$40))+((C130*(Main!$B$39-1))/('Geometry calc'!C384)))*10^-5</f>
        <v>63.218371183002823</v>
      </c>
      <c r="E131">
        <f>(((D130*10^5)*(('Geometry calc'!C383/'Geometry calc'!C384)^Main!$B$41))+((C130*(Main!$B$39-1))/('Geometry calc'!C384)))*10^-5</f>
        <v>63.239607477338062</v>
      </c>
    </row>
    <row r="132" spans="1:5" x14ac:dyDescent="0.25">
      <c r="A132">
        <v>23</v>
      </c>
      <c r="B132" s="9">
        <f>'Weibie function &amp; advanced MFB'!C125</f>
        <v>1.8405386829244641E-2</v>
      </c>
      <c r="C132">
        <f>(($B$5*B132)*Main!$B$37*(Main!$B$38/100))*10^6</f>
        <v>22.223852980030987</v>
      </c>
      <c r="D132">
        <f>(((D131*10^5)*(('Geometry calc'!C384/'Geometry calc'!C385)^Main!$B$40))+((C131*(Main!$B$39-1))/('Geometry calc'!C385)))*10^-5</f>
        <v>62.038105370357947</v>
      </c>
      <c r="E132">
        <f>(((D131*10^5)*(('Geometry calc'!C384/'Geometry calc'!C385)^Main!$B$41))+((C131*(Main!$B$39-1))/('Geometry calc'!C385)))*10^-5</f>
        <v>62.059314865373452</v>
      </c>
    </row>
    <row r="133" spans="1:5" x14ac:dyDescent="0.25">
      <c r="A133">
        <v>24</v>
      </c>
      <c r="B133" s="9">
        <f>'Weibie function &amp; advanced MFB'!C126</f>
        <v>1.6757809849948457E-2</v>
      </c>
      <c r="C133">
        <f>(($B$5*B133)*Main!$B$37*(Main!$B$38/100))*10^6</f>
        <v>20.234462107627103</v>
      </c>
      <c r="D133">
        <f>(((D132*10^5)*(('Geometry calc'!C385/'Geometry calc'!C386)^Main!$B$40))+((C132*(Main!$B$39-1))/('Geometry calc'!C386)))*10^-5</f>
        <v>60.7475705080099</v>
      </c>
      <c r="E133">
        <f>(((D132*10^5)*(('Geometry calc'!C385/'Geometry calc'!C386)^Main!$B$41))+((C132*(Main!$B$39-1))/('Geometry calc'!C386)))*10^-5</f>
        <v>60.768647515755568</v>
      </c>
    </row>
    <row r="134" spans="1:5" x14ac:dyDescent="0.25">
      <c r="A134">
        <v>25</v>
      </c>
      <c r="B134" s="9">
        <f>'Weibie function &amp; advanced MFB'!C127</f>
        <v>1.5161815512704346E-2</v>
      </c>
      <c r="C134">
        <f>(($B$5*B134)*Main!$B$37*(Main!$B$38/100))*10^6</f>
        <v>18.307355449291752</v>
      </c>
      <c r="D134">
        <f>(((D133*10^5)*(('Geometry calc'!C386/'Geometry calc'!C387)^Main!$B$40))+((C133*(Main!$B$39-1))/('Geometry calc'!C387)))*10^-5</f>
        <v>59.364957770979046</v>
      </c>
      <c r="E134">
        <f>(((D133*10^5)*(('Geometry calc'!C386/'Geometry calc'!C387)^Main!$B$41))+((C133*(Main!$B$39-1))/('Geometry calc'!C387)))*10^-5</f>
        <v>59.385807489809991</v>
      </c>
    </row>
    <row r="135" spans="1:5" x14ac:dyDescent="0.25">
      <c r="A135">
        <v>26</v>
      </c>
      <c r="B135" s="9">
        <f>'Weibie function &amp; advanced MFB'!C128</f>
        <v>1.3631358245504099E-2</v>
      </c>
      <c r="C135">
        <f>(($B$5*B135)*Main!$B$37*(Main!$B$38/100))*10^6</f>
        <v>16.459382482788545</v>
      </c>
      <c r="D135">
        <f>(((D134*10^5)*(('Geometry calc'!C387/'Geometry calc'!C388)^Main!$B$40))+((C134*(Main!$B$39-1))/('Geometry calc'!C388)))*10^-5</f>
        <v>57.907809756570465</v>
      </c>
      <c r="E135">
        <f>(((D134*10^5)*(('Geometry calc'!C387/'Geometry calc'!C388)^Main!$B$41))+((C134*(Main!$B$39-1))/('Geometry calc'!C388)))*10^-5</f>
        <v>57.928348653674384</v>
      </c>
    </row>
    <row r="136" spans="1:5" x14ac:dyDescent="0.25">
      <c r="A136">
        <v>27</v>
      </c>
      <c r="B136" s="9">
        <f>'Weibie function &amp; advanced MFB'!C129</f>
        <v>1.2177892258976808E-2</v>
      </c>
      <c r="C136">
        <f>(($B$5*B136)*Main!$B$37*(Main!$B$38/100))*10^6</f>
        <v>14.704373761932233</v>
      </c>
      <c r="D136">
        <f>(((D135*10^5)*(('Geometry calc'!C388/'Geometry calc'!C389)^Main!$B$40))+((C135*(Main!$B$39-1))/('Geometry calc'!C389)))*10^-5</f>
        <v>56.392769153314127</v>
      </c>
      <c r="E136">
        <f>(((D135*10^5)*(('Geometry calc'!C388/'Geometry calc'!C389)^Main!$B$41))+((C135*(Main!$B$39-1))/('Geometry calc'!C389)))*10^-5</f>
        <v>56.412925016268517</v>
      </c>
    </row>
    <row r="137" spans="1:5" x14ac:dyDescent="0.25">
      <c r="A137">
        <v>28</v>
      </c>
      <c r="B137" s="9">
        <f>'Weibie function &amp; advanced MFB'!C130</f>
        <v>1.0810361016616477E-2</v>
      </c>
      <c r="C137">
        <f>(($B$5*B137)*Main!$B$37*(Main!$B$38/100))*10^6</f>
        <v>13.053128202261354</v>
      </c>
      <c r="D137">
        <f>(((D136*10^5)*(('Geometry calc'!C389/'Geometry calc'!C390)^Main!$B$40))+((C136*(Main!$B$39-1))/('Geometry calc'!C390)))*10^-5</f>
        <v>54.835385008261326</v>
      </c>
      <c r="E137">
        <f>(((D136*10^5)*(('Geometry calc'!C389/'Geometry calc'!C390)^Main!$B$41))+((C136*(Main!$B$39-1))/('Geometry calc'!C390)))*10^-5</f>
        <v>54.855096718381041</v>
      </c>
    </row>
    <row r="138" spans="1:5" x14ac:dyDescent="0.25">
      <c r="A138">
        <v>29</v>
      </c>
      <c r="B138" s="9">
        <f>'Weibie function &amp; advanced MFB'!C131</f>
        <v>9.5352563125894463E-3</v>
      </c>
      <c r="C138">
        <f>(($B$5*B138)*Main!$B$37*(Main!$B$38/100))*10^6</f>
        <v>11.513484415399112</v>
      </c>
      <c r="D138">
        <f>(((D137*10^5)*(('Geometry calc'!C390/'Geometry calc'!C391)^Main!$B$40))+((C137*(Main!$B$39-1))/('Geometry calc'!C391)))*10^-5</f>
        <v>53.249973198742779</v>
      </c>
      <c r="E138">
        <f>(((D137*10^5)*(('Geometry calc'!C390/'Geometry calc'!C391)^Main!$B$41))+((C137*(Main!$B$39-1))/('Geometry calc'!C391)))*10^-5</f>
        <v>53.269190280023572</v>
      </c>
    </row>
    <row r="139" spans="1:5" x14ac:dyDescent="0.25">
      <c r="A139">
        <v>30</v>
      </c>
      <c r="B139" s="9">
        <f>'Weibie function &amp; advanced MFB'!C132</f>
        <v>8.3567385169567299E-3</v>
      </c>
      <c r="C139">
        <f>(($B$5*B139)*Main!$B$37*(Main!$B$38/100))*10^6</f>
        <v>10.090465900902258</v>
      </c>
      <c r="D139">
        <f>(((D138*10^5)*(('Geometry calc'!C391/'Geometry calc'!C392)^Main!$B$40))+((C138*(Main!$B$39-1))/('Geometry calc'!C392)))*10^-5</f>
        <v>51.649526449546201</v>
      </c>
      <c r="E139">
        <f>(((D138*10^5)*(('Geometry calc'!C391/'Geometry calc'!C392)^Main!$B$41))+((C138*(Main!$B$39-1))/('Geometry calc'!C392)))*10^-5</f>
        <v>51.668208445340788</v>
      </c>
    </row>
    <row r="140" spans="1:5" x14ac:dyDescent="0.25">
      <c r="A140">
        <v>31</v>
      </c>
      <c r="B140" s="9">
        <f>'Weibie function &amp; advanced MFB'!C133</f>
        <v>7.2768080071569097E-3</v>
      </c>
      <c r="C140">
        <f>(($B$5*B140)*Main!$B$37*(Main!$B$38/100))*10^6</f>
        <v>8.7864880437073865</v>
      </c>
      <c r="D140">
        <f>(((D139*10^5)*(('Geometry calc'!C392/'Geometry calc'!C393)^Main!$B$40))+((C139*(Main!$B$39-1))/('Geometry calc'!C393)))*10^-5</f>
        <v>50.045668396015579</v>
      </c>
      <c r="E140">
        <f>(((D139*10^5)*(('Geometry calc'!C392/'Geometry calc'!C393)^Main!$B$41))+((C139*(Main!$B$39-1))/('Geometry calc'!C393)))*10^-5</f>
        <v>50.063784121916882</v>
      </c>
    </row>
    <row r="141" spans="1:5" x14ac:dyDescent="0.25">
      <c r="A141">
        <v>32</v>
      </c>
      <c r="B141" s="9">
        <f>'Weibie function &amp; advanced MFB'!C134</f>
        <v>6.2955168330269817E-3</v>
      </c>
      <c r="C141">
        <f>(($B$5*B141)*Main!$B$37*(Main!$B$38/100))*10^6</f>
        <v>7.6016136921499236</v>
      </c>
      <c r="D141">
        <f>(((D140*10^5)*(('Geometry calc'!C393/'Geometry calc'!C394)^Main!$B$40))+((C140*(Main!$B$39-1))/('Geometry calc'!C394)))*10^-5</f>
        <v>48.448645721675838</v>
      </c>
      <c r="E141">
        <f>(((D140*10^5)*(('Geometry calc'!C393/'Geometry calc'!C394)^Main!$B$41))+((C140*(Main!$B$39-1))/('Geometry calc'!C394)))*10^-5</f>
        <v>48.466172438082339</v>
      </c>
    </row>
    <row r="142" spans="1:5" x14ac:dyDescent="0.25">
      <c r="A142">
        <v>33</v>
      </c>
      <c r="B142" s="9">
        <f>'Weibie function &amp; advanced MFB'!C135</f>
        <v>5.4112092581918292E-3</v>
      </c>
      <c r="C142">
        <f>(($B$5*B142)*Main!$B$37*(Main!$B$38/100))*10^6</f>
        <v>6.5338436031758826</v>
      </c>
      <c r="D142">
        <f>(((D141*10^5)*(('Geometry calc'!C394/'Geometry calc'!C395)^Main!$B$40))+((C141*(Main!$B$39-1))/('Geometry calc'!C395)))*10^-5</f>
        <v>46.867352236388236</v>
      </c>
      <c r="E142">
        <f>(((D141*10^5)*(('Geometry calc'!C394/'Geometry calc'!C395)^Main!$B$41))+((C141*(Main!$B$39-1))/('Geometry calc'!C395)))*10^-5</f>
        <v>46.884274778454184</v>
      </c>
    </row>
    <row r="143" spans="1:5" x14ac:dyDescent="0.25">
      <c r="A143">
        <v>34</v>
      </c>
      <c r="B143" s="9">
        <f>'Weibie function &amp; advanced MFB'!C136</f>
        <v>4.6207799502308022E-3</v>
      </c>
      <c r="C143">
        <f>(($B$5*B143)*Main!$B$37*(Main!$B$38/100))*10^6</f>
        <v>5.5794281978271645</v>
      </c>
      <c r="D143">
        <f>(((D142*10^5)*(('Geometry calc'!C395/'Geometry calc'!C396)^Main!$B$40))+((C142*(Main!$B$39-1))/('Geometry calc'!C396)))*10^-5</f>
        <v>45.309378849170763</v>
      </c>
      <c r="E143">
        <f>(((D142*10^5)*(('Geometry calc'!C395/'Geometry calc'!C396)^Main!$B$41))+((C142*(Main!$B$39-1))/('Geometry calc'!C396)))*10^-5</f>
        <v>45.325688745762477</v>
      </c>
    </row>
    <row r="144" spans="1:5" x14ac:dyDescent="0.25">
      <c r="A144">
        <v>35</v>
      </c>
      <c r="B144" s="9">
        <f>'Weibie function &amp; advanced MFB'!C137</f>
        <v>3.9199391963953278E-3</v>
      </c>
      <c r="C144">
        <f>(($B$5*B144)*Main!$B$37*(Main!$B$38/100))*10^6</f>
        <v>4.7331877998309819</v>
      </c>
      <c r="D144">
        <f>(((D143*10^5)*(('Geometry calc'!C396/'Geometry calc'!C397)^Main!$B$40))+((C143*(Main!$B$39-1))/('Geometry calc'!C397)))*10^-5</f>
        <v>43.781083673288173</v>
      </c>
      <c r="E144">
        <f>(((D143*10^5)*(('Geometry calc'!C396/'Geometry calc'!C397)^Main!$B$41))+((C143*(Main!$B$39-1))/('Geometry calc'!C397)))*10^-5</f>
        <v>43.79677828053812</v>
      </c>
    </row>
    <row r="145" spans="1:5" x14ac:dyDescent="0.25">
      <c r="A145">
        <v>36</v>
      </c>
      <c r="B145" s="9">
        <f>'Weibie function &amp; advanced MFB'!C138</f>
        <v>3.303475521450161E-3</v>
      </c>
      <c r="C145">
        <f>(($B$5*B145)*Main!$B$37*(Main!$B$38/100))*10^6</f>
        <v>3.9888297373455739</v>
      </c>
      <c r="D145">
        <f>(((D144*10^5)*(('Geometry calc'!C397/'Geometry calc'!C398)^Main!$B$40))+((C144*(Main!$B$39-1))/('Geometry calc'!C398)))*10^-5</f>
        <v>42.287676929389391</v>
      </c>
      <c r="E145">
        <f>(((D144*10^5)*(('Geometry calc'!C397/'Geometry calc'!C398)^Main!$B$41))+((C144*(Main!$B$39-1))/('Geometry calc'!C398)))*10^-5</f>
        <v>42.30275859872738</v>
      </c>
    </row>
    <row r="146" spans="1:5" x14ac:dyDescent="0.25">
      <c r="A146">
        <v>37</v>
      </c>
      <c r="B146" s="9">
        <f>'Weibie function &amp; advanced MFB'!C139</f>
        <v>2.765507386522037E-3</v>
      </c>
      <c r="C146">
        <f>(($B$5*B146)*Main!$B$37*(Main!$B$38/100))*10^6</f>
        <v>3.3392522604089061</v>
      </c>
      <c r="D146">
        <f>(((D145*10^5)*(('Geometry calc'!C398/'Geometry calc'!C399)^Main!$B$40))+((C145*(Main!$B$39-1))/('Geometry calc'!C399)))*10^-5</f>
        <v>40.833315840261335</v>
      </c>
      <c r="E146">
        <f>(((D145*10^5)*(('Geometry calc'!C398/'Geometry calc'!C399)^Main!$B$41))+((C145*(Main!$B$39-1))/('Geometry calc'!C399)))*10^-5</f>
        <v>40.847791135588757</v>
      </c>
    </row>
    <row r="147" spans="1:5" x14ac:dyDescent="0.25">
      <c r="A147">
        <v>38</v>
      </c>
      <c r="B147" s="9">
        <f>'Weibie function &amp; advanced MFB'!C140</f>
        <v>2.2997171534295813E-3</v>
      </c>
      <c r="C147">
        <f>(($B$5*B147)*Main!$B$37*(Main!$B$38/100))*10^6</f>
        <v>2.7768270445838752</v>
      </c>
      <c r="D147">
        <f>(((D146*10^5)*(('Geometry calc'!C399/'Geometry calc'!C400)^Main!$B$40))+((C146*(Main!$B$39-1))/('Geometry calc'!C400)))*10^-5</f>
        <v>39.421205299067623</v>
      </c>
      <c r="E147">
        <f>(((D146*10^5)*(('Geometry calc'!C399/'Geometry calc'!C400)^Main!$B$41))+((C146*(Main!$B$39-1))/('Geometry calc'!C400)))*10^-5</f>
        <v>39.43508427313521</v>
      </c>
    </row>
    <row r="148" spans="1:5" x14ac:dyDescent="0.25">
      <c r="A148">
        <v>39</v>
      </c>
      <c r="B148" s="9">
        <f>'Weibie function &amp; advanced MFB'!C141</f>
        <v>1.8995621087308789E-3</v>
      </c>
      <c r="C148">
        <f>(($B$5*B148)*Main!$B$37*(Main!$B$38/100))*10^6</f>
        <v>2.2936539950247394</v>
      </c>
      <c r="D148">
        <f>(((D147*10^5)*(('Geometry calc'!C400/'Geometry calc'!C401)^Main!$B$40))+((C147*(Main!$B$39-1))/('Geometry calc'!C401)))*10^-5</f>
        <v>38.053700708619246</v>
      </c>
      <c r="E148">
        <f>(((D147*10^5)*(('Geometry calc'!C400/'Geometry calc'!C401)^Main!$B$41))+((C147*(Main!$B$39-1))/('Geometry calc'!C401)))*10^-5</f>
        <v>38.066996244725459</v>
      </c>
    </row>
    <row r="149" spans="1:5" x14ac:dyDescent="0.25">
      <c r="A149">
        <v>40</v>
      </c>
      <c r="B149" s="9">
        <f>'Weibie function &amp; advanced MFB'!C142</f>
        <v>1.5584589628937495E-3</v>
      </c>
      <c r="C149">
        <f>(($B$5*B149)*Main!$B$37*(Main!$B$38/100))*10^6</f>
        <v>1.8817840226933</v>
      </c>
      <c r="D149">
        <f>(((D148*10^5)*(('Geometry calc'!C401/'Geometry calc'!C402)^Main!$B$40))+((C148*(Main!$B$39-1))/('Geometry calc'!C402)))*10^-5</f>
        <v>36.732410004996439</v>
      </c>
      <c r="E149">
        <f>(((D148*10^5)*(('Geometry calc'!C401/'Geometry calc'!C402)^Main!$B$41))+((C148*(Main!$B$39-1))/('Geometry calc'!C402)))*10^-5</f>
        <v>36.745137226847476</v>
      </c>
    </row>
    <row r="150" spans="1:5" x14ac:dyDescent="0.25">
      <c r="A150">
        <v>41</v>
      </c>
      <c r="B150" s="9">
        <f>'Weibie function &amp; advanced MFB'!C143</f>
        <v>1.2699397908699783E-3</v>
      </c>
      <c r="C150">
        <f>(($B$5*B150)*Main!$B$37*(Main!$B$38/100))*10^6</f>
        <v>1.5334073370814327</v>
      </c>
      <c r="D150">
        <f>(((D149*10^5)*(('Geometry calc'!C402/'Geometry calc'!C403)^Main!$B$40))+((C149*(Main!$B$39-1))/('Geometry calc'!C403)))*10^-5</f>
        <v>35.458292472947058</v>
      </c>
      <c r="E150">
        <f>(((D149*10^5)*(('Geometry calc'!C402/'Geometry calc'!C403)^Main!$B$41))+((C149*(Main!$B$39-1))/('Geometry calc'!C403)))*10^-5</f>
        <v>35.470468222887732</v>
      </c>
    </row>
    <row r="151" spans="1:5" x14ac:dyDescent="0.25">
      <c r="A151">
        <v>42</v>
      </c>
      <c r="B151" s="9">
        <f>'Weibie function &amp; advanced MFB'!C144</f>
        <v>1.0277787939403371E-3</v>
      </c>
      <c r="C151">
        <f>(($B$5*B151)*Main!$B$37*(Main!$B$38/100))*10^6</f>
        <v>1.24100650665113</v>
      </c>
      <c r="D151">
        <f>(((D150*10^5)*(('Geometry calc'!C403/'Geometry calc'!C404)^Main!$B$40))+((C150*(Main!$B$39-1))/('Geometry calc'!C404)))*10^-5</f>
        <v>34.231752516335682</v>
      </c>
      <c r="E151">
        <f>(((D150*10^5)*(('Geometry calc'!C403/'Geometry calc'!C404)^Main!$B$41))+((C150*(Main!$B$39-1))/('Geometry calc'!C404)))*10^-5</f>
        <v>34.243394900122844</v>
      </c>
    </row>
    <row r="152" spans="1:5" x14ac:dyDescent="0.25">
      <c r="A152">
        <v>43</v>
      </c>
      <c r="B152" s="9">
        <f>'Weibie function &amp; advanced MFB'!C145</f>
        <v>8.2609048885229353E-4</v>
      </c>
      <c r="C152">
        <f>(($B$5*B152)*Main!$B$37*(Main!$B$38/100))*10^6</f>
        <v>0.99747501874204025</v>
      </c>
      <c r="D152">
        <f>(((D151*10^5)*(('Geometry calc'!C404/'Geometry calc'!C405)^Main!$B$40))+((C151*(Main!$B$39-1))/('Geometry calc'!C405)))*10^-5</f>
        <v>33.052727052571164</v>
      </c>
      <c r="E152">
        <f>(((D151*10^5)*(('Geometry calc'!C404/'Geometry calc'!C405)^Main!$B$41))+((C151*(Main!$B$39-1))/('Geometry calc'!C405)))*10^-5</f>
        <v>33.063855047356775</v>
      </c>
    </row>
    <row r="153" spans="1:5" x14ac:dyDescent="0.25">
      <c r="A153">
        <v>44</v>
      </c>
      <c r="B153" s="9">
        <f>'Weibie function &amp; advanced MFB'!C146</f>
        <v>6.5940093640493025E-4</v>
      </c>
      <c r="C153">
        <f>(($B$5*B153)*Main!$B$37*(Main!$B$38/100))*10^6</f>
        <v>0.79620328556600906</v>
      </c>
      <c r="D153">
        <f>(((D152*10^5)*(('Geometry calc'!C405/'Geometry calc'!C406)^Main!$B$40))+((C152*(Main!$B$39-1))/('Geometry calc'!C406)))*10^-5</f>
        <v>31.920765647685727</v>
      </c>
      <c r="E153">
        <f>(((D152*10^5)*(('Geometry calc'!C405/'Geometry calc'!C406)^Main!$B$41))+((C152*(Main!$B$39-1))/('Geometry calc'!C406)))*10^-5</f>
        <v>31.93139876883404</v>
      </c>
    </row>
    <row r="154" spans="1:5" x14ac:dyDescent="0.25">
      <c r="A154">
        <v>45</v>
      </c>
      <c r="B154" s="9">
        <f>'Weibie function &amp; advanced MFB'!C147</f>
        <v>5.2269439221064307E-4</v>
      </c>
      <c r="C154">
        <f>(($B$5*B154)*Main!$B$37*(Main!$B$38/100))*10^6</f>
        <v>0.63113497335022961</v>
      </c>
      <c r="D154">
        <f>(((D153*10^5)*(('Geometry calc'!C406/'Geometry calc'!C407)^Main!$B$40))+((C153*(Main!$B$39-1))/('Geometry calc'!C407)))*10^-5</f>
        <v>30.83510289447436</v>
      </c>
      <c r="E154">
        <f>(((D153*10^5)*(('Geometry calc'!C406/'Geometry calc'!C407)^Main!$B$41))+((C153*(Main!$B$39-1))/('Geometry calc'!C407)))*10^-5</f>
        <v>30.845260916185516</v>
      </c>
    </row>
    <row r="155" spans="1:5" x14ac:dyDescent="0.25">
      <c r="A155">
        <v>46</v>
      </c>
      <c r="B155" s="9">
        <f>'Weibie function &amp; advanced MFB'!C148</f>
        <v>4.1143829731582482E-4</v>
      </c>
      <c r="C155">
        <f>(($B$5*B155)*Main!$B$37*(Main!$B$38/100))*10^6</f>
        <v>0.49679717762696052</v>
      </c>
      <c r="D155">
        <f>(((D154*10^5)*(('Geometry calc'!C407/'Geometry calc'!C408)^Main!$B$40))+((C154*(Main!$B$39-1))/('Geometry calc'!C408)))*10^-5</f>
        <v>29.794722858855803</v>
      </c>
      <c r="E155">
        <f>(((D154*10^5)*(('Geometry calc'!C407/'Geometry calc'!C408)^Main!$B$41))+((C154*(Main!$B$39-1))/('Geometry calc'!C408)))*10^-5</f>
        <v>29.80442558323471</v>
      </c>
    </row>
    <row r="156" spans="1:5" x14ac:dyDescent="0.25">
      <c r="A156">
        <v>47</v>
      </c>
      <c r="B156" s="9">
        <f>'Weibie function &amp; advanced MFB'!C149</f>
        <v>3.2158983864782886E-4</v>
      </c>
      <c r="C156">
        <f>(($B$5*B156)*Main!$B$37*(Main!$B$38/100))*10^6</f>
        <v>0.38830834474096998</v>
      </c>
      <c r="D156">
        <f>(((D155*10^5)*(('Geometry calc'!C408/'Geometry calc'!C409)^Main!$B$40))+((C155*(Main!$B$39-1))/('Geometry calc'!C409)))*10^-5</f>
        <v>28.798415680921366</v>
      </c>
      <c r="E156">
        <f>(((D155*10^5)*(('Geometry calc'!C408/'Geometry calc'!C409)^Main!$B$41))+((C155*(Main!$B$39-1))/('Geometry calc'!C409)))*10^-5</f>
        <v>28.807682750051285</v>
      </c>
    </row>
    <row r="157" spans="1:5" x14ac:dyDescent="0.25">
      <c r="A157">
        <v>48</v>
      </c>
      <c r="B157" s="9">
        <f>'Weibie function &amp; advanced MFB'!C150</f>
        <v>2.4958742204517215E-4</v>
      </c>
      <c r="C157">
        <f>(($B$5*B157)*Main!$B$37*(Main!$B$38/100))*10^6</f>
        <v>0.30136797583539249</v>
      </c>
      <c r="D157">
        <f>(((D156*10^5)*(('Geometry calc'!C409/'Geometry calc'!C410)^Main!$B$40))+((C156*(Main!$B$39-1))/('Geometry calc'!C410)))*10^-5</f>
        <v>27.844826620538139</v>
      </c>
      <c r="E157">
        <f>(((D156*10^5)*(('Geometry calc'!C409/'Geometry calc'!C410)^Main!$B$41))+((C156*(Main!$B$39-1))/('Geometry calc'!C410)))*10^-5</f>
        <v>27.853677366231764</v>
      </c>
    </row>
    <row r="158" spans="1:5" x14ac:dyDescent="0.25">
      <c r="A158">
        <v>49</v>
      </c>
      <c r="B158" s="9">
        <f>'Weibie function &amp; advanced MFB'!C151</f>
        <v>1.9233034412946548E-4</v>
      </c>
      <c r="C158">
        <f>(($B$5*B158)*Main!$B$37*(Main!$B$38/100))*10^6</f>
        <v>0.23223208135677229</v>
      </c>
      <c r="D158">
        <f>(((D157*10^5)*(('Geometry calc'!C410/'Geometry calc'!C411)^Main!$B$40))+((C157*(Main!$B$39-1))/('Geometry calc'!C411)))*10^-5</f>
        <v>26.932497987863531</v>
      </c>
      <c r="E158">
        <f>(((D157*10^5)*(('Geometry calc'!C410/'Geometry calc'!C411)^Main!$B$41))+((C157*(Main!$B$39-1))/('Geometry calc'!C411)))*10^-5</f>
        <v>26.940951314019014</v>
      </c>
    </row>
    <row r="159" spans="1:5" x14ac:dyDescent="0.25">
      <c r="A159">
        <v>50</v>
      </c>
      <c r="B159" s="9">
        <f>'Weibie function &amp; advanced MFB'!C152</f>
        <v>1.4714975767460281E-4</v>
      </c>
      <c r="C159">
        <f>(($B$5*B159)*Main!$B$37*(Main!$B$38/100))*10^6</f>
        <v>0.1776781227662885</v>
      </c>
      <c r="D159">
        <f>(((D158*10^5)*(('Geometry calc'!C411/'Geometry calc'!C412)^Main!$B$40))+((C158*(Main!$B$39-1))/('Geometry calc'!C412)))*10^-5</f>
        <v>26.059904502682478</v>
      </c>
      <c r="E159">
        <f>(((D158*10^5)*(('Geometry calc'!C411/'Geometry calc'!C412)^Main!$B$41))+((C158*(Main!$B$39-1))/('Geometry calc'!C412)))*10^-5</f>
        <v>26.067978795522617</v>
      </c>
    </row>
    <row r="160" spans="1:5" x14ac:dyDescent="0.25">
      <c r="A160">
        <v>51</v>
      </c>
      <c r="B160" s="9">
        <f>'Weibie function &amp; advanced MFB'!C153</f>
        <v>1.1177373384640976E-4</v>
      </c>
      <c r="C160">
        <f>(($B$5*B160)*Main!$B$37*(Main!$B$38/100))*10^6</f>
        <v>0.13496282643105248</v>
      </c>
      <c r="D160">
        <f>(((D159*10^5)*(('Geometry calc'!C412/'Geometry calc'!C413)^Main!$B$40))+((C159*(Main!$B$39-1))/('Geometry calc'!C413)))*10^-5</f>
        <v>25.2254826896175</v>
      </c>
      <c r="E160">
        <f>(((D159*10^5)*(('Geometry calc'!C412/'Geometry calc'!C413)^Main!$B$41))+((C159*(Main!$B$39-1))/('Geometry calc'!C413)))*10^-5</f>
        <v>25.233195751500187</v>
      </c>
    </row>
    <row r="161" spans="1:5" x14ac:dyDescent="0.25">
      <c r="A161">
        <v>52</v>
      </c>
      <c r="B161" s="9">
        <f>'Weibie function &amp; advanced MFB'!C154</f>
        <v>8.4288867882253982E-5</v>
      </c>
      <c r="C161">
        <f>(($B$5*B161)*Main!$B$37*(Main!$B$38/100))*10^6</f>
        <v>0.10177582384153268</v>
      </c>
      <c r="D161">
        <f>(((D160*10^5)*(('Geometry calc'!C413/'Geometry calc'!C414)^Main!$B$40))+((C160*(Main!$B$39-1))/('Geometry calc'!C414)))*10^-5</f>
        <v>24.427654945664887</v>
      </c>
      <c r="E161">
        <f>(((D160*10^5)*(('Geometry calc'!C413/'Geometry calc'!C414)^Main!$B$41))+((C160*(Main!$B$39-1))/('Geometry calc'!C414)))*10^-5</f>
        <v>24.435023948592132</v>
      </c>
    </row>
    <row r="162" spans="1:5" x14ac:dyDescent="0.25">
      <c r="A162">
        <v>53</v>
      </c>
      <c r="B162" s="9">
        <f>'Weibie function &amp; advanced MFB'!C155</f>
        <v>6.3100483601696844E-5</v>
      </c>
      <c r="C162">
        <f>(($B$5*B162)*Main!$B$37*(Main!$B$38/100))*10^6</f>
        <v>7.6191599967068938E-2</v>
      </c>
      <c r="D162">
        <f>(((D161*10^5)*(('Geometry calc'!C414/'Geometry calc'!C415)^Main!$B$40))+((C161*(Main!$B$39-1))/('Geometry calc'!C415)))*10^-5</f>
        <v>23.664848918718871</v>
      </c>
      <c r="E162">
        <f>(((D161*10^5)*(('Geometry calc'!C414/'Geometry calc'!C415)^Main!$B$41))+((C161*(Main!$B$39-1))/('Geometry calc'!C415)))*10^-5</f>
        <v>23.671890374117236</v>
      </c>
    </row>
    <row r="163" spans="1:5" x14ac:dyDescent="0.25">
      <c r="A163">
        <v>54</v>
      </c>
      <c r="B163" s="9">
        <f>'Weibie function &amp; advanced MFB'!C156</f>
        <v>4.6893093321620505E-5</v>
      </c>
      <c r="C163">
        <f>(($B$5*B163)*Main!$B$37*(Main!$B$38/100))*10^6</f>
        <v>5.6621750003248192E-2</v>
      </c>
      <c r="D163">
        <f>(((D162*10^5)*(('Geometry calc'!C415/'Geometry calc'!C416)^Main!$B$40))+((C162*(Main!$B$39-1))/('Geometry calc'!C416)))*10^-5</f>
        <v>22.935512816914297</v>
      </c>
      <c r="E163">
        <f>(((D162*10^5)*(('Geometry calc'!C415/'Geometry calc'!C416)^Main!$B$41))+((C162*(Main!$B$39-1))/('Geometry calc'!C416)))*10^-5</f>
        <v>22.942242558694026</v>
      </c>
    </row>
    <row r="164" spans="1:5" x14ac:dyDescent="0.25">
      <c r="A164">
        <v>55</v>
      </c>
      <c r="B164" s="9">
        <f>'Weibie function &amp; advanced MFB'!C157</f>
        <v>3.4592384916654062E-5</v>
      </c>
      <c r="C164">
        <f>(($B$5*B164)*Main!$B$37*(Main!$B$38/100))*10^6</f>
        <v>4.1769080093162707E-2</v>
      </c>
      <c r="D164">
        <f>(((D163*10^5)*(('Geometry calc'!C416/'Geometry calc'!C417)^Main!$B$40))+((C163*(Main!$B$39-1))/('Geometry calc'!C417)))*10^-5</f>
        <v>22.23812723433052</v>
      </c>
      <c r="E164">
        <f>(((D163*10^5)*(('Geometry calc'!C416/'Geometry calc'!C417)^Main!$B$41))+((C163*(Main!$B$39-1))/('Geometry calc'!C417)))*10^-5</f>
        <v>22.244560412641746</v>
      </c>
    </row>
    <row r="165" spans="1:5" x14ac:dyDescent="0.25">
      <c r="A165">
        <v>56</v>
      </c>
      <c r="B165" s="9">
        <f>'Weibie function &amp; advanced MFB'!C158</f>
        <v>2.5329653128958185E-5</v>
      </c>
      <c r="C165">
        <f>(($B$5*B165)*Main!$B$37*(Main!$B$38/100))*10^6</f>
        <v>3.0584659393233245E-2</v>
      </c>
      <c r="D165">
        <f>(((D164*10^5)*(('Geometry calc'!C417/'Geometry calc'!C418)^Main!$B$40))+((C164*(Main!$B$39-1))/('Geometry calc'!C418)))*10^-5</f>
        <v>21.571214033778119</v>
      </c>
      <c r="E165">
        <f>(((D164*10^5)*(('Geometry calc'!C417/'Geometry calc'!C418)^Main!$B$41))+((C164*(Main!$B$39-1))/('Geometry calc'!C418)))*10^-5</f>
        <v>21.577365117262591</v>
      </c>
    </row>
    <row r="166" spans="1:5" x14ac:dyDescent="0.25">
      <c r="A166">
        <v>57</v>
      </c>
      <c r="B166" s="9">
        <f>'Weibie function &amp; advanced MFB'!C159</f>
        <v>1.8409278770059601E-5</v>
      </c>
      <c r="C166">
        <f>(($B$5*B166)*Main!$B$37*(Main!$B$38/100))*10^6</f>
        <v>2.2228552360776473E-2</v>
      </c>
      <c r="D166">
        <f>(((D165*10^5)*(('Geometry calc'!C418/'Geometry calc'!C419)^Main!$B$40))+((C165*(Main!$B$39-1))/('Geometry calc'!C419)))*10^-5</f>
        <v>20.933342776199972</v>
      </c>
      <c r="E166">
        <f>(((D165*10^5)*(('Geometry calc'!C418/'Geometry calc'!C419)^Main!$B$41))+((C165*(Main!$B$39-1))/('Geometry calc'!C419)))*10^-5</f>
        <v>20.939225560880715</v>
      </c>
    </row>
    <row r="167" spans="1:5" x14ac:dyDescent="0.25">
      <c r="A167">
        <v>58</v>
      </c>
      <c r="B167" s="9">
        <f>'Weibie function &amp; advanced MFB'!C160</f>
        <v>1.327959338659479E-5</v>
      </c>
      <c r="C167">
        <f>(($B$5*B167)*Main!$B$37*(Main!$B$38/100))*10^6</f>
        <v>1.6034638869385082E-2</v>
      </c>
      <c r="D167">
        <f>(((D166*10^5)*(('Geometry calc'!C419/'Geometry calc'!C420)^Main!$B$40))+((C166*(Main!$B$39-1))/('Geometry calc'!C420)))*10^-5</f>
        <v>20.323135132099221</v>
      </c>
      <c r="E167">
        <f>(((D166*10^5)*(('Geometry calc'!C419/'Geometry calc'!C420)^Main!$B$41))+((C166*(Main!$B$39-1))/('Geometry calc'!C420)))*10^-5</f>
        <v>20.328762755356955</v>
      </c>
    </row>
    <row r="168" spans="1:5" x14ac:dyDescent="0.25">
      <c r="A168">
        <v>59</v>
      </c>
      <c r="B168" s="9">
        <f>'Weibie function &amp; advanced MFB'!C161</f>
        <v>9.5072504099347199E-6</v>
      </c>
      <c r="C168">
        <f>(($B$5*B168)*Main!$B$37*(Main!$B$38/100))*10^6</f>
        <v>1.1479668279452284E-2</v>
      </c>
      <c r="D168">
        <f>(((D167*10^5)*(('Geometry calc'!C420/'Geometry calc'!C421)^Main!$B$40))+((C167*(Main!$B$39-1))/('Geometry calc'!C421)))*10^-5</f>
        <v>19.73926765605869</v>
      </c>
      <c r="E168">
        <f>(((D167*10^5)*(('Geometry calc'!C420/'Geometry calc'!C421)^Main!$B$41))+((C167*(Main!$B$39-1))/('Geometry calc'!C421)))*10^-5</f>
        <v>19.74465261441231</v>
      </c>
    </row>
    <row r="169" spans="1:5" x14ac:dyDescent="0.25">
      <c r="A169">
        <v>60</v>
      </c>
      <c r="B169" s="9">
        <f>'Weibie function &amp; advanced MFB'!C162</f>
        <v>6.7550556346329671E-6</v>
      </c>
      <c r="C169">
        <f>(($B$5*B169)*Main!$B$37*(Main!$B$38/100))*10^6</f>
        <v>8.1564905257779947E-3</v>
      </c>
      <c r="D169">
        <f>(((D168*10^5)*(('Geometry calc'!C421/'Geometry calc'!C422)^Main!$B$40))+((C168*(Main!$B$39-1))/('Geometry calc'!C422)))*10^-5</f>
        <v>19.180473252884774</v>
      </c>
      <c r="E169">
        <f>(((D168*10^5)*(('Geometry calc'!C421/'Geometry calc'!C422)^Main!$B$41))+((C168*(Main!$B$39-1))/('Geometry calc'!C422)))*10^-5</f>
        <v>19.185627422525641</v>
      </c>
    </row>
    <row r="170" spans="1:5" x14ac:dyDescent="0.25">
      <c r="A170">
        <v>61</v>
      </c>
      <c r="B170" s="9">
        <f>'Weibie function &amp; advanced MFB'!C163</f>
        <v>4.7630865381842469E-6</v>
      </c>
      <c r="C170">
        <f>(($B$5*B170)*Main!$B$37*(Main!$B$38/100))*10^6</f>
        <v>5.7512583646206206E-3</v>
      </c>
      <c r="D170">
        <f>(((D169*10^5)*(('Geometry calc'!C422/'Geometry calc'!C423)^Main!$B$40))+((C169*(Main!$B$39-1))/('Geometry calc'!C423)))*10^-5</f>
        <v>18.645541614636343</v>
      </c>
      <c r="E170">
        <f>(((D169*10^5)*(('Geometry calc'!C422/'Geometry calc'!C423)^Main!$B$41))+((C169*(Main!$B$39-1))/('Geometry calc'!C423)))*10^-5</f>
        <v>18.650476273864676</v>
      </c>
    </row>
    <row r="171" spans="1:5" x14ac:dyDescent="0.25">
      <c r="A171">
        <v>62</v>
      </c>
      <c r="B171" s="9">
        <f>'Weibie function &amp; advanced MFB'!C164</f>
        <v>3.3328462409887294E-6</v>
      </c>
      <c r="C171">
        <f>(($B$5*B171)*Main!$B$37*(Main!$B$38/100))*10^6</f>
        <v>4.0242938413602601E-3</v>
      </c>
      <c r="D171">
        <f>(((D170*10^5)*(('Geometry calc'!C423/'Geometry calc'!C424)^Main!$B$40))+((C170*(Main!$B$39-1))/('Geometry calc'!C424)))*10^-5</f>
        <v>18.133318862730341</v>
      </c>
      <c r="E171">
        <f>(((D170*10^5)*(('Geometry calc'!C423/'Geometry calc'!C424)^Main!$B$41))+((C170*(Main!$B$39-1))/('Geometry calc'!C424)))*10^-5</f>
        <v>18.138044715609951</v>
      </c>
    </row>
    <row r="172" spans="1:5" x14ac:dyDescent="0.25">
      <c r="A172">
        <v>63</v>
      </c>
      <c r="B172" s="9">
        <f>'Weibie function &amp; advanced MFB'!C165</f>
        <v>2.3141477800692201E-6</v>
      </c>
      <c r="C172">
        <f>(($B$5*B172)*Main!$B$37*(Main!$B$38/100))*10^6</f>
        <v>2.7942515153556325E-3</v>
      </c>
      <c r="D172">
        <f>(((D171*10^5)*(('Geometry calc'!C424/'Geometry calc'!C425)^Main!$B$40))+((C171*(Main!$B$39-1))/('Geometry calc'!C425)))*10^-5</f>
        <v>17.642706588961335</v>
      </c>
      <c r="E172">
        <f>(((D171*10^5)*(('Geometry calc'!C424/'Geometry calc'!C425)^Main!$B$41))+((C171*(Main!$B$39-1))/('Geometry calc'!C425)))*10^-5</f>
        <v>17.647233789649373</v>
      </c>
    </row>
    <row r="173" spans="1:5" x14ac:dyDescent="0.25">
      <c r="A173">
        <v>64</v>
      </c>
      <c r="B173" s="9">
        <f>'Weibie function &amp; advanced MFB'!C166</f>
        <v>1.5944014123414618E-6</v>
      </c>
      <c r="C173">
        <f>(($B$5*B173)*Main!$B$37*(Main!$B$38/100))*10^6</f>
        <v>1.9251832579106197E-3</v>
      </c>
      <c r="D173">
        <f>(((D172*10^5)*(('Geometry calc'!C425/'Geometry calc'!C426)^Main!$B$40))+((C172*(Main!$B$39-1))/('Geometry calc'!C426)))*10^-5</f>
        <v>17.172660453824413</v>
      </c>
      <c r="E173">
        <f>(((D172*10^5)*(('Geometry calc'!C425/'Geometry calc'!C426)^Main!$B$41))+((C172*(Main!$B$39-1))/('Geometry calc'!C426)))*10^-5</f>
        <v>17.176998631149274</v>
      </c>
    </row>
    <row r="174" spans="1:5" x14ac:dyDescent="0.25">
      <c r="A174">
        <v>65</v>
      </c>
      <c r="B174" s="9">
        <f>'Weibie function &amp; advanced MFB'!C167</f>
        <v>1.0899756952564843E-6</v>
      </c>
      <c r="C174">
        <f>(($B$5*B174)*Main!$B$37*(Main!$B$38/100))*10^6</f>
        <v>1.3161070629984306E-3</v>
      </c>
      <c r="D174">
        <f>(((D173*10^5)*(('Geometry calc'!C426/'Geometry calc'!C427)^Main!$B$40))+((C173*(Main!$B$39-1))/('Geometry calc'!C427)))*10^-5</f>
        <v>16.72218846991538</v>
      </c>
      <c r="E174">
        <f>(((D173*10^5)*(('Geometry calc'!C426/'Geometry calc'!C427)^Main!$B$41))+((C173*(Main!$B$39-1))/('Geometry calc'!C427)))*10^-5</f>
        <v>16.726346751871706</v>
      </c>
    </row>
    <row r="175" spans="1:5" x14ac:dyDescent="0.25">
      <c r="A175">
        <v>66</v>
      </c>
      <c r="B175" s="9">
        <f>'Weibie function &amp; advanced MFB'!C168</f>
        <v>7.3931640420799027E-7</v>
      </c>
      <c r="C175">
        <f>(($B$5*B175)*Main!$B$37*(Main!$B$38/100))*10^6</f>
        <v>8.9269838364586262E-4</v>
      </c>
      <c r="D175">
        <f>(((D174*10^5)*(('Geometry calc'!C427/'Geometry calc'!C428)^Main!$B$40))+((C174*(Main!$B$39-1))/('Geometry calc'!C428)))*10^-5</f>
        <v>16.290349072156133</v>
      </c>
      <c r="E175">
        <f>(((D174*10^5)*(('Geometry calc'!C427/'Geometry calc'!C428)^Main!$B$41))+((C174*(Main!$B$39-1))/('Geometry calc'!C428)))*10^-5</f>
        <v>16.294336110063796</v>
      </c>
    </row>
    <row r="176" spans="1:5" x14ac:dyDescent="0.25">
      <c r="A176">
        <v>67</v>
      </c>
      <c r="B176" s="9">
        <f>'Weibie function &amp; advanced MFB'!C169</f>
        <v>4.9753096131865959E-7</v>
      </c>
      <c r="C176">
        <f>(($B$5*B176)*Main!$B$37*(Main!$B$38/100))*10^6</f>
        <v>6.0075102142328378E-4</v>
      </c>
      <c r="D176">
        <f>(((D175*10^5)*(('Geometry calc'!C428/'Geometry calc'!C429)^Main!$B$40))+((C175*(Main!$B$39-1))/('Geometry calc'!C429)))*10^-5</f>
        <v>15.876249054784701</v>
      </c>
      <c r="E176">
        <f>(((D175*10^5)*(('Geometry calc'!C428/'Geometry calc'!C429)^Main!$B$41))+((C175*(Main!$B$39-1))/('Geometry calc'!C429)))*10^-5</f>
        <v>15.880073046921877</v>
      </c>
    </row>
    <row r="177" spans="1:5" x14ac:dyDescent="0.25">
      <c r="A177">
        <v>68</v>
      </c>
      <c r="B177" s="9">
        <f>'Weibie function &amp; advanced MFB'!C170</f>
        <v>3.3217581785205397E-7</v>
      </c>
      <c r="C177">
        <f>(($B$5*B177)*Main!$B$37*(Main!$B$38/100))*10^6</f>
        <v>4.0109053984868442E-4</v>
      </c>
      <c r="D177">
        <f>(((D176*10^5)*(('Geometry calc'!C429/'Geometry calc'!C430)^Main!$B$40))+((C176*(Main!$B$39-1))/('Geometry calc'!C430)))*10^-5</f>
        <v>15.479041437026087</v>
      </c>
      <c r="E177">
        <f>(((D176*10^5)*(('Geometry calc'!C429/'Geometry calc'!C430)^Main!$B$41))+((C176*(Main!$B$39-1))/('Geometry calc'!C430)))*10^-5</f>
        <v>15.482710151597159</v>
      </c>
    </row>
    <row r="178" spans="1:5" x14ac:dyDescent="0.25">
      <c r="A178">
        <v>69</v>
      </c>
      <c r="B178" s="9">
        <f>'Weibie function &amp; advanced MFB'!C171</f>
        <v>2.200168655042134E-7</v>
      </c>
      <c r="C178">
        <f>(($B$5*B178)*Main!$B$37*(Main!$B$38/100))*10^6</f>
        <v>2.6566257571526198E-4</v>
      </c>
      <c r="D178">
        <f>(((D177*10^5)*(('Geometry calc'!C430/'Geometry calc'!C431)^Main!$B$40))+((C177*(Main!$B$39-1))/('Geometry calc'!C431)))*10^-5</f>
        <v>15.097923304656403</v>
      </c>
      <c r="E178">
        <f>(((D177*10^5)*(('Geometry calc'!C430/'Geometry calc'!C431)^Main!$B$41))+((C177*(Main!$B$39-1))/('Geometry calc'!C431)))*10^-5</f>
        <v>15.101444101995925</v>
      </c>
    </row>
    <row r="179" spans="1:5" x14ac:dyDescent="0.25">
      <c r="A179">
        <v>70</v>
      </c>
      <c r="B179" s="9">
        <f>'Weibie function &amp; advanced MFB'!C172</f>
        <v>1.4456593189215994E-7</v>
      </c>
      <c r="C179">
        <f>(($B$5*B179)*Main!$B$37*(Main!$B$38/100))*10^6</f>
        <v>1.7455824461062901E-4</v>
      </c>
      <c r="D179">
        <f>(((D178*10^5)*(('Geometry calc'!C431/'Geometry calc'!C432)^Main!$B$40))+((C178*(Main!$B$39-1))/('Geometry calc'!C432)))*10^-5</f>
        <v>14.732133662825127</v>
      </c>
      <c r="E179">
        <f>(((D178*10^5)*(('Geometry calc'!C431/'Geometry calc'!C432)^Main!$B$41))+((C178*(Main!$B$39-1))/('Geometry calc'!C432)))*10^-5</f>
        <v>14.735513516771105</v>
      </c>
    </row>
    <row r="180" spans="1:5" x14ac:dyDescent="0.25">
      <c r="A180">
        <v>71</v>
      </c>
      <c r="B180" s="9">
        <f>'Weibie function &amp; advanced MFB'!C173</f>
        <v>9.4228001956686569E-8</v>
      </c>
      <c r="C180">
        <f>(($B$5*B180)*Main!$B$37*(Main!$B$38/100))*10^6</f>
        <v>1.1377697635564537E-4</v>
      </c>
      <c r="D180">
        <f>(((D179*10^5)*(('Geometry calc'!C432/'Geometry calc'!C433)^Main!$B$40))+((C179*(Main!$B$39-1))/('Geometry calc'!C433)))*10^-5</f>
        <v>14.380951326069999</v>
      </c>
      <c r="E180">
        <f>(((D179*10^5)*(('Geometry calc'!C432/'Geometry calc'!C433)^Main!$B$41))+((C179*(Main!$B$39-1))/('Geometry calc'!C433)))*10^-5</f>
        <v>14.384196844464888</v>
      </c>
    </row>
    <row r="181" spans="1:5" x14ac:dyDescent="0.25">
      <c r="A181">
        <v>72</v>
      </c>
      <c r="B181" s="9">
        <f>'Weibie function &amp; advanced MFB'!C174</f>
        <v>6.0922833000631726E-8</v>
      </c>
      <c r="C181">
        <f>(($B$5*B181)*Main!$B$37*(Main!$B$38/100))*10^6</f>
        <v>7.3562163962874187E-5</v>
      </c>
      <c r="D181">
        <f>(((D180*10^5)*(('Geometry calc'!C433/'Geometry calc'!C434)^Main!$B$40))+((C180*(Main!$B$39-1))/('Geometry calc'!C434)))*10^-5</f>
        <v>14.043692864039715</v>
      </c>
      <c r="E181">
        <f>(((D180*10^5)*(('Geometry calc'!C433/'Geometry calc'!C434)^Main!$B$41))+((C180*(Main!$B$39-1))/('Geometry calc'!C434)))*10^-5</f>
        <v>14.046810308337255</v>
      </c>
    </row>
    <row r="182" spans="1:5" x14ac:dyDescent="0.25">
      <c r="A182">
        <v>73</v>
      </c>
      <c r="B182" s="9">
        <f>'Weibie function &amp; advanced MFB'!C175</f>
        <v>3.9070446877786935E-8</v>
      </c>
      <c r="C182">
        <f>(($B$5*B182)*Main!$B$37*(Main!$B$38/100))*10^6</f>
        <v>4.7176181371879508E-5</v>
      </c>
      <c r="D182">
        <f>(((D181*10^5)*(('Geometry calc'!C434/'Geometry calc'!C435)^Main!$B$40))+((C181*(Main!$B$39-1))/('Geometry calc'!C435)))*10^-5</f>
        <v>13.719710615670614</v>
      </c>
      <c r="E182">
        <f>(((D181*10^5)*(('Geometry calc'!C434/'Geometry calc'!C435)^Main!$B$41))+((C181*(Main!$B$39-1))/('Geometry calc'!C435)))*10^-5</f>
        <v>13.722705919641742</v>
      </c>
    </row>
    <row r="183" spans="1:5" x14ac:dyDescent="0.25">
      <c r="A183">
        <v>74</v>
      </c>
      <c r="B183" s="9">
        <f>'Weibie function &amp; advanced MFB'!C176</f>
        <v>2.4852323088353501E-8</v>
      </c>
      <c r="C183">
        <f>(($B$5*B183)*Main!$B$37*(Main!$B$38/100))*10^6</f>
        <v>3.0008300268387507E-5</v>
      </c>
      <c r="D183">
        <f>(((D182*10^5)*(('Geometry calc'!C435/'Geometry calc'!C436)^Main!$B$40))+((C182*(Main!$B$39-1))/('Geometry calc'!C436)))*10^-5</f>
        <v>13.408390780132319</v>
      </c>
      <c r="E183">
        <f>(((D182*10^5)*(('Geometry calc'!C435/'Geometry calc'!C436)^Main!$B$41))+((C182*(Main!$B$39-1))/('Geometry calc'!C436)))*10^-5</f>
        <v>13.411269567675118</v>
      </c>
    </row>
    <row r="184" spans="1:5" x14ac:dyDescent="0.25">
      <c r="A184">
        <v>75</v>
      </c>
      <c r="B184" s="9">
        <f>'Weibie function &amp; advanced MFB'!C177</f>
        <v>1.5678990772372003E-8</v>
      </c>
      <c r="C184">
        <f>(($B$5*B184)*Main!$B$37*(Main!$B$38/100))*10^6</f>
        <v>1.893182626549329E-5</v>
      </c>
      <c r="D184">
        <f>(((D183*10^5)*(('Geometry calc'!C436/'Geometry calc'!C437)^Main!$B$40))+((C183*(Main!$B$39-1))/('Geometry calc'!C437)))*10^-5</f>
        <v>13.109151589491974</v>
      </c>
      <c r="E184">
        <f>(((D183*10^5)*(('Geometry calc'!C436/'Geometry calc'!C437)^Main!$B$41))+((C183*(Main!$B$39-1))/('Geometry calc'!C437)))*10^-5</f>
        <v>13.111919191559405</v>
      </c>
    </row>
    <row r="185" spans="1:5" x14ac:dyDescent="0.25">
      <c r="A185">
        <v>76</v>
      </c>
      <c r="B185" s="9">
        <f>'Weibie function &amp; advanced MFB'!C178</f>
        <v>9.8103379864156182E-9</v>
      </c>
      <c r="C185">
        <f>(($B$5*B185)*Main!$B$37*(Main!$B$38/100))*10^6</f>
        <v>1.1845635797672698E-5</v>
      </c>
      <c r="D185">
        <f>(((D184*10^5)*(('Geometry calc'!C437/'Geometry calc'!C438)^Main!$B$40))+((C184*(Main!$B$39-1))/('Geometry calc'!C438)))*10^-5</f>
        <v>12.821441565527808</v>
      </c>
      <c r="E185">
        <f>(((D184*10^5)*(('Geometry calc'!C437/'Geometry calc'!C438)^Main!$B$41))+((C184*(Main!$B$39-1))/('Geometry calc'!C438)))*10^-5</f>
        <v>12.82410303619352</v>
      </c>
    </row>
    <row r="186" spans="1:5" x14ac:dyDescent="0.25">
      <c r="A186">
        <v>77</v>
      </c>
      <c r="B186" s="9">
        <f>'Weibie function &amp; advanced MFB'!C179</f>
        <v>6.0876104157614463E-9</v>
      </c>
      <c r="C186">
        <f>(($B$5*B186)*Main!$B$37*(Main!$B$38/100))*10^6</f>
        <v>7.3505740539298408E-6</v>
      </c>
      <c r="D186">
        <f>(((D185*10^5)*(('Geometry calc'!C438/'Geometry calc'!C439)^Main!$B$40))+((C185*(Main!$B$39-1))/('Geometry calc'!C439)))*10^-5</f>
        <v>12.544737861262078</v>
      </c>
      <c r="E186">
        <f>(((D185*10^5)*(('Geometry calc'!C438/'Geometry calc'!C439)^Main!$B$41))+((C185*(Main!$B$39-1))/('Geometry calc'!C439)))*10^-5</f>
        <v>12.547297992949391</v>
      </c>
    </row>
    <row r="187" spans="1:5" x14ac:dyDescent="0.25">
      <c r="A187">
        <v>78</v>
      </c>
      <c r="B187" s="9">
        <f>'Weibie function &amp; advanced MFB'!C180</f>
        <v>3.7461839186292423E-9</v>
      </c>
      <c r="C187">
        <f>(($B$5*B187)*Main!$B$37*(Main!$B$38/100))*10^6</f>
        <v>4.5233844534844486E-6</v>
      </c>
      <c r="D187">
        <f>(((D186*10^5)*(('Geometry calc'!C439/'Geometry calc'!C440)^Main!$B$40))+((C186*(Main!$B$39-1))/('Geometry calc'!C440)))*10^-5</f>
        <v>12.278544686432186</v>
      </c>
      <c r="E187">
        <f>(((D186*10^5)*(('Geometry calc'!C439/'Geometry calc'!C440)^Main!$B$41))+((C186*(Main!$B$39-1))/('Geometry calc'!C440)))*10^-5</f>
        <v>12.28100802433474</v>
      </c>
    </row>
    <row r="188" spans="1:5" x14ac:dyDescent="0.25">
      <c r="A188">
        <v>79</v>
      </c>
      <c r="B188" s="9">
        <f>'Weibie function &amp; advanced MFB'!C181</f>
        <v>2.2860886517150902E-9</v>
      </c>
      <c r="C188">
        <f>(($B$5*B188)*Main!$B$37*(Main!$B$38/100))*10^6</f>
        <v>2.7603711112611536E-6</v>
      </c>
      <c r="D188">
        <f>(((D187*10^5)*(('Geometry calc'!C440/'Geometry calc'!C441)^Main!$B$40))+((C187*(Main!$B$39-1))/('Geometry calc'!C441)))*10^-5</f>
        <v>12.022391815159427</v>
      </c>
      <c r="E188">
        <f>(((D187*10^5)*(('Geometry calc'!C440/'Geometry calc'!C441)^Main!$B$41))+((C187*(Main!$B$39-1))/('Geometry calc'!C441)))*10^-5</f>
        <v>12.024762670884243</v>
      </c>
    </row>
    <row r="189" spans="1:5" x14ac:dyDescent="0.25">
      <c r="A189">
        <v>80</v>
      </c>
      <c r="B189" s="9">
        <f>'Weibie function &amp; advanced MFB'!C182</f>
        <v>1.3833791889794611E-9</v>
      </c>
      <c r="C189">
        <f>(($B$5*B189)*Main!$B$37*(Main!$B$38/100))*10^6</f>
        <v>1.6703813941396952E-6</v>
      </c>
      <c r="D189">
        <f>(((D188*10^5)*(('Geometry calc'!C441/'Geometry calc'!C442)^Main!$B$40))+((C188*(Main!$B$39-1))/('Geometry calc'!C442)))*10^-5</f>
        <v>11.775833173409962</v>
      </c>
      <c r="E189">
        <f>(((D188*10^5)*(('Geometry calc'!C441/'Geometry calc'!C442)^Main!$B$41))+((C188*(Main!$B$39-1))/('Geometry calc'!C442)))*10^-5</f>
        <v>11.77811563787507</v>
      </c>
    </row>
    <row r="190" spans="1:5" x14ac:dyDescent="0.25">
      <c r="A190">
        <v>81</v>
      </c>
      <c r="B190" s="9">
        <f>'Weibie function &amp; advanced MFB'!C183</f>
        <v>8.3007256623801595E-10</v>
      </c>
      <c r="C190">
        <f>(($B$5*B190)*Main!$B$37*(Main!$B$38/100))*10^6</f>
        <v>1.0022832362055705E-6</v>
      </c>
      <c r="D190">
        <f>(((D189*10^5)*(('Geometry calc'!C442/'Geometry calc'!C443)^Main!$B$40))+((C189*(Main!$B$39-1))/('Geometry calc'!C443)))*10^-5</f>
        <v>11.538445503400775</v>
      </c>
      <c r="E190">
        <f>(((D189*10^5)*(('Geometry calc'!C442/'Geometry calc'!C443)^Main!$B$41))+((C189*(Main!$B$39-1))/('Geometry calc'!C443)))*10^-5</f>
        <v>11.540643459020318</v>
      </c>
    </row>
    <row r="191" spans="1:5" x14ac:dyDescent="0.25">
      <c r="A191">
        <v>82</v>
      </c>
      <c r="B191" s="9">
        <f>'Weibie function &amp; advanced MFB'!C184</f>
        <v>4.9385562306270003E-10</v>
      </c>
      <c r="C191">
        <f>(($B$5*B191)*Main!$B$37*(Main!$B$38/100))*10^6</f>
        <v>5.9631318059928414E-7</v>
      </c>
      <c r="D191">
        <f>(((D190*10^5)*(('Geometry calc'!C443/'Geometry calc'!C444)^Main!$B$40))+((C190*(Main!$B$39-1))/('Geometry calc'!C444)))*10^-5</f>
        <v>11.309827101827544</v>
      </c>
      <c r="E191">
        <f>(((D190*10^5)*(('Geometry calc'!C443/'Geometry calc'!C444)^Main!$B$41))+((C190*(Main!$B$39-1))/('Geometry calc'!C444)))*10^-5</f>
        <v>11.311944234017501</v>
      </c>
    </row>
    <row r="192" spans="1:5" x14ac:dyDescent="0.25">
      <c r="A192">
        <v>83</v>
      </c>
      <c r="B192" s="9">
        <f>'Weibie function &amp; advanced MFB'!C185</f>
        <v>2.9132374290696816E-10</v>
      </c>
      <c r="C192">
        <f>(($B$5*B192)*Main!$B$37*(Main!$B$38/100))*10^6</f>
        <v>3.5176310566152411E-7</v>
      </c>
      <c r="D192">
        <f>(((D191*10^5)*(('Geometry calc'!C444/'Geometry calc'!C445)^Main!$B$40))+((C191*(Main!$B$39-1))/('Geometry calc'!C445)))*10^-5</f>
        <v>11.089596628636563</v>
      </c>
      <c r="E192">
        <f>(((D191*10^5)*(('Geometry calc'!C444/'Geometry calc'!C445)^Main!$B$41))+((C191*(Main!$B$39-1))/('Geometry calc'!C445)))*10^-5</f>
        <v>11.09163643667396</v>
      </c>
    </row>
    <row r="193" spans="1:5" x14ac:dyDescent="0.25">
      <c r="A193">
        <v>84</v>
      </c>
      <c r="B193" s="9">
        <f>'Weibie function &amp; advanced MFB'!C186</f>
        <v>1.7038281896475382E-10</v>
      </c>
      <c r="C193">
        <f>(($B$5*B193)*Main!$B$37*(Main!$B$38/100))*10^6</f>
        <v>2.0573122174098443E-7</v>
      </c>
      <c r="D193">
        <f>(((D192*10^5)*(('Geometry calc'!C445/'Geometry calc'!C446)^Main!$B$40))+((C192*(Main!$B$39-1))/('Geometry calc'!C446)))*10^-5</f>
        <v>10.877391982998761</v>
      </c>
      <c r="E193">
        <f>(((D192*10^5)*(('Geometry calc'!C445/'Geometry calc'!C446)^Main!$B$41))+((C192*(Main!$B$39-1))/('Geometry calc'!C446)))*10^-5</f>
        <v>10.879357790266832</v>
      </c>
    </row>
    <row r="194" spans="1:5" x14ac:dyDescent="0.25">
      <c r="A194">
        <v>85</v>
      </c>
      <c r="B194" s="9">
        <f>'Weibie function &amp; advanced MFB'!C187</f>
        <v>9.8794639136201567E-11</v>
      </c>
      <c r="C194">
        <f>(($B$5*B194)*Main!$B$37*(Main!$B$38/100))*10^6</f>
        <v>1.1929102907468023E-7</v>
      </c>
      <c r="D194">
        <f>(((D193*10^5)*(('Geometry calc'!C446/'Geometry calc'!C447)^Main!$B$40))+((C193*(Main!$B$39-1))/('Geometry calc'!C447)))*10^-5</f>
        <v>10.672869243142998</v>
      </c>
      <c r="E194">
        <f>(((D193*10^5)*(('Geometry calc'!C446/'Geometry calc'!C447)^Main!$B$41))+((C193*(Main!$B$39-1))/('Geometry calc'!C447)))*10^-5</f>
        <v>10.674764206793975</v>
      </c>
    </row>
    <row r="195" spans="1:5" x14ac:dyDescent="0.25">
      <c r="A195">
        <v>86</v>
      </c>
      <c r="B195" s="9">
        <f>'Weibie function &amp; advanced MFB'!C188</f>
        <v>5.679112735634817E-11</v>
      </c>
      <c r="C195">
        <f>(($B$5*B195)*Main!$B$37*(Main!$B$38/100))*10^6</f>
        <v>6.8573275674505087E-8</v>
      </c>
      <c r="D195">
        <f>(((D194*10^5)*(('Geometry calc'!C447/'Geometry calc'!C448)^Main!$B$40))+((C194*(Main!$B$39-1))/('Geometry calc'!C448)))*10^-5</f>
        <v>10.475701666751673</v>
      </c>
      <c r="E195">
        <f>(((D194*10^5)*(('Geometry calc'!C447/'Geometry calc'!C448)^Main!$B$41))+((C194*(Main!$B$39-1))/('Geometry calc'!C448)))*10^-5</f>
        <v>10.47752878681796</v>
      </c>
    </row>
    <row r="196" spans="1:5" x14ac:dyDescent="0.25">
      <c r="A196">
        <v>87</v>
      </c>
      <c r="B196" s="9">
        <f>'Weibie function &amp; advanced MFB'!C189</f>
        <v>3.2363112190125776E-11</v>
      </c>
      <c r="C196">
        <f>(($B$5*B196)*Main!$B$37*(Main!$B$38/100))*10^6</f>
        <v>3.9077312200078394E-8</v>
      </c>
      <c r="D196">
        <f>(((D195*10^5)*(('Geometry calc'!C448/'Geometry calc'!C449)^Main!$B$40))+((C195*(Main!$B$39-1))/('Geometry calc'!C449)))*10^-5</f>
        <v>10.285578748699731</v>
      </c>
      <c r="E196">
        <f>(((D195*10^5)*(('Geometry calc'!C448/'Geometry calc'!C449)^Main!$B$41))+((C195*(Main!$B$39-1))/('Geometry calc'!C449)))*10^-5</f>
        <v>10.287340876683226</v>
      </c>
    </row>
    <row r="197" spans="1:5" x14ac:dyDescent="0.25">
      <c r="A197">
        <v>88</v>
      </c>
      <c r="B197" s="9">
        <f>'Weibie function &amp; advanced MFB'!C190</f>
        <v>1.8282153568804915E-11</v>
      </c>
      <c r="C197">
        <f>(($B$5*B197)*Main!$B$37*(Main!$B$38/100))*10^6</f>
        <v>2.2075053180946584E-8</v>
      </c>
      <c r="D197">
        <f>(((D196*10^5)*(('Geometry calc'!C449/'Geometry calc'!C450)^Main!$B$40))+((C196*(Main!$B$39-1))/('Geometry calc'!C450)))*10^-5</f>
        <v>10.102205333017613</v>
      </c>
      <c r="E197">
        <f>(((D196*10^5)*(('Geometry calc'!C449/'Geometry calc'!C450)^Main!$B$41))+((C196*(Main!$B$39-1))/('Geometry calc'!C450)))*10^-5</f>
        <v>10.103905179985805</v>
      </c>
    </row>
    <row r="198" spans="1:5" x14ac:dyDescent="0.25">
      <c r="A198">
        <v>89</v>
      </c>
      <c r="B198" s="9">
        <f>'Weibie function &amp; advanced MFB'!C191</f>
        <v>1.0237366510068568E-11</v>
      </c>
      <c r="C198">
        <f>(($B$5*B198)*Main!$B$37*(Main!$B$38/100))*10^6</f>
        <v>1.2361257621652169E-8</v>
      </c>
      <c r="D198">
        <f>(((D197*10^5)*(('Geometry calc'!C450/'Geometry calc'!C451)^Main!$B$40))+((C197*(Main!$B$39-1))/('Geometry calc'!C451)))*10^-5</f>
        <v>9.9253007760737955</v>
      </c>
      <c r="E198">
        <f>(((D197*10^5)*(('Geometry calc'!C450/'Geometry calc'!C451)^Main!$B$41))+((C197*(Main!$B$39-1))/('Geometry calc'!C451)))*10^-5</f>
        <v>9.9269409202900682</v>
      </c>
    </row>
    <row r="199" spans="1:5" x14ac:dyDescent="0.25">
      <c r="A199">
        <v>90</v>
      </c>
      <c r="B199" s="9">
        <f>'Weibie function &amp; advanced MFB'!C192</f>
        <v>5.6823434846364762E-12</v>
      </c>
      <c r="C199">
        <f>(($B$5*B199)*Main!$B$37*(Main!$B$38/100))*10^6</f>
        <v>6.861228582489983E-9</v>
      </c>
      <c r="D199">
        <f>(((D198*10^5)*(('Geometry calc'!C451/'Geometry calc'!C452)^Main!$B$40))+((C198*(Main!$B$39-1))/('Geometry calc'!C452)))*10^-5</f>
        <v>9.7545981580952699</v>
      </c>
      <c r="E199">
        <f>(((D198*10^5)*(('Geometry calc'!C451/'Geometry calc'!C452)^Main!$B$41))+((C198*(Main!$B$39-1))/('Geometry calc'!C452)))*10^-5</f>
        <v>9.7561810522096852</v>
      </c>
    </row>
    <row r="200" spans="1:5" x14ac:dyDescent="0.25">
      <c r="A200">
        <v>91</v>
      </c>
      <c r="B200" s="9">
        <f>'Weibie function &amp; advanced MFB'!C193</f>
        <v>3.1261659927395158E-12</v>
      </c>
      <c r="C200">
        <f>(($B$5*B200)*Main!$B$37*(Main!$B$38/100))*10^6</f>
        <v>3.7747347588166341E-9</v>
      </c>
      <c r="D200">
        <f>(((D199*10^5)*(('Geometry calc'!C452/'Geometry calc'!C453)^Main!$B$40))+((C199*(Main!$B$39-1))/('Geometry calc'!C453)))*10^-5</f>
        <v>9.5898435402733</v>
      </c>
      <c r="E200">
        <f>(((D199*10^5)*(('Geometry calc'!C452/'Geometry calc'!C453)^Main!$B$41))+((C199*(Main!$B$39-1))/('Geometry calc'!C453)))*10^-5</f>
        <v>9.591371518098855</v>
      </c>
    </row>
    <row r="201" spans="1:5" x14ac:dyDescent="0.25">
      <c r="A201">
        <v>92</v>
      </c>
      <c r="B201" s="9">
        <f>'Weibie function &amp; advanced MFB'!C194</f>
        <v>1.7046364320094654E-12</v>
      </c>
      <c r="C201">
        <f>(($B$5*B201)*Main!$B$37*(Main!$B$38/100))*10^6</f>
        <v>2.058288141447212E-9</v>
      </c>
      <c r="D201">
        <f>(((D200*10^5)*(('Geometry calc'!C453/'Geometry calc'!C454)^Main!$B$40))+((C200*(Main!$B$39-1))/('Geometry calc'!C454)))*10^-5</f>
        <v>9.4307952648317492</v>
      </c>
      <c r="E201">
        <f>(((D200*10^5)*(('Geometry calc'!C453/'Geometry calc'!C454)^Main!$B$41))+((C200*(Main!$B$39-1))/('Geometry calc'!C454)))*10^-5</f>
        <v>9.432270547729976</v>
      </c>
    </row>
    <row r="202" spans="1:5" x14ac:dyDescent="0.25">
      <c r="A202">
        <v>93</v>
      </c>
      <c r="B202" s="9">
        <f>'Weibie function &amp; advanced MFB'!C195</f>
        <v>9.212630658339549E-13</v>
      </c>
      <c r="C202">
        <f>(($B$5*B202)*Main!$B$37*(Main!$B$38/100))*10^6</f>
        <v>1.1123925359990207E-9</v>
      </c>
      <c r="D202">
        <f>(((D201*10^5)*(('Geometry calc'!C454/'Geometry calc'!C455)^Main!$B$40))+((C201*(Main!$B$39-1))/('Geometry calc'!C455)))*10^-5</f>
        <v>9.2772232955654701</v>
      </c>
      <c r="E202">
        <f>(((D201*10^5)*(('Geometry calc'!C454/'Geometry calc'!C455)^Main!$B$41))+((C201*(Main!$B$39-1))/('Geometry calc'!C455)))*10^-5</f>
        <v>9.2786479984639474</v>
      </c>
    </row>
    <row r="203" spans="1:5" x14ac:dyDescent="0.25">
      <c r="A203">
        <v>94</v>
      </c>
      <c r="B203" s="9">
        <f>'Weibie function &amp; advanced MFB'!C196</f>
        <v>4.9349413444588208E-13</v>
      </c>
      <c r="C203">
        <f>(($B$5*B203)*Main!$B$37*(Main!$B$38/100))*10^6</f>
        <v>5.9587669589246168E-10</v>
      </c>
      <c r="D203">
        <f>(((D202*10^5)*(('Geometry calc'!C455/'Geometry calc'!C456)^Main!$B$40))+((C202*(Main!$B$39-1))/('Geometry calc'!C456)))*10^-5</f>
        <v>9.1289085964847896</v>
      </c>
      <c r="E203">
        <f>(((D202*10^5)*(('Geometry calc'!C455/'Geometry calc'!C456)^Main!$B$41))+((C202*(Main!$B$39-1))/('Geometry calc'!C456)))*10^-5</f>
        <v>9.1302847335480468</v>
      </c>
    </row>
    <row r="204" spans="1:5" x14ac:dyDescent="0.25">
      <c r="A204">
        <v>95</v>
      </c>
      <c r="B204" s="9">
        <f>'Weibie function &amp; advanced MFB'!C197</f>
        <v>2.6190161150907443E-13</v>
      </c>
      <c r="C204">
        <f>(($B$5*B204)*Main!$B$37*(Main!$B$38/100))*10^6</f>
        <v>3.1623692364686553E-10</v>
      </c>
      <c r="D204">
        <f>(((D203*10^5)*(('Geometry calc'!C456/'Geometry calc'!C457)^Main!$B$40))+((C203*(Main!$B$39-1))/('Geometry calc'!C457)))*10^-5</f>
        <v>8.9856425463272771</v>
      </c>
      <c r="E204">
        <f>(((D203*10^5)*(('Geometry calc'!C456/'Geometry calc'!C457)^Main!$B$41))+((C203*(Main!$B$39-1))/('Geometry calc'!C457)))*10^-5</f>
        <v>8.9869720363013776</v>
      </c>
    </row>
    <row r="205" spans="1:5" x14ac:dyDescent="0.25">
      <c r="A205">
        <v>96</v>
      </c>
      <c r="B205" s="9">
        <f>'Weibie function &amp; advanced MFB'!C198</f>
        <v>1.3777867735598193E-13</v>
      </c>
      <c r="C205">
        <f>(($B$5*B205)*Main!$B$37*(Main!$B$38/100))*10^6</f>
        <v>1.6636287505119123E-10</v>
      </c>
      <c r="D205">
        <f>(((D204*10^5)*(('Geometry calc'!C457/'Geometry calc'!C458)^Main!$B$40))+((C204*(Main!$B$39-1))/('Geometry calc'!C458)))*10^-5</f>
        <v>8.84722638682012</v>
      </c>
      <c r="E205">
        <f>(((D204*10^5)*(('Geometry calc'!C457/'Geometry calc'!C458)^Main!$B$41))+((C204*(Main!$B$39-1))/('Geometry calc'!C458)))*10^-5</f>
        <v>8.8485110580701374</v>
      </c>
    </row>
    <row r="206" spans="1:5" x14ac:dyDescent="0.25">
      <c r="A206">
        <v>97</v>
      </c>
      <c r="B206" s="9">
        <f>'Weibie function &amp; advanced MFB'!C199</f>
        <v>7.1831429693247628E-14</v>
      </c>
      <c r="C206">
        <f>(($B$5*B206)*Main!$B$37*(Main!$B$38/100))*10^6</f>
        <v>8.6733908266011864E-11</v>
      </c>
      <c r="D206">
        <f>(((D205*10^5)*(('Geometry calc'!C458/'Geometry calc'!C459)^Main!$B$40))+((C205*(Main!$B$39-1))/('Geometry calc'!C459)))*10^-5</f>
        <v>8.7134707026936677</v>
      </c>
      <c r="E206">
        <f>(((D205*10^5)*(('Geometry calc'!C458/'Geometry calc'!C459)^Main!$B$41))+((C205*(Main!$B$39-1))/('Geometry calc'!C459)))*10^-5</f>
        <v>8.714712297952186</v>
      </c>
    </row>
    <row r="207" spans="1:5" x14ac:dyDescent="0.25">
      <c r="A207">
        <v>98</v>
      </c>
      <c r="B207" s="9">
        <f>'Weibie function &amp; advanced MFB'!C200</f>
        <v>3.7081449022480228E-14</v>
      </c>
      <c r="C207">
        <f>(($B$5*B207)*Main!$B$37*(Main!$B$38/100))*10^6</f>
        <v>4.4774536879208598E-11</v>
      </c>
      <c r="D207">
        <f>(((D206*10^5)*(('Geometry calc'!C459/'Geometry calc'!C460)^Main!$B$40))+((C206*(Main!$B$39-1))/('Geometry calc'!C460)))*10^-5</f>
        <v>8.5841949315599013</v>
      </c>
      <c r="E207">
        <f>(((D206*10^5)*(('Geometry calc'!C459/'Geometry calc'!C460)^Main!$B$41))+((C206*(Main!$B$39-1))/('Geometry calc'!C460)))*10^-5</f>
        <v>8.5853951124036438</v>
      </c>
    </row>
    <row r="208" spans="1:5" x14ac:dyDescent="0.25">
      <c r="A208">
        <v>99</v>
      </c>
      <c r="B208" s="9">
        <f>'Weibie function &amp; advanced MFB'!C201</f>
        <v>1.8984813721090177E-14</v>
      </c>
      <c r="C208">
        <f>(($B$5*B208)*Main!$B$37*(Main!$B$38/100))*10^6</f>
        <v>2.2923490438157695E-11</v>
      </c>
      <c r="D208">
        <f>(((D207*10^5)*(('Geometry calc'!C460/'Geometry calc'!C461)^Main!$B$40))+((C207*(Main!$B$39-1))/('Geometry calc'!C461)))*10^-5</f>
        <v>8.4592269018775159</v>
      </c>
      <c r="E208">
        <f>(((D207*10^5)*(('Geometry calc'!C460/'Geometry calc'!C461)^Main!$B$41))+((C207*(Main!$B$39-1))/('Geometry calc'!C461)))*10^-5</f>
        <v>8.4603872529482622</v>
      </c>
    </row>
    <row r="209" spans="1:5" x14ac:dyDescent="0.25">
      <c r="A209">
        <v>100</v>
      </c>
      <c r="B209" s="9">
        <f>'Weibie function &amp; advanced MFB'!C202</f>
        <v>9.6589403142388619E-15</v>
      </c>
      <c r="C209">
        <f>(($B$5*B209)*Main!$B$37*(Main!$B$38/100))*10^6</f>
        <v>1.1662828468536371E-11</v>
      </c>
      <c r="D209">
        <f>(((D208*10^5)*(('Geometry calc'!C461/'Geometry calc'!C462)^Main!$B$40))+((C208*(Main!$B$39-1))/('Geometry calc'!C462)))*10^-5</f>
        <v>8.33840239732878</v>
      </c>
      <c r="E209">
        <f>(((D208*10^5)*(('Geometry calc'!C461/'Geometry calc'!C462)^Main!$B$41))+((C208*(Main!$B$39-1))/('Geometry calc'!C462)))*10^-5</f>
        <v>8.3395244303137304</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E02E8-5F75-4CEC-9153-A6EB7E4577E8}">
  <sheetPr>
    <tabColor theme="7" tint="-0.499984740745262"/>
  </sheetPr>
  <dimension ref="A1:G208"/>
  <sheetViews>
    <sheetView zoomScaleNormal="100" workbookViewId="0">
      <pane ySplit="7" topLeftCell="A8" activePane="bottomLeft" state="frozen"/>
      <selection pane="bottomLeft" activeCell="G6" sqref="G6"/>
    </sheetView>
  </sheetViews>
  <sheetFormatPr defaultRowHeight="15" x14ac:dyDescent="0.25"/>
  <cols>
    <col min="1" max="1" width="22.5703125" customWidth="1"/>
    <col min="4" max="4" width="19.5703125" bestFit="1" customWidth="1"/>
  </cols>
  <sheetData>
    <row r="1" spans="1:7" x14ac:dyDescent="0.25">
      <c r="A1" s="4" t="s">
        <v>22</v>
      </c>
    </row>
    <row r="2" spans="1:7" x14ac:dyDescent="0.25">
      <c r="A2" t="s">
        <v>351</v>
      </c>
    </row>
    <row r="3" spans="1:7" x14ac:dyDescent="0.25">
      <c r="A3" s="4" t="s">
        <v>315</v>
      </c>
    </row>
    <row r="4" spans="1:7" x14ac:dyDescent="0.25">
      <c r="A4" t="s">
        <v>338</v>
      </c>
      <c r="B4">
        <f>Main!B40</f>
        <v>1.3044</v>
      </c>
      <c r="G4" t="s">
        <v>369</v>
      </c>
    </row>
    <row r="5" spans="1:7" x14ac:dyDescent="0.25">
      <c r="A5" t="s">
        <v>312</v>
      </c>
      <c r="B5">
        <f>(Copy_real_6500RPM!C272)*10^5</f>
        <v>203600</v>
      </c>
      <c r="G5">
        <f>MAX(D8:D208)</f>
        <v>45.37489969878942</v>
      </c>
    </row>
    <row r="7" spans="1:7" x14ac:dyDescent="0.25">
      <c r="A7" t="s">
        <v>311</v>
      </c>
      <c r="B7" t="s">
        <v>313</v>
      </c>
      <c r="C7" t="s">
        <v>314</v>
      </c>
      <c r="D7" t="s">
        <v>342</v>
      </c>
    </row>
    <row r="8" spans="1:7" x14ac:dyDescent="0.25">
      <c r="A8">
        <v>-100</v>
      </c>
      <c r="B8" s="1">
        <f>$B$5*('Geometry calc'!C262/'Geometry calc'!C263)^'Non combustion model'!$B$4</f>
        <v>206437.35350473394</v>
      </c>
      <c r="C8" s="1">
        <f>B8*10^-5</f>
        <v>2.0643735350473396</v>
      </c>
      <c r="D8" s="1">
        <f>Copy_real_6500RPM!C273-'Non combustion model'!C8</f>
        <v>-3.3735350473396153E-3</v>
      </c>
    </row>
    <row r="9" spans="1:7" x14ac:dyDescent="0.25">
      <c r="A9">
        <v>-99</v>
      </c>
      <c r="B9" s="1">
        <f>B8*('Geometry calc'!C263/'Geometry calc'!C264)^'Non combustion model'!$B$4</f>
        <v>209371.05971135845</v>
      </c>
      <c r="C9" s="1">
        <f t="shared" ref="C9:C72" si="0">B9*10^-5</f>
        <v>2.0937105971135845</v>
      </c>
      <c r="D9" s="1">
        <f>Copy_real_6500RPM!C274-'Non combustion model'!C9</f>
        <v>-1.7105971135844555E-3</v>
      </c>
    </row>
    <row r="10" spans="1:7" x14ac:dyDescent="0.25">
      <c r="A10">
        <v>-98</v>
      </c>
      <c r="B10" s="1">
        <f>B9*('Geometry calc'!C264/'Geometry calc'!C265)^'Non combustion model'!$B$4</f>
        <v>212404.87282699998</v>
      </c>
      <c r="C10" s="1">
        <f t="shared" si="0"/>
        <v>2.12404872827</v>
      </c>
      <c r="D10" s="1">
        <f>Copy_real_6500RPM!C275-'Non combustion model'!C10</f>
        <v>-1.104872827000003E-2</v>
      </c>
    </row>
    <row r="11" spans="1:7" x14ac:dyDescent="0.25">
      <c r="A11">
        <v>-97</v>
      </c>
      <c r="B11" s="1">
        <f>B10*('Geometry calc'!C265/'Geometry calc'!C266)^'Non combustion model'!$B$4</f>
        <v>215542.72676567666</v>
      </c>
      <c r="C11" s="1">
        <f t="shared" si="0"/>
        <v>2.155427267656767</v>
      </c>
      <c r="D11" s="1">
        <f>Copy_real_6500RPM!C276-'Non combustion model'!C11</f>
        <v>-7.4272676567668228E-3</v>
      </c>
    </row>
    <row r="12" spans="1:7" x14ac:dyDescent="0.25">
      <c r="A12">
        <v>-96</v>
      </c>
      <c r="B12" s="1">
        <f>B11*('Geometry calc'!C266/'Geometry calc'!C267)^'Non combustion model'!$B$4</f>
        <v>218788.74487654673</v>
      </c>
      <c r="C12" s="1">
        <f t="shared" si="0"/>
        <v>2.1878874487654674</v>
      </c>
      <c r="D12" s="1">
        <f>Copy_real_6500RPM!C277-'Non combustion model'!C12</f>
        <v>-2.8874487654673153E-3</v>
      </c>
    </row>
    <row r="13" spans="1:7" x14ac:dyDescent="0.25">
      <c r="A13">
        <v>-95</v>
      </c>
      <c r="B13" s="1">
        <f>B12*('Geometry calc'!C267/'Geometry calc'!C268)^'Non combustion model'!$B$4</f>
        <v>222147.25025849833</v>
      </c>
      <c r="C13" s="1">
        <f t="shared" si="0"/>
        <v>2.2214725025849833</v>
      </c>
      <c r="D13" s="1">
        <f>Copy_real_6500RPM!C278-'Non combustion model'!C13</f>
        <v>-4.7250258498321429E-4</v>
      </c>
    </row>
    <row r="14" spans="1:7" x14ac:dyDescent="0.25">
      <c r="A14">
        <v>-94</v>
      </c>
      <c r="B14" s="1">
        <f>B13*('Geometry calc'!C268/'Geometry calc'!C269)^'Non combustion model'!$B$4</f>
        <v>225622.77669832547</v>
      </c>
      <c r="C14" s="1">
        <f t="shared" si="0"/>
        <v>2.2562277669832547</v>
      </c>
      <c r="D14" s="1">
        <f>Copy_real_6500RPM!C279-'Non combustion model'!C14</f>
        <v>-4.2277669832548881E-3</v>
      </c>
    </row>
    <row r="15" spans="1:7" x14ac:dyDescent="0.25">
      <c r="A15">
        <v>-93</v>
      </c>
      <c r="B15" s="1">
        <f>B14*('Geometry calc'!C269/'Geometry calc'!C270)^'Non combustion model'!$B$4</f>
        <v>229220.08027208663</v>
      </c>
      <c r="C15" s="1">
        <f t="shared" si="0"/>
        <v>2.2922008027208665</v>
      </c>
      <c r="D15" s="1">
        <f>Copy_real_6500RPM!C280-'Non combustion model'!C15</f>
        <v>-2.6200802720866445E-2</v>
      </c>
    </row>
    <row r="16" spans="1:7" x14ac:dyDescent="0.25">
      <c r="A16">
        <v>-92</v>
      </c>
      <c r="B16" s="1">
        <f>B15*('Geometry calc'!C270/'Geometry calc'!C271)^'Non combustion model'!$B$4</f>
        <v>232944.15165170355</v>
      </c>
      <c r="C16" s="1">
        <f t="shared" si="0"/>
        <v>2.3294415165170355</v>
      </c>
      <c r="D16" s="1">
        <f>Copy_real_6500RPM!C281-'Non combustion model'!C16</f>
        <v>-3.5441516517035421E-2</v>
      </c>
    </row>
    <row r="17" spans="1:4" x14ac:dyDescent="0.25">
      <c r="A17">
        <v>-91</v>
      </c>
      <c r="B17" s="1">
        <f>B16*('Geometry calc'!C271/'Geometry calc'!C272)^'Non combustion model'!$B$4</f>
        <v>236800.22916145611</v>
      </c>
      <c r="C17" s="1">
        <f t="shared" si="0"/>
        <v>2.3680022916145611</v>
      </c>
      <c r="D17" s="1">
        <f>Copy_real_6500RPM!C282-'Non combustion model'!C17</f>
        <v>-5.2002291614561269E-2</v>
      </c>
    </row>
    <row r="18" spans="1:4" x14ac:dyDescent="0.25">
      <c r="A18">
        <v>-90</v>
      </c>
      <c r="B18" s="1">
        <f>B17*('Geometry calc'!C272/'Geometry calc'!C273)^'Non combustion model'!$B$4</f>
        <v>240793.81263174364</v>
      </c>
      <c r="C18" s="1">
        <f t="shared" si="0"/>
        <v>2.4079381263174366</v>
      </c>
      <c r="D18" s="1">
        <f>Copy_real_6500RPM!C283-'Non combustion model'!C18</f>
        <v>-4.7938126317436769E-2</v>
      </c>
    </row>
    <row r="19" spans="1:4" x14ac:dyDescent="0.25">
      <c r="A19">
        <v>-89</v>
      </c>
      <c r="B19" s="1">
        <f>B18*('Geometry calc'!C273/'Geometry calc'!C274)^'Non combustion model'!$B$4</f>
        <v>244930.67810032971</v>
      </c>
      <c r="C19" s="1">
        <f t="shared" si="0"/>
        <v>2.4493067810032971</v>
      </c>
      <c r="D19" s="1">
        <f>Copy_real_6500RPM!C284-'Non combustion model'!C19</f>
        <v>-3.4306781003297093E-2</v>
      </c>
    </row>
    <row r="20" spans="1:4" x14ac:dyDescent="0.25">
      <c r="A20">
        <v>-88</v>
      </c>
      <c r="B20" s="1">
        <f>B19*('Geometry calc'!C274/'Geometry calc'!C275)^'Non combustion model'!$B$4</f>
        <v>249216.89341424304</v>
      </c>
      <c r="C20" s="1">
        <f t="shared" si="0"/>
        <v>2.4921689341424305</v>
      </c>
      <c r="D20" s="1">
        <f>Copy_real_6500RPM!C285-'Non combustion model'!C20</f>
        <v>-2.1168934142430373E-2</v>
      </c>
    </row>
    <row r="21" spans="1:4" x14ac:dyDescent="0.25">
      <c r="A21">
        <v>-87</v>
      </c>
      <c r="B21" s="1">
        <f>B20*('Geometry calc'!C275/'Geometry calc'!C276)^'Non combustion model'!$B$4</f>
        <v>253658.83478858671</v>
      </c>
      <c r="C21" s="1">
        <f t="shared" si="0"/>
        <v>2.5365883478858673</v>
      </c>
      <c r="D21" s="1">
        <f>Copy_real_6500RPM!C286-'Non combustion model'!C21</f>
        <v>5.4116521141325258E-3</v>
      </c>
    </row>
    <row r="22" spans="1:4" x14ac:dyDescent="0.25">
      <c r="A22">
        <v>-86</v>
      </c>
      <c r="B22" s="1">
        <f>B21*('Geometry calc'!C276/'Geometry calc'!C277)^'Non combustion model'!$B$4</f>
        <v>258263.20438167852</v>
      </c>
      <c r="C22" s="1">
        <f t="shared" si="0"/>
        <v>2.5826320438167856</v>
      </c>
      <c r="D22" s="1">
        <f>Copy_real_6500RPM!C287-'Non combustion model'!C22</f>
        <v>1.9367956183214297E-2</v>
      </c>
    </row>
    <row r="23" spans="1:4" x14ac:dyDescent="0.25">
      <c r="A23">
        <v>-85</v>
      </c>
      <c r="B23" s="1">
        <f>B22*('Geometry calc'!C277/'Geometry calc'!C278)^'Non combustion model'!$B$4</f>
        <v>263037.04894921591</v>
      </c>
      <c r="C23" s="1">
        <f t="shared" si="0"/>
        <v>2.6303704894921593</v>
      </c>
      <c r="D23" s="1">
        <f>Copy_real_6500RPM!C288-'Non combustion model'!C23</f>
        <v>2.1629510507840788E-2</v>
      </c>
    </row>
    <row r="24" spans="1:4" x14ac:dyDescent="0.25">
      <c r="A24">
        <v>-84</v>
      </c>
      <c r="B24" s="1">
        <f>B23*('Geometry calc'!C278/'Geometry calc'!C279)^'Non combustion model'!$B$4</f>
        <v>267987.77964349452</v>
      </c>
      <c r="C24" s="1">
        <f t="shared" si="0"/>
        <v>2.6798777964349454</v>
      </c>
      <c r="D24" s="1">
        <f>Copy_real_6500RPM!C289-'Non combustion model'!C24</f>
        <v>1.7122203565054672E-2</v>
      </c>
    </row>
    <row r="25" spans="1:4" x14ac:dyDescent="0.25">
      <c r="A25">
        <v>-83</v>
      </c>
      <c r="B25" s="1">
        <f>B24*('Geometry calc'!C279/'Geometry calc'!C280)^'Non combustion model'!$B$4</f>
        <v>273123.1930270858</v>
      </c>
      <c r="C25" s="1">
        <f t="shared" si="0"/>
        <v>2.7312319302708583</v>
      </c>
      <c r="D25" s="1">
        <f>Copy_real_6500RPM!C290-'Non combustion model'!C25</f>
        <v>-3.2319302708581077E-3</v>
      </c>
    </row>
    <row r="26" spans="1:4" x14ac:dyDescent="0.25">
      <c r="A26">
        <v>-82</v>
      </c>
      <c r="B26" s="1">
        <f>B25*('Geometry calc'!C280/'Geometry calc'!C281)^'Non combustion model'!$B$4</f>
        <v>278451.49337378988</v>
      </c>
      <c r="C26" s="1">
        <f t="shared" si="0"/>
        <v>2.7845149337378992</v>
      </c>
      <c r="D26" s="1">
        <f>Copy_real_6500RPM!C291-'Non combustion model'!C26</f>
        <v>-1.7514933737899252E-2</v>
      </c>
    </row>
    <row r="27" spans="1:4" x14ac:dyDescent="0.25">
      <c r="A27">
        <v>-81</v>
      </c>
      <c r="B27" s="1">
        <f>B26*('Geometry calc'!C281/'Geometry calc'!C282)^'Non combustion model'!$B$4</f>
        <v>283981.31633303757</v>
      </c>
      <c r="C27" s="1">
        <f t="shared" si="0"/>
        <v>2.8398131633303758</v>
      </c>
      <c r="D27" s="1">
        <f>Copy_real_6500RPM!C292-'Non combustion model'!C27</f>
        <v>-2.5813163330375755E-2</v>
      </c>
    </row>
    <row r="28" spans="1:4" x14ac:dyDescent="0.25">
      <c r="A28">
        <v>-80</v>
      </c>
      <c r="B28" s="1">
        <f>B27*('Geometry calc'!C282/'Geometry calc'!C283)^'Non combustion model'!$B$4</f>
        <v>289721.75403722882</v>
      </c>
      <c r="C28" s="1">
        <f t="shared" si="0"/>
        <v>2.8972175403722886</v>
      </c>
      <c r="D28" s="1">
        <f>Copy_real_6500RPM!C293-'Non combustion model'!C28</f>
        <v>-3.6217540372288415E-2</v>
      </c>
    </row>
    <row r="29" spans="1:4" x14ac:dyDescent="0.25">
      <c r="A29">
        <v>-79</v>
      </c>
      <c r="B29" s="1">
        <f>B28*('Geometry calc'!C283/'Geometry calc'!C284)^'Non combustion model'!$B$4</f>
        <v>295682.3817346468</v>
      </c>
      <c r="C29" s="1">
        <f t="shared" si="0"/>
        <v>2.9568238173464683</v>
      </c>
      <c r="D29" s="1">
        <f>Copy_real_6500RPM!C294-'Non combustion model'!C29</f>
        <v>-3.2823817346468331E-2</v>
      </c>
    </row>
    <row r="30" spans="1:4" x14ac:dyDescent="0.25">
      <c r="A30">
        <v>-78</v>
      </c>
      <c r="B30" s="1">
        <f>B29*('Geometry calc'!C284/'Geometry calc'!C285)^'Non combustion model'!$B$4</f>
        <v>301873.28603354236</v>
      </c>
      <c r="C30" s="1">
        <f t="shared" si="0"/>
        <v>3.0187328603354238</v>
      </c>
      <c r="D30" s="1">
        <f>Copy_real_6500RPM!C295-'Non combustion model'!C30</f>
        <v>-3.3732860335423887E-2</v>
      </c>
    </row>
    <row r="31" spans="1:4" x14ac:dyDescent="0.25">
      <c r="A31">
        <v>-77</v>
      </c>
      <c r="B31" s="1">
        <f>B30*('Geometry calc'!C285/'Geometry calc'!C286)^'Non combustion model'!$B$4</f>
        <v>308305.09484563494</v>
      </c>
      <c r="C31" s="1">
        <f t="shared" si="0"/>
        <v>3.0830509484563495</v>
      </c>
      <c r="D31" s="1">
        <f>Copy_real_6500RPM!C296-'Non combustion model'!C31</f>
        <v>-2.9050948456349701E-2</v>
      </c>
    </row>
    <row r="32" spans="1:4" x14ac:dyDescent="0.25">
      <c r="A32">
        <v>-76</v>
      </c>
      <c r="B32" s="1">
        <f>B31*('Geometry calc'!C286/'Geometry calc'!C287)^'Non combustion model'!$B$4</f>
        <v>314989.00911948475</v>
      </c>
      <c r="C32" s="1">
        <f t="shared" si="0"/>
        <v>3.1498900911948478</v>
      </c>
      <c r="D32" s="1">
        <f>Copy_real_6500RPM!C297-'Non combustion model'!C32</f>
        <v>-2.9890091194847646E-2</v>
      </c>
    </row>
    <row r="33" spans="1:4" x14ac:dyDescent="0.25">
      <c r="A33">
        <v>-75</v>
      </c>
      <c r="B33" s="1">
        <f>B32*('Geometry calc'!C287/'Geometry calc'!C288)^'Non combustion model'!$B$4</f>
        <v>321936.8364558852</v>
      </c>
      <c r="C33" s="1">
        <f t="shared" si="0"/>
        <v>3.2193683645588522</v>
      </c>
      <c r="D33" s="1">
        <f>Copy_real_6500RPM!C298-'Non combustion model'!C33</f>
        <v>-4.2368364558852178E-2</v>
      </c>
    </row>
    <row r="34" spans="1:4" x14ac:dyDescent="0.25">
      <c r="A34">
        <v>-74</v>
      </c>
      <c r="B34" s="1">
        <f>B33*('Geometry calc'!C288/'Geometry calc'!C289)^'Non combustion model'!$B$4</f>
        <v>329161.02669834904</v>
      </c>
      <c r="C34" s="1">
        <f t="shared" si="0"/>
        <v>3.2916102669834908</v>
      </c>
      <c r="D34" s="1">
        <f>Copy_real_6500RPM!C299-'Non combustion model'!C34</f>
        <v>-4.3610266983490575E-2</v>
      </c>
    </row>
    <row r="35" spans="1:4" x14ac:dyDescent="0.25">
      <c r="A35">
        <v>-73</v>
      </c>
      <c r="B35" s="1">
        <f>B34*('Geometry calc'!C289/'Geometry calc'!C290)^'Non combustion model'!$B$4</f>
        <v>336674.70959179942</v>
      </c>
      <c r="C35" s="1">
        <f t="shared" si="0"/>
        <v>3.3667470959179946</v>
      </c>
      <c r="D35" s="1">
        <f>Copy_real_6500RPM!C300-'Non combustion model'!C35</f>
        <v>-4.2747095917994749E-2</v>
      </c>
    </row>
    <row r="36" spans="1:4" x14ac:dyDescent="0.25">
      <c r="A36">
        <v>-72</v>
      </c>
      <c r="B36" s="1">
        <f>B35*('Geometry calc'!C290/'Geometry calc'!C291)^'Non combustion model'!$B$4</f>
        <v>344491.73460143927</v>
      </c>
      <c r="C36" s="1">
        <f t="shared" si="0"/>
        <v>3.4449173460143929</v>
      </c>
      <c r="D36" s="1">
        <f>Copy_real_6500RPM!C301-'Non combustion model'!C36</f>
        <v>-3.8917346014392784E-2</v>
      </c>
    </row>
    <row r="37" spans="1:4" x14ac:dyDescent="0.25">
      <c r="A37">
        <v>-71</v>
      </c>
      <c r="B37" s="1">
        <f>B36*('Geometry calc'!C291/'Geometry calc'!C292)^'Non combustion model'!$B$4</f>
        <v>352626.71298117121</v>
      </c>
      <c r="C37" s="1">
        <f t="shared" si="0"/>
        <v>3.5262671298117123</v>
      </c>
      <c r="D37" s="1">
        <f>Copy_real_6500RPM!C302-'Non combustion model'!C37</f>
        <v>-2.0267129811712525E-2</v>
      </c>
    </row>
    <row r="38" spans="1:4" x14ac:dyDescent="0.25">
      <c r="A38">
        <v>-70</v>
      </c>
      <c r="B38" s="1">
        <f>B37*('Geometry calc'!C292/'Geometry calc'!C293)^'Non combustion model'!$B$4</f>
        <v>361095.06217658432</v>
      </c>
      <c r="C38" s="1">
        <f t="shared" si="0"/>
        <v>3.6109506217658436</v>
      </c>
      <c r="D38" s="1">
        <f>Copy_real_6500RPM!C303-'Non combustion model'!C38</f>
        <v>1.0493782341565172E-3</v>
      </c>
    </row>
    <row r="39" spans="1:4" x14ac:dyDescent="0.25">
      <c r="A39">
        <v>-69</v>
      </c>
      <c r="B39" s="1">
        <f>B38*('Geometry calc'!C293/'Geometry calc'!C294)^'Non combustion model'!$B$4</f>
        <v>369913.05264093768</v>
      </c>
      <c r="C39" s="1">
        <f t="shared" si="0"/>
        <v>3.6991305264093772</v>
      </c>
      <c r="D39" s="1">
        <f>Copy_real_6500RPM!C304-'Non combustion model'!C39</f>
        <v>2.3869473590622636E-2</v>
      </c>
    </row>
    <row r="40" spans="1:4" x14ac:dyDescent="0.25">
      <c r="A40">
        <v>-68</v>
      </c>
      <c r="B40" s="1">
        <f>B39*('Geometry calc'!C294/'Geometry calc'!C295)^'Non combustion model'!$B$4</f>
        <v>379097.85713331267</v>
      </c>
      <c r="C40" s="1">
        <f t="shared" si="0"/>
        <v>3.790978571333127</v>
      </c>
      <c r="D40" s="1">
        <f>Copy_real_6500RPM!C305-'Non combustion model'!C40</f>
        <v>3.8021428666873192E-2</v>
      </c>
    </row>
    <row r="41" spans="1:4" x14ac:dyDescent="0.25">
      <c r="A41">
        <v>-67</v>
      </c>
      <c r="B41" s="1">
        <f>B40*('Geometry calc'!C295/'Geometry calc'!C296)^'Non combustion model'!$B$4</f>
        <v>388667.60255563649</v>
      </c>
      <c r="C41" s="1">
        <f t="shared" si="0"/>
        <v>3.886676025556365</v>
      </c>
      <c r="D41" s="1">
        <f>Copy_real_6500RPM!C306-'Non combustion model'!C41</f>
        <v>4.9323974443634899E-2</v>
      </c>
    </row>
    <row r="42" spans="1:4" x14ac:dyDescent="0.25">
      <c r="A42">
        <v>-66</v>
      </c>
      <c r="B42" s="1">
        <f>B41*('Geometry calc'!C296/'Geometry calc'!C297)^'Non combustion model'!$B$4</f>
        <v>398641.42436882661</v>
      </c>
      <c r="C42" s="1">
        <f t="shared" si="0"/>
        <v>3.9864142436882664</v>
      </c>
      <c r="D42" s="1">
        <f>Copy_real_6500RPM!C307-'Non combustion model'!C42</f>
        <v>6.0585756311733352E-2</v>
      </c>
    </row>
    <row r="43" spans="1:4" x14ac:dyDescent="0.25">
      <c r="A43">
        <v>-65</v>
      </c>
      <c r="B43" s="1">
        <f>B42*('Geometry calc'!C297/'Geometry calc'!C298)^'Non combustion model'!$B$4</f>
        <v>409039.52360720816</v>
      </c>
      <c r="C43" s="1">
        <f t="shared" si="0"/>
        <v>4.0903952360720819</v>
      </c>
      <c r="D43" s="1">
        <f>Copy_real_6500RPM!C308-'Non combustion model'!C43</f>
        <v>7.1604763927918036E-2</v>
      </c>
    </row>
    <row r="44" spans="1:4" x14ac:dyDescent="0.25">
      <c r="A44">
        <v>-64</v>
      </c>
      <c r="B44" s="1">
        <f>B43*('Geometry calc'!C298/'Geometry calc'!C299)^'Non combustion model'!$B$4</f>
        <v>419883.22648357099</v>
      </c>
      <c r="C44" s="1">
        <f t="shared" si="0"/>
        <v>4.1988322648357101</v>
      </c>
      <c r="D44" s="1">
        <f>Copy_real_6500RPM!C309-'Non combustion model'!C44</f>
        <v>8.316773516428988E-2</v>
      </c>
    </row>
    <row r="45" spans="1:4" x14ac:dyDescent="0.25">
      <c r="A45">
        <v>-63</v>
      </c>
      <c r="B45" s="1">
        <f>B44*('Geometry calc'!C299/'Geometry calc'!C300)^'Non combustion model'!$B$4</f>
        <v>431195.0465437331</v>
      </c>
      <c r="C45" s="1">
        <f t="shared" si="0"/>
        <v>4.3119504654373317</v>
      </c>
      <c r="D45" s="1">
        <f>Copy_real_6500RPM!C310-'Non combustion model'!C45</f>
        <v>9.3049534562668512E-2</v>
      </c>
    </row>
    <row r="46" spans="1:4" x14ac:dyDescent="0.25">
      <c r="A46">
        <v>-62</v>
      </c>
      <c r="B46" s="1">
        <f>B45*('Geometry calc'!C300/'Geometry calc'!C301)^'Non combustion model'!$B$4</f>
        <v>442998.74928797956</v>
      </c>
      <c r="C46" s="1">
        <f t="shared" si="0"/>
        <v>4.4299874928797962</v>
      </c>
      <c r="D46" s="1">
        <f>Copy_real_6500RPM!C311-'Non combustion model'!C46</f>
        <v>9.2012507120204035E-2</v>
      </c>
    </row>
    <row r="47" spans="1:4" x14ac:dyDescent="0.25">
      <c r="A47">
        <v>-61</v>
      </c>
      <c r="B47" s="1">
        <f>B46*('Geometry calc'!C301/'Geometry calc'!C302)^'Non combustion model'!$B$4</f>
        <v>455319.41912573157</v>
      </c>
      <c r="C47" s="1">
        <f t="shared" si="0"/>
        <v>4.5531941912573162</v>
      </c>
      <c r="D47" s="1">
        <f>Copy_real_6500RPM!C312-'Non combustion model'!C47</f>
        <v>9.2805808742683737E-2</v>
      </c>
    </row>
    <row r="48" spans="1:4" x14ac:dyDescent="0.25">
      <c r="A48">
        <v>-60</v>
      </c>
      <c r="B48" s="1">
        <f>B47*('Geometry calc'!C302/'Geometry calc'!C303)^'Non combustion model'!$B$4</f>
        <v>468183.52846757678</v>
      </c>
      <c r="C48" s="1">
        <f t="shared" si="0"/>
        <v>4.6818352846757678</v>
      </c>
      <c r="D48" s="1">
        <f>Copy_real_6500RPM!C313-'Non combustion model'!C48</f>
        <v>0.10416471532423177</v>
      </c>
    </row>
    <row r="49" spans="1:4" x14ac:dyDescent="0.25">
      <c r="A49">
        <v>-59</v>
      </c>
      <c r="B49" s="1">
        <f>B48*('Geometry calc'!C303/'Geometry calc'!C304)^'Non combustion model'!$B$4</f>
        <v>481619.0086833454</v>
      </c>
      <c r="C49" s="1">
        <f t="shared" si="0"/>
        <v>4.816190086833454</v>
      </c>
      <c r="D49" s="1">
        <f>Copy_real_6500RPM!C314-'Non combustion model'!C49</f>
        <v>0.12680991316654566</v>
      </c>
    </row>
    <row r="50" spans="1:4" x14ac:dyDescent="0.25">
      <c r="A50">
        <v>-58</v>
      </c>
      <c r="B50" s="1">
        <f>B49*('Geometry calc'!C304/'Geometry calc'!C305)^'Non combustion model'!$B$4</f>
        <v>495655.322563892</v>
      </c>
      <c r="C50" s="1">
        <f t="shared" si="0"/>
        <v>4.9565532256389204</v>
      </c>
      <c r="D50" s="1">
        <f>Copy_real_6500RPM!C315-'Non combustion model'!C50</f>
        <v>0.13644677436107955</v>
      </c>
    </row>
    <row r="51" spans="1:4" x14ac:dyDescent="0.25">
      <c r="A51">
        <v>-57</v>
      </c>
      <c r="B51" s="1">
        <f>B50*('Geometry calc'!C305/'Geometry calc'!C306)^'Non combustion model'!$B$4</f>
        <v>510323.53781504143</v>
      </c>
      <c r="C51" s="1">
        <f t="shared" si="0"/>
        <v>5.1032353781504147</v>
      </c>
      <c r="D51" s="1">
        <f>Copy_real_6500RPM!C316-'Non combustion model'!C51</f>
        <v>0.12576462184958537</v>
      </c>
    </row>
    <row r="52" spans="1:4" x14ac:dyDescent="0.25">
      <c r="A52">
        <v>-56</v>
      </c>
      <c r="B52" s="1">
        <f>B51*('Geometry calc'!C306/'Geometry calc'!C307)^'Non combustion model'!$B$4</f>
        <v>525656.40098163194</v>
      </c>
      <c r="C52" s="1">
        <f t="shared" si="0"/>
        <v>5.2565640098163202</v>
      </c>
      <c r="D52" s="1">
        <f>Copy_real_6500RPM!C317-'Non combustion model'!C52</f>
        <v>0.10743599018367966</v>
      </c>
    </row>
    <row r="53" spans="1:4" x14ac:dyDescent="0.25">
      <c r="A53">
        <v>-55</v>
      </c>
      <c r="B53" s="1">
        <f>B52*('Geometry calc'!C307/'Geometry calc'!C308)^'Non combustion model'!$B$4</f>
        <v>541688.41104433814</v>
      </c>
      <c r="C53" s="1">
        <f t="shared" si="0"/>
        <v>5.416884110443382</v>
      </c>
      <c r="D53" s="1">
        <f>Copy_real_6500RPM!C318-'Non combustion model'!C53</f>
        <v>9.0115889556617645E-2</v>
      </c>
    </row>
    <row r="54" spans="1:4" x14ac:dyDescent="0.25">
      <c r="A54">
        <v>-54</v>
      </c>
      <c r="B54" s="1">
        <f>B53*('Geometry calc'!C308/'Geometry calc'!C309)^'Non combustion model'!$B$4</f>
        <v>558455.89174789353</v>
      </c>
      <c r="C54" s="1">
        <f t="shared" si="0"/>
        <v>5.5845589174789358</v>
      </c>
      <c r="D54" s="1">
        <f>Copy_real_6500RPM!C319-'Non combustion model'!C54</f>
        <v>9.0441082521063976E-2</v>
      </c>
    </row>
    <row r="55" spans="1:4" x14ac:dyDescent="0.25">
      <c r="A55">
        <v>-53</v>
      </c>
      <c r="B55" s="1">
        <f>B54*('Geometry calc'!C309/'Geometry calc'!C310)^'Non combustion model'!$B$4</f>
        <v>575997.06150213245</v>
      </c>
      <c r="C55" s="1">
        <f t="shared" si="0"/>
        <v>5.7599706150213246</v>
      </c>
      <c r="D55" s="1">
        <f>Copy_real_6500RPM!C320-'Non combustion model'!C55</f>
        <v>9.5029384978675857E-2</v>
      </c>
    </row>
    <row r="56" spans="1:4" x14ac:dyDescent="0.25">
      <c r="A56">
        <v>-52</v>
      </c>
      <c r="B56" s="1">
        <f>B55*('Geometry calc'!C310/'Geometry calc'!C311)^'Non combustion model'!$B$4</f>
        <v>594352.09944174124</v>
      </c>
      <c r="C56" s="1">
        <f t="shared" si="0"/>
        <v>5.9435209944174128</v>
      </c>
      <c r="D56" s="1">
        <f>Copy_real_6500RPM!C321-'Non combustion model'!C56</f>
        <v>9.8479005582587043E-2</v>
      </c>
    </row>
    <row r="57" spans="1:4" x14ac:dyDescent="0.25">
      <c r="A57">
        <v>-51</v>
      </c>
      <c r="B57" s="1">
        <f>B56*('Geometry calc'!C311/'Geometry calc'!C312)^'Non combustion model'!$B$4</f>
        <v>613563.20593132556</v>
      </c>
      <c r="C57" s="1">
        <f t="shared" si="0"/>
        <v>6.1356320593132558</v>
      </c>
      <c r="D57" s="1">
        <f>Copy_real_6500RPM!C322-'Non combustion model'!C57</f>
        <v>0.10936794068674427</v>
      </c>
    </row>
    <row r="58" spans="1:4" x14ac:dyDescent="0.25">
      <c r="A58">
        <v>-50</v>
      </c>
      <c r="B58" s="1">
        <f>B57*('Geometry calc'!C312/'Geometry calc'!C313)^'Non combustion model'!$B$4</f>
        <v>633674.65545310453</v>
      </c>
      <c r="C58" s="1">
        <f t="shared" si="0"/>
        <v>6.3367465545310457</v>
      </c>
      <c r="D58" s="1">
        <f>Copy_real_6500RPM!C323-'Non combustion model'!C58</f>
        <v>0.11325344546895444</v>
      </c>
    </row>
    <row r="59" spans="1:4" x14ac:dyDescent="0.25">
      <c r="A59">
        <v>-49</v>
      </c>
      <c r="B59" s="1">
        <f>B58*('Geometry calc'!C313/'Geometry calc'!C314)^'Non combustion model'!$B$4</f>
        <v>654732.83940872073</v>
      </c>
      <c r="C59" s="1">
        <f t="shared" si="0"/>
        <v>6.5473283940872076</v>
      </c>
      <c r="D59" s="1">
        <f>Copy_real_6500RPM!C324-'Non combustion model'!C59</f>
        <v>0.11367160591279202</v>
      </c>
    </row>
    <row r="60" spans="1:4" x14ac:dyDescent="0.25">
      <c r="A60">
        <v>-48</v>
      </c>
      <c r="B60" s="1">
        <f>B59*('Geometry calc'!C314/'Geometry calc'!C315)^'Non combustion model'!$B$4</f>
        <v>676786.29589696147</v>
      </c>
      <c r="C60" s="1">
        <f t="shared" si="0"/>
        <v>6.7678629589696149</v>
      </c>
      <c r="D60" s="1">
        <f>Copy_real_6500RPM!C325-'Non combustion model'!C60</f>
        <v>0.11613704103038547</v>
      </c>
    </row>
    <row r="61" spans="1:4" x14ac:dyDescent="0.25">
      <c r="A61">
        <v>-47</v>
      </c>
      <c r="B61" s="1">
        <f>B60*('Geometry calc'!C315/'Geometry calc'!C316)^'Non combustion model'!$B$4</f>
        <v>699885.72298848478</v>
      </c>
      <c r="C61" s="1">
        <f t="shared" si="0"/>
        <v>6.9988572298848482</v>
      </c>
      <c r="D61" s="1">
        <f>Copy_real_6500RPM!C326-'Non combustion model'!C61</f>
        <v>0.11814277011515184</v>
      </c>
    </row>
    <row r="62" spans="1:4" x14ac:dyDescent="0.25">
      <c r="A62">
        <v>-46</v>
      </c>
      <c r="B62" s="1">
        <f>B61*('Geometry calc'!C316/'Geometry calc'!C317)^'Non combustion model'!$B$4</f>
        <v>724083.9713990005</v>
      </c>
      <c r="C62" s="1">
        <f t="shared" si="0"/>
        <v>7.2408397139900051</v>
      </c>
      <c r="D62" s="1">
        <f>Copy_real_6500RPM!C327-'Non combustion model'!C62</f>
        <v>0.12816028600999463</v>
      </c>
    </row>
    <row r="63" spans="1:4" x14ac:dyDescent="0.25">
      <c r="A63">
        <v>-45</v>
      </c>
      <c r="B63" s="1">
        <f>B62*('Geometry calc'!C317/'Geometry calc'!C318)^'Non combustion model'!$B$4</f>
        <v>749436.01175662584</v>
      </c>
      <c r="C63" s="1">
        <f t="shared" si="0"/>
        <v>7.4943601175662593</v>
      </c>
      <c r="D63" s="1">
        <f>Copy_real_6500RPM!C328-'Non combustion model'!C63</f>
        <v>0.15063988243374027</v>
      </c>
    </row>
    <row r="64" spans="1:4" x14ac:dyDescent="0.25">
      <c r="A64">
        <v>-44</v>
      </c>
      <c r="B64" s="1">
        <f>B63*('Geometry calc'!C318/'Geometry calc'!C319)^'Non combustion model'!$B$4</f>
        <v>775998.87086030759</v>
      </c>
      <c r="C64" s="1">
        <f t="shared" si="0"/>
        <v>7.7599887086030765</v>
      </c>
      <c r="D64" s="1">
        <f>Copy_real_6500RPM!C329-'Non combustion model'!C64</f>
        <v>0.17401129139692362</v>
      </c>
    </row>
    <row r="65" spans="1:4" x14ac:dyDescent="0.25">
      <c r="A65">
        <v>-43</v>
      </c>
      <c r="B65" s="1">
        <f>B64*('Geometry calc'!C319/'Geometry calc'!C320)^'Non combustion model'!$B$4</f>
        <v>803831.53042864799</v>
      </c>
      <c r="C65" s="1">
        <f t="shared" si="0"/>
        <v>8.0383153042864812</v>
      </c>
      <c r="D65" s="1">
        <f>Copy_real_6500RPM!C330-'Non combustion model'!C65</f>
        <v>0.18868469571351909</v>
      </c>
    </row>
    <row r="66" spans="1:4" x14ac:dyDescent="0.25">
      <c r="A66">
        <v>-42</v>
      </c>
      <c r="B66" s="1">
        <f>B65*('Geometry calc'!C320/'Geometry calc'!C321)^'Non combustion model'!$B$4</f>
        <v>832994.78083855717</v>
      </c>
      <c r="C66" s="1">
        <f t="shared" si="0"/>
        <v>8.3299478083855725</v>
      </c>
      <c r="D66" s="1">
        <f>Copy_real_6500RPM!C331-'Non combustion model'!C66</f>
        <v>0.16905219161442808</v>
      </c>
    </row>
    <row r="67" spans="1:4" x14ac:dyDescent="0.25">
      <c r="A67">
        <v>-41</v>
      </c>
      <c r="B67" s="1">
        <f>B66*('Geometry calc'!C321/'Geometry calc'!C322)^'Non combustion model'!$B$4</f>
        <v>863551.02125015086</v>
      </c>
      <c r="C67" s="1">
        <f t="shared" si="0"/>
        <v>8.6355102125015097</v>
      </c>
      <c r="D67" s="1">
        <f>Copy_real_6500RPM!C332-'Non combustion model'!C67</f>
        <v>0.13448978749848983</v>
      </c>
    </row>
    <row r="68" spans="1:4" x14ac:dyDescent="0.25">
      <c r="A68">
        <v>-40</v>
      </c>
      <c r="B68" s="1">
        <f>B67*('Geometry calc'!C322/'Geometry calc'!C323)^'Non combustion model'!$B$4</f>
        <v>895563.99631209392</v>
      </c>
      <c r="C68" s="1">
        <f t="shared" si="0"/>
        <v>8.9556399631209391</v>
      </c>
      <c r="D68" s="1">
        <f>Copy_real_6500RPM!C333-'Non combustion model'!C68</f>
        <v>0.11136003687906104</v>
      </c>
    </row>
    <row r="69" spans="1:4" x14ac:dyDescent="0.25">
      <c r="A69">
        <v>-39</v>
      </c>
      <c r="B69" s="1">
        <f>B68*('Geometry calc'!C323/'Geometry calc'!C324)^'Non combustion model'!$B$4</f>
        <v>929098.45835016435</v>
      </c>
      <c r="C69" s="1">
        <f t="shared" si="0"/>
        <v>9.2909845835016451</v>
      </c>
      <c r="D69" s="1">
        <f>Copy_real_6500RPM!C334-'Non combustion model'!C69</f>
        <v>0.10301541649835499</v>
      </c>
    </row>
    <row r="70" spans="1:4" x14ac:dyDescent="0.25">
      <c r="A70">
        <v>-38</v>
      </c>
      <c r="B70" s="1">
        <f>B69*('Geometry calc'!C324/'Geometry calc'!C325)^'Non combustion model'!$B$4</f>
        <v>964219.74257955234</v>
      </c>
      <c r="C70" s="1">
        <f t="shared" si="0"/>
        <v>9.6421974257955245</v>
      </c>
      <c r="D70" s="1">
        <f>Copy_real_6500RPM!C335-'Non combustion model'!C70</f>
        <v>7.1802574204475889E-2</v>
      </c>
    </row>
    <row r="71" spans="1:4" x14ac:dyDescent="0.25">
      <c r="A71">
        <v>-37</v>
      </c>
      <c r="B71" s="1">
        <f>B70*('Geometry calc'!C325/'Geometry calc'!C326)^'Non combustion model'!$B$4</f>
        <v>1000993.2414782076</v>
      </c>
      <c r="C71" s="1">
        <f t="shared" si="0"/>
        <v>10.009932414782078</v>
      </c>
      <c r="D71" s="1">
        <f>Copy_real_6500RPM!C336-'Non combustion model'!C71</f>
        <v>2.5067585217922073E-2</v>
      </c>
    </row>
    <row r="72" spans="1:4" x14ac:dyDescent="0.25">
      <c r="A72">
        <v>-36</v>
      </c>
      <c r="B72" s="1">
        <f>B71*('Geometry calc'!C326/'Geometry calc'!C327)^'Non combustion model'!$B$4</f>
        <v>1039483.763058317</v>
      </c>
      <c r="C72" s="1">
        <f t="shared" si="0"/>
        <v>10.39483763058317</v>
      </c>
      <c r="D72" s="1">
        <f>Copy_real_6500RPM!C337-'Non combustion model'!C72</f>
        <v>1.3162369416829023E-2</v>
      </c>
    </row>
    <row r="73" spans="1:4" x14ac:dyDescent="0.25">
      <c r="A73">
        <v>-35</v>
      </c>
      <c r="B73" s="1">
        <f>B72*('Geometry calc'!C327/'Geometry calc'!C328)^'Non combustion model'!$B$4</f>
        <v>1079754.7564388094</v>
      </c>
      <c r="C73" s="1">
        <f t="shared" ref="C73:C136" si="1">B73*10^-5</f>
        <v>10.797547564388095</v>
      </c>
      <c r="D73" s="1">
        <f>Copy_real_6500RPM!C338-'Non combustion model'!C73</f>
        <v>1.4524356119043347E-3</v>
      </c>
    </row>
    <row r="74" spans="1:4" x14ac:dyDescent="0.25">
      <c r="A74">
        <v>-34</v>
      </c>
      <c r="B74" s="1">
        <f>B73*('Geometry calc'!C328/'Geometry calc'!C329)^'Non combustion model'!$B$4</f>
        <v>1121867.3869388872</v>
      </c>
      <c r="C74" s="1">
        <f t="shared" si="1"/>
        <v>11.218673869388873</v>
      </c>
      <c r="D74" s="1">
        <f>Copy_real_6500RPM!C339-'Non combustion model'!C74</f>
        <v>-2.6673869388872617E-2</v>
      </c>
    </row>
    <row r="75" spans="1:4" x14ac:dyDescent="0.25">
      <c r="A75">
        <v>-33</v>
      </c>
      <c r="B75" s="1">
        <f>B74*('Geometry calc'!C329/'Geometry calc'!C330)^'Non combustion model'!$B$4</f>
        <v>1165879.4419951411</v>
      </c>
      <c r="C75" s="1">
        <f t="shared" si="1"/>
        <v>11.658794419951413</v>
      </c>
      <c r="D75" s="1">
        <f>Copy_real_6500RPM!C340-'Non combustion model'!C75</f>
        <v>-2.3794419951412848E-2</v>
      </c>
    </row>
    <row r="76" spans="1:4" x14ac:dyDescent="0.25">
      <c r="A76">
        <v>-32</v>
      </c>
      <c r="B76" s="1">
        <f>B75*('Geometry calc'!C330/'Geometry calc'!C331)^'Non combustion model'!$B$4</f>
        <v>1211844.0486992954</v>
      </c>
      <c r="C76" s="1">
        <f t="shared" si="1"/>
        <v>12.118440486992954</v>
      </c>
      <c r="D76" s="1">
        <f>Copy_real_6500RPM!C341-'Non combustion model'!C76</f>
        <v>-1.6440486992953751E-2</v>
      </c>
    </row>
    <row r="77" spans="1:4" x14ac:dyDescent="0.25">
      <c r="A77">
        <v>-31</v>
      </c>
      <c r="B77" s="1">
        <f>B76*('Geometry calc'!C331/'Geometry calc'!C332)^'Non combustion model'!$B$4</f>
        <v>1259808.1838458376</v>
      </c>
      <c r="C77" s="1">
        <f t="shared" si="1"/>
        <v>12.598081838458377</v>
      </c>
      <c r="D77" s="1">
        <f>Copy_real_6500RPM!C342-'Non combustion model'!C77</f>
        <v>-4.2081838458377874E-2</v>
      </c>
    </row>
    <row r="78" spans="1:4" x14ac:dyDescent="0.25">
      <c r="A78">
        <v>-30</v>
      </c>
      <c r="B78" s="1">
        <f>B77*('Geometry calc'!C332/'Geometry calc'!C333)^'Non combustion model'!$B$4</f>
        <v>1309810.9582969535</v>
      </c>
      <c r="C78" s="1">
        <f t="shared" si="1"/>
        <v>13.098109582969535</v>
      </c>
      <c r="D78" s="1">
        <f>Copy_real_6500RPM!C343-'Non combustion model'!C78</f>
        <v>-2.6109582969535694E-2</v>
      </c>
    </row>
    <row r="79" spans="1:4" x14ac:dyDescent="0.25">
      <c r="A79">
        <v>-29</v>
      </c>
      <c r="B79" s="1">
        <f>B78*('Geometry calc'!C333/'Geometry calc'!C334)^'Non combustion model'!$B$4</f>
        <v>1361881.6594908647</v>
      </c>
      <c r="C79" s="1">
        <f t="shared" si="1"/>
        <v>13.618816594908647</v>
      </c>
      <c r="D79" s="1">
        <f>Copy_real_6500RPM!C344-'Non combustion model'!C79</f>
        <v>7.1834050913519576E-3</v>
      </c>
    </row>
    <row r="80" spans="1:4" x14ac:dyDescent="0.25">
      <c r="A80">
        <v>-28</v>
      </c>
      <c r="B80" s="1">
        <f>B79*('Geometry calc'!C334/'Geometry calc'!C335)^'Non combustion model'!$B$4</f>
        <v>1416037.5393594259</v>
      </c>
      <c r="C80" s="1">
        <f t="shared" si="1"/>
        <v>14.16037539359426</v>
      </c>
      <c r="D80" s="1">
        <f>Copy_real_6500RPM!C345-'Non combustion model'!C80</f>
        <v>-6.3753935942596485E-3</v>
      </c>
    </row>
    <row r="81" spans="1:4" x14ac:dyDescent="0.25">
      <c r="A81">
        <v>-27</v>
      </c>
      <c r="B81" s="1">
        <f>B80*('Geometry calc'!C335/'Geometry calc'!C336)^'Non combustion model'!$B$4</f>
        <v>1472281.3401449383</v>
      </c>
      <c r="C81" s="1">
        <f t="shared" si="1"/>
        <v>14.722813401449384</v>
      </c>
      <c r="D81" s="1">
        <f>Copy_real_6500RPM!C346-'Non combustion model'!C81</f>
        <v>1.7186598550615884E-2</v>
      </c>
    </row>
    <row r="82" spans="1:4" x14ac:dyDescent="0.25">
      <c r="A82">
        <v>-26</v>
      </c>
      <c r="B82" s="1">
        <f>B81*('Geometry calc'!C336/'Geometry calc'!C337)^'Non combustion model'!$B$4</f>
        <v>1530598.5580087523</v>
      </c>
      <c r="C82" s="1">
        <f t="shared" si="1"/>
        <v>15.305985580087524</v>
      </c>
      <c r="D82" s="1">
        <f>Copy_real_6500RPM!C347-'Non combustion model'!C82</f>
        <v>2.1014419912475546E-2</v>
      </c>
    </row>
    <row r="83" spans="1:4" x14ac:dyDescent="0.25">
      <c r="A83">
        <v>-25</v>
      </c>
      <c r="B83" s="1">
        <f>B82*('Geometry calc'!C337/'Geometry calc'!C338)^'Non combustion model'!$B$4</f>
        <v>1590954.4543125809</v>
      </c>
      <c r="C83" s="1">
        <f t="shared" si="1"/>
        <v>15.90954454312581</v>
      </c>
      <c r="D83" s="1">
        <f>Copy_real_6500RPM!C348-'Non combustion model'!C83</f>
        <v>5.4554568741895793E-3</v>
      </c>
    </row>
    <row r="84" spans="1:4" x14ac:dyDescent="0.25">
      <c r="A84">
        <v>-24</v>
      </c>
      <c r="B84" s="1">
        <f>B83*('Geometry calc'!C338/'Geometry calc'!C339)^'Non combustion model'!$B$4</f>
        <v>1653290.8374155967</v>
      </c>
      <c r="C84" s="1">
        <f t="shared" si="1"/>
        <v>16.532908374155969</v>
      </c>
      <c r="D84" s="1">
        <f>Copy_real_6500RPM!C349-'Non combustion model'!C84</f>
        <v>2.6091625844031796E-2</v>
      </c>
    </row>
    <row r="85" spans="1:4" x14ac:dyDescent="0.25">
      <c r="A85">
        <v>-23</v>
      </c>
      <c r="B85" s="1">
        <f>B84*('Geometry calc'!C339/'Geometry calc'!C340)^'Non combustion model'!$B$4</f>
        <v>1717522.654090387</v>
      </c>
      <c r="C85" s="1">
        <f t="shared" si="1"/>
        <v>17.175226540903871</v>
      </c>
      <c r="D85" s="1">
        <f>Copy_real_6500RPM!C350-'Non combustion model'!C85</f>
        <v>4.6773459096129955E-2</v>
      </c>
    </row>
    <row r="86" spans="1:4" x14ac:dyDescent="0.25">
      <c r="A86">
        <v>-22</v>
      </c>
      <c r="B86" s="1">
        <f>B85*('Geometry calc'!C340/'Geometry calc'!C341)^'Non combustion model'!$B$4</f>
        <v>1783534.4494165382</v>
      </c>
      <c r="C86" s="1">
        <f t="shared" si="1"/>
        <v>17.835344494165383</v>
      </c>
      <c r="D86" s="1">
        <f>Copy_real_6500RPM!C351-'Non combustion model'!C86</f>
        <v>4.4655505834615639E-2</v>
      </c>
    </row>
    <row r="87" spans="1:4" x14ac:dyDescent="0.25">
      <c r="A87">
        <v>-21</v>
      </c>
      <c r="B87" s="1">
        <f>B86*('Geometry calc'!C341/'Geometry calc'!C342)^'Non combustion model'!$B$4</f>
        <v>1851176.7772538457</v>
      </c>
      <c r="C87" s="1">
        <f t="shared" si="1"/>
        <v>18.511767772538459</v>
      </c>
      <c r="D87" s="1">
        <f>Copy_real_6500RPM!C352-'Non combustion model'!C87</f>
        <v>3.4232227461540532E-2</v>
      </c>
    </row>
    <row r="88" spans="1:4" x14ac:dyDescent="0.25">
      <c r="A88">
        <v>-20</v>
      </c>
      <c r="B88" s="1">
        <f>B87*('Geometry calc'!C342/'Geometry calc'!C343)^'Non combustion model'!$B$4</f>
        <v>1920262.6698163676</v>
      </c>
      <c r="C88" s="1">
        <f t="shared" si="1"/>
        <v>19.202626698163677</v>
      </c>
      <c r="D88" s="1">
        <f>Copy_real_6500RPM!C353-'Non combustion model'!C88</f>
        <v>4.2373301836324373E-2</v>
      </c>
    </row>
    <row r="89" spans="1:4" x14ac:dyDescent="0.25">
      <c r="A89">
        <v>-19</v>
      </c>
      <c r="B89" s="1">
        <f>B88*('Geometry calc'!C343/'Geometry calc'!C344)^'Non combustion model'!$B$4</f>
        <v>1990564.3037409156</v>
      </c>
      <c r="C89" s="1">
        <f t="shared" si="1"/>
        <v>19.905643037409156</v>
      </c>
      <c r="D89" s="1">
        <f>Copy_real_6500RPM!C354-'Non combustion model'!C89</f>
        <v>3.9356962590844091E-2</v>
      </c>
    </row>
    <row r="90" spans="1:4" x14ac:dyDescent="0.25">
      <c r="A90">
        <v>-18</v>
      </c>
      <c r="B90" s="1">
        <f>B89*('Geometry calc'!C344/'Geometry calc'!C345)^'Non combustion model'!$B$4</f>
        <v>2061810.0301210603</v>
      </c>
      <c r="C90" s="1">
        <f t="shared" si="1"/>
        <v>20.618100301210603</v>
      </c>
      <c r="D90" s="1">
        <f>Copy_real_6500RPM!C355-'Non combustion model'!C90</f>
        <v>5.3899698789397377E-2</v>
      </c>
    </row>
    <row r="91" spans="1:4" x14ac:dyDescent="0.25">
      <c r="A91">
        <v>-17</v>
      </c>
      <c r="B91" s="1">
        <f>B90*('Geometry calc'!C345/'Geometry calc'!C346)^'Non combustion model'!$B$4</f>
        <v>2133681.9653893816</v>
      </c>
      <c r="C91" s="1">
        <f t="shared" si="1"/>
        <v>21.336819653893819</v>
      </c>
      <c r="D91" s="1">
        <f>Copy_real_6500RPM!C356-'Non combustion model'!C91</f>
        <v>9.5180346106179314E-2</v>
      </c>
    </row>
    <row r="92" spans="1:4" x14ac:dyDescent="0.25">
      <c r="A92">
        <v>-16</v>
      </c>
      <c r="B92" s="1">
        <f>B91*('Geometry calc'!C346/'Geometry calc'!C347)^'Non combustion model'!$B$4</f>
        <v>2205814.3661155552</v>
      </c>
      <c r="C92" s="1">
        <f t="shared" si="1"/>
        <v>22.058143661155555</v>
      </c>
      <c r="D92" s="1">
        <f>Copy_real_6500RPM!C357-'Non combustion model'!C92</f>
        <v>7.1856338844444423E-2</v>
      </c>
    </row>
    <row r="93" spans="1:4" x14ac:dyDescent="0.25">
      <c r="A93">
        <v>-15</v>
      </c>
      <c r="B93" s="1">
        <f>B92*('Geometry calc'!C347/'Geometry calc'!C348)^'Non combustion model'!$B$4</f>
        <v>2277793.0304963356</v>
      </c>
      <c r="C93" s="1">
        <f t="shared" si="1"/>
        <v>22.777930304963359</v>
      </c>
      <c r="D93" s="1">
        <f>Copy_real_6500RPM!C358-'Non combustion model'!C93</f>
        <v>0.1520696950366407</v>
      </c>
    </row>
    <row r="94" spans="1:4" x14ac:dyDescent="0.25">
      <c r="A94">
        <v>-14</v>
      </c>
      <c r="B94" s="1">
        <f>B93*('Geometry calc'!C348/'Geometry calc'!C349)^'Non combustion model'!$B$4</f>
        <v>2349155.9787014192</v>
      </c>
      <c r="C94" s="1">
        <f t="shared" si="1"/>
        <v>23.491559787014193</v>
      </c>
      <c r="D94" s="1">
        <f>Copy_real_6500RPM!C359-'Non combustion model'!C94</f>
        <v>0.21944021298580552</v>
      </c>
    </row>
    <row r="95" spans="1:4" x14ac:dyDescent="0.25">
      <c r="A95">
        <v>-13</v>
      </c>
      <c r="B95" s="1">
        <f>B94*('Geometry calc'!C349/'Geometry calc'!C350)^'Non combustion model'!$B$4</f>
        <v>2419395.6590978424</v>
      </c>
      <c r="C95" s="1">
        <f t="shared" si="1"/>
        <v>24.193956590978427</v>
      </c>
      <c r="D95" s="1">
        <f>Copy_real_6500RPM!C360-'Non combustion model'!C95</f>
        <v>0.33904340902157415</v>
      </c>
    </row>
    <row r="96" spans="1:4" x14ac:dyDescent="0.25">
      <c r="A96">
        <v>-12</v>
      </c>
      <c r="B96" s="1">
        <f>B95*('Geometry calc'!C350/'Geometry calc'!C351)^'Non combustion model'!$B$4</f>
        <v>2487962.9035133342</v>
      </c>
      <c r="C96" s="1">
        <f t="shared" si="1"/>
        <v>24.879629035133345</v>
      </c>
      <c r="D96" s="1">
        <f>Copy_real_6500RPM!C361-'Non combustion model'!C96</f>
        <v>0.50737096486665578</v>
      </c>
    </row>
    <row r="97" spans="1:4" x14ac:dyDescent="0.25">
      <c r="A97">
        <v>-11</v>
      </c>
      <c r="B97" s="1">
        <f>B96*('Geometry calc'!C351/'Geometry calc'!C352)^'Non combustion model'!$B$4</f>
        <v>2554272.8084910009</v>
      </c>
      <c r="C97" s="1">
        <f t="shared" si="1"/>
        <v>25.54272808491001</v>
      </c>
      <c r="D97" s="1">
        <f>Copy_real_6500RPM!C362-'Non combustion model'!C97</f>
        <v>0.7052719150899911</v>
      </c>
    </row>
    <row r="98" spans="1:4" x14ac:dyDescent="0.25">
      <c r="A98">
        <v>-10</v>
      </c>
      <c r="B98" s="1">
        <f>B97*('Geometry calc'!C352/'Geometry calc'!C353)^'Non combustion model'!$B$4</f>
        <v>2617712.6485619852</v>
      </c>
      <c r="C98" s="1">
        <f t="shared" si="1"/>
        <v>26.177126485619855</v>
      </c>
      <c r="D98" s="1">
        <f>Copy_real_6500RPM!C363-'Non combustion model'!C98</f>
        <v>0.98887351438014548</v>
      </c>
    </row>
    <row r="99" spans="1:4" x14ac:dyDescent="0.25">
      <c r="A99">
        <v>-9</v>
      </c>
      <c r="B99" s="1">
        <f>B98*('Geometry calc'!C353/'Geometry calc'!C354)^'Non combustion model'!$B$4</f>
        <v>2677651.8315656171</v>
      </c>
      <c r="C99" s="1">
        <f t="shared" si="1"/>
        <v>26.776518315656173</v>
      </c>
      <c r="D99" s="1">
        <f>Copy_real_6500RPM!C364-'Non combustion model'!C99</f>
        <v>1.4214816843438278</v>
      </c>
    </row>
    <row r="100" spans="1:4" x14ac:dyDescent="0.25">
      <c r="A100">
        <v>-8</v>
      </c>
      <c r="B100" s="1">
        <f>B99*('Geometry calc'!C354/'Geometry calc'!C355)^'Non combustion model'!$B$4</f>
        <v>2733453.7873747759</v>
      </c>
      <c r="C100" s="1">
        <f t="shared" si="1"/>
        <v>27.33453787374776</v>
      </c>
      <c r="D100" s="1">
        <f>Copy_real_6500RPM!C365-'Non combustion model'!C100</f>
        <v>1.9234621262522396</v>
      </c>
    </row>
    <row r="101" spans="1:4" x14ac:dyDescent="0.25">
      <c r="A101">
        <v>-7</v>
      </c>
      <c r="B101" s="1">
        <f>B100*('Geometry calc'!C355/'Geometry calc'!C356)^'Non combustion model'!$B$4</f>
        <v>2784489.5457260725</v>
      </c>
      <c r="C101" s="1">
        <f t="shared" si="1"/>
        <v>27.844895457260726</v>
      </c>
      <c r="D101" s="1">
        <f>Copy_real_6500RPM!C366-'Non combustion model'!C101</f>
        <v>2.5991045427392727</v>
      </c>
    </row>
    <row r="102" spans="1:4" x14ac:dyDescent="0.25">
      <c r="A102">
        <v>-6</v>
      </c>
      <c r="B102" s="1">
        <f>B101*('Geometry calc'!C356/'Geometry calc'!C357)^'Non combustion model'!$B$4</f>
        <v>2830152.6153816432</v>
      </c>
      <c r="C102" s="1">
        <f t="shared" si="1"/>
        <v>28.301526153816432</v>
      </c>
      <c r="D102" s="1">
        <f>Copy_real_6500RPM!C367-'Non combustion model'!C102</f>
        <v>3.3994738461835681</v>
      </c>
    </row>
    <row r="103" spans="1:4" x14ac:dyDescent="0.25">
      <c r="A103">
        <v>-5</v>
      </c>
      <c r="B103" s="1">
        <f>B102*('Geometry calc'!C357/'Geometry calc'!C358)^'Non combustion model'!$B$4</f>
        <v>2869874.637876099</v>
      </c>
      <c r="C103" s="1">
        <f t="shared" si="1"/>
        <v>28.69874637876099</v>
      </c>
      <c r="D103" s="1">
        <f>Copy_real_6500RPM!C368-'Non combustion model'!C103</f>
        <v>4.4232536212390094</v>
      </c>
    </row>
    <row r="104" spans="1:4" x14ac:dyDescent="0.25">
      <c r="A104">
        <v>-4</v>
      </c>
      <c r="B104" s="1">
        <f>B103*('Geometry calc'!C358/'Geometry calc'!C359)^'Non combustion model'!$B$4</f>
        <v>2903141.16912856</v>
      </c>
      <c r="C104" s="1">
        <f t="shared" si="1"/>
        <v>29.031411691285602</v>
      </c>
      <c r="D104" s="1">
        <f>Copy_real_6500RPM!C369-'Non combustion model'!C104</f>
        <v>5.6995883087144001</v>
      </c>
    </row>
    <row r="105" spans="1:4" x14ac:dyDescent="0.25">
      <c r="A105">
        <v>-3</v>
      </c>
      <c r="B105" s="1">
        <f>B104*('Geometry calc'!C359/'Geometry calc'!C360)^'Non combustion model'!$B$4</f>
        <v>2929506.8563287882</v>
      </c>
      <c r="C105" s="1">
        <f t="shared" si="1"/>
        <v>29.295068563287884</v>
      </c>
      <c r="D105" s="1">
        <f>Copy_real_6500RPM!C370-'Non combustion model'!C105</f>
        <v>7.2019314367121154</v>
      </c>
    </row>
    <row r="106" spans="1:4" x14ac:dyDescent="0.25">
      <c r="A106">
        <v>-2</v>
      </c>
      <c r="B106" s="1">
        <f>B105*('Geometry calc'!C360/'Geometry calc'!C361)^'Non combustion model'!$B$4</f>
        <v>2948609.2393917665</v>
      </c>
      <c r="C106" s="1">
        <f t="shared" si="1"/>
        <v>29.486092393917666</v>
      </c>
      <c r="D106" s="1">
        <f>Copy_real_6500RPM!C371-'Non combustion model'!C106</f>
        <v>8.9229076060823331</v>
      </c>
    </row>
    <row r="107" spans="1:4" x14ac:dyDescent="0.25">
      <c r="A107">
        <v>-1</v>
      </c>
      <c r="B107" s="1">
        <f>B106*('Geometry calc'!C361/'Geometry calc'!C362)^'Non combustion model'!$B$4</f>
        <v>2960180.4258754863</v>
      </c>
      <c r="C107" s="1">
        <f t="shared" si="1"/>
        <v>29.601804258754864</v>
      </c>
      <c r="D107" s="1">
        <f>Copy_real_6500RPM!C372-'Non combustion model'!C107</f>
        <v>10.862195741245134</v>
      </c>
    </row>
    <row r="108" spans="1:4" x14ac:dyDescent="0.25">
      <c r="A108">
        <v>0</v>
      </c>
      <c r="B108" s="1">
        <f>B107*('Geometry calc'!C362/'Geometry calc'!C363)^'Non combustion model'!$B$4</f>
        <v>2964055.9698377163</v>
      </c>
      <c r="C108" s="1">
        <f t="shared" si="1"/>
        <v>29.640559698377167</v>
      </c>
      <c r="D108" s="1">
        <f>Copy_real_6500RPM!C373-'Non combustion model'!C108</f>
        <v>13.055440301622831</v>
      </c>
    </row>
    <row r="109" spans="1:4" x14ac:dyDescent="0.25">
      <c r="A109">
        <v>1</v>
      </c>
      <c r="B109" s="1">
        <f>B108*('Geometry calc'!C363/'Geometry calc'!C364)^'Non combustion model'!$B$4</f>
        <v>2960180.4258754863</v>
      </c>
      <c r="C109" s="1">
        <f t="shared" si="1"/>
        <v>29.601804258754864</v>
      </c>
      <c r="D109" s="1">
        <f>Copy_real_6500RPM!C374-'Non combustion model'!C109</f>
        <v>15.460195741245133</v>
      </c>
    </row>
    <row r="110" spans="1:4" x14ac:dyDescent="0.25">
      <c r="A110">
        <v>2</v>
      </c>
      <c r="B110" s="1">
        <f>B109*('Geometry calc'!C364/'Geometry calc'!C365)^'Non combustion model'!$B$4</f>
        <v>2948609.239391766</v>
      </c>
      <c r="C110" s="1">
        <f t="shared" si="1"/>
        <v>29.486092393917662</v>
      </c>
      <c r="D110" s="1">
        <f>Copy_real_6500RPM!C375-'Non combustion model'!C110</f>
        <v>17.99790760608234</v>
      </c>
    </row>
    <row r="111" spans="1:4" x14ac:dyDescent="0.25">
      <c r="A111">
        <v>3</v>
      </c>
      <c r="B111" s="1">
        <f>B110*('Geometry calc'!C365/'Geometry calc'!C366)^'Non combustion model'!$B$4</f>
        <v>2929506.8563287877</v>
      </c>
      <c r="C111" s="1">
        <f t="shared" si="1"/>
        <v>29.295068563287881</v>
      </c>
      <c r="D111" s="1">
        <f>Copy_real_6500RPM!C376-'Non combustion model'!C111</f>
        <v>20.622931436712118</v>
      </c>
    </row>
    <row r="112" spans="1:4" x14ac:dyDescent="0.25">
      <c r="A112">
        <v>4</v>
      </c>
      <c r="B112" s="1">
        <f>B111*('Geometry calc'!C366/'Geometry calc'!C367)^'Non combustion model'!$B$4</f>
        <v>2903141.1691285586</v>
      </c>
      <c r="C112" s="1">
        <f t="shared" si="1"/>
        <v>29.031411691285587</v>
      </c>
      <c r="D112" s="1">
        <f>Copy_real_6500RPM!C377-'Non combustion model'!C112</f>
        <v>23.25958830871441</v>
      </c>
    </row>
    <row r="113" spans="1:4" x14ac:dyDescent="0.25">
      <c r="A113">
        <v>5</v>
      </c>
      <c r="B113" s="1">
        <f>B112*('Geometry calc'!C367/'Geometry calc'!C368)^'Non combustion model'!$B$4</f>
        <v>2869874.6378760976</v>
      </c>
      <c r="C113" s="1">
        <f t="shared" si="1"/>
        <v>28.69874637876098</v>
      </c>
      <c r="D113" s="1">
        <f>Copy_real_6500RPM!C378-'Non combustion model'!C113</f>
        <v>25.880253621239021</v>
      </c>
    </row>
    <row r="114" spans="1:4" x14ac:dyDescent="0.25">
      <c r="A114">
        <v>6</v>
      </c>
      <c r="B114" s="1">
        <f>B113*('Geometry calc'!C368/'Geometry calc'!C369)^'Non combustion model'!$B$4</f>
        <v>2830152.6153816413</v>
      </c>
      <c r="C114" s="1">
        <f t="shared" si="1"/>
        <v>28.301526153816415</v>
      </c>
      <c r="D114" s="1">
        <f>Copy_real_6500RPM!C379-'Non combustion model'!C114</f>
        <v>28.441473846183587</v>
      </c>
    </row>
    <row r="115" spans="1:4" x14ac:dyDescent="0.25">
      <c r="A115">
        <v>7</v>
      </c>
      <c r="B115" s="1">
        <f>B114*('Geometry calc'!C369/'Geometry calc'!C370)^'Non combustion model'!$B$4</f>
        <v>2784489.5457260706</v>
      </c>
      <c r="C115" s="1">
        <f t="shared" si="1"/>
        <v>27.844895457260709</v>
      </c>
      <c r="D115" s="1">
        <f>Copy_real_6500RPM!C380-'Non combustion model'!C115</f>
        <v>30.938104542739293</v>
      </c>
    </row>
    <row r="116" spans="1:4" x14ac:dyDescent="0.25">
      <c r="A116">
        <v>8</v>
      </c>
      <c r="B116" s="1">
        <f>B115*('Geometry calc'!C370/'Geometry calc'!C371)^'Non combustion model'!$B$4</f>
        <v>2733453.787374774</v>
      </c>
      <c r="C116" s="1">
        <f t="shared" si="1"/>
        <v>27.334537873747742</v>
      </c>
      <c r="D116" s="1">
        <f>Copy_real_6500RPM!C381-'Non combustion model'!C116</f>
        <v>33.319462126252262</v>
      </c>
    </row>
    <row r="117" spans="1:4" x14ac:dyDescent="0.25">
      <c r="A117">
        <v>9</v>
      </c>
      <c r="B117" s="1">
        <f>B116*('Geometry calc'!C371/'Geometry calc'!C372)^'Non combustion model'!$B$4</f>
        <v>2677651.8315656153</v>
      </c>
      <c r="C117" s="1">
        <f t="shared" si="1"/>
        <v>26.776518315656155</v>
      </c>
      <c r="D117" s="1">
        <f>Copy_real_6500RPM!C382-'Non combustion model'!C117</f>
        <v>35.546481684343846</v>
      </c>
    </row>
    <row r="118" spans="1:4" x14ac:dyDescent="0.25">
      <c r="A118">
        <v>10</v>
      </c>
      <c r="B118" s="1">
        <f>B117*('Geometry calc'!C372/'Geometry calc'!C373)^'Non combustion model'!$B$4</f>
        <v>2617712.6485619829</v>
      </c>
      <c r="C118" s="1">
        <f t="shared" si="1"/>
        <v>26.17712648561983</v>
      </c>
      <c r="D118" s="1">
        <f>Copy_real_6500RPM!C383-'Non combustion model'!C118</f>
        <v>37.607873514380167</v>
      </c>
    </row>
    <row r="119" spans="1:4" x14ac:dyDescent="0.25">
      <c r="A119">
        <v>11</v>
      </c>
      <c r="B119" s="1">
        <f>B118*('Geometry calc'!C373/'Geometry calc'!C374)^'Non combustion model'!$B$4</f>
        <v>2554272.8084909981</v>
      </c>
      <c r="C119" s="1">
        <f t="shared" si="1"/>
        <v>25.542728084909982</v>
      </c>
      <c r="D119" s="1">
        <f>Copy_real_6500RPM!C384-'Non combustion model'!C119</f>
        <v>39.464271915090023</v>
      </c>
    </row>
    <row r="120" spans="1:4" x14ac:dyDescent="0.25">
      <c r="A120">
        <v>12</v>
      </c>
      <c r="B120" s="1">
        <f>B119*('Geometry calc'!C374/'Geometry calc'!C375)^'Non combustion model'!$B$4</f>
        <v>2487962.9035133319</v>
      </c>
      <c r="C120" s="1">
        <f t="shared" si="1"/>
        <v>24.87962903513332</v>
      </c>
      <c r="D120" s="1">
        <f>Copy_real_6500RPM!C385-'Non combustion model'!C120</f>
        <v>41.075370964866678</v>
      </c>
    </row>
    <row r="121" spans="1:4" x14ac:dyDescent="0.25">
      <c r="A121">
        <v>13</v>
      </c>
      <c r="B121" s="1">
        <f>B120*('Geometry calc'!C375/'Geometry calc'!C376)^'Non combustion model'!$B$4</f>
        <v>2419395.6590978401</v>
      </c>
      <c r="C121" s="1">
        <f t="shared" si="1"/>
        <v>24.193956590978402</v>
      </c>
      <c r="D121" s="1">
        <f>Copy_real_6500RPM!C386-'Non combustion model'!C121</f>
        <v>42.430043409021593</v>
      </c>
    </row>
    <row r="122" spans="1:4" x14ac:dyDescent="0.25">
      <c r="A122">
        <v>14</v>
      </c>
      <c r="B122" s="1">
        <f>B121*('Geometry calc'!C376/'Geometry calc'!C377)^'Non combustion model'!$B$4</f>
        <v>2349155.9787014169</v>
      </c>
      <c r="C122" s="1">
        <f t="shared" si="1"/>
        <v>23.491559787014172</v>
      </c>
      <c r="D122" s="1">
        <f>Copy_real_6500RPM!C387-'Non combustion model'!C122</f>
        <v>43.503440212985836</v>
      </c>
    </row>
    <row r="123" spans="1:4" x14ac:dyDescent="0.25">
      <c r="A123">
        <v>15</v>
      </c>
      <c r="B123" s="1">
        <f>B122*('Geometry calc'!C377/'Geometry calc'!C378)^'Non combustion model'!$B$4</f>
        <v>2277793.0304963333</v>
      </c>
      <c r="C123" s="1">
        <f t="shared" si="1"/>
        <v>22.777930304963334</v>
      </c>
      <c r="D123" s="1">
        <f>Copy_real_6500RPM!C388-'Non combustion model'!C123</f>
        <v>44.32506969503666</v>
      </c>
    </row>
    <row r="124" spans="1:4" x14ac:dyDescent="0.25">
      <c r="A124">
        <v>16</v>
      </c>
      <c r="B124" s="1">
        <f>B123*('Geometry calc'!C378/'Geometry calc'!C379)^'Non combustion model'!$B$4</f>
        <v>2205814.3661155528</v>
      </c>
      <c r="C124" s="1">
        <f t="shared" si="1"/>
        <v>22.05814366115553</v>
      </c>
      <c r="D124" s="1">
        <f>Copy_real_6500RPM!C389-'Non combustion model'!C124</f>
        <v>44.906856338844477</v>
      </c>
    </row>
    <row r="125" spans="1:4" x14ac:dyDescent="0.25">
      <c r="A125">
        <v>17</v>
      </c>
      <c r="B125" s="1">
        <f>B124*('Geometry calc'!C379/'Geometry calc'!C380)^'Non combustion model'!$B$4</f>
        <v>2133681.9653893793</v>
      </c>
      <c r="C125" s="1">
        <f t="shared" si="1"/>
        <v>21.336819653893794</v>
      </c>
      <c r="D125" s="1">
        <f>Copy_real_6500RPM!C390-'Non combustion model'!C125</f>
        <v>45.250180346106205</v>
      </c>
    </row>
    <row r="126" spans="1:4" x14ac:dyDescent="0.25">
      <c r="A126">
        <v>18</v>
      </c>
      <c r="B126" s="1">
        <f>B125*('Geometry calc'!C380/'Geometry calc'!C381)^'Non combustion model'!$B$4</f>
        <v>2061810.0301210578</v>
      </c>
      <c r="C126" s="1">
        <f t="shared" si="1"/>
        <v>20.618100301210578</v>
      </c>
      <c r="D126" s="1">
        <f>Copy_real_6500RPM!C391-'Non combustion model'!C126</f>
        <v>45.37489969878942</v>
      </c>
    </row>
    <row r="127" spans="1:4" x14ac:dyDescent="0.25">
      <c r="A127">
        <v>19</v>
      </c>
      <c r="B127" s="1">
        <f>B126*('Geometry calc'!C381/'Geometry calc'!C382)^'Non combustion model'!$B$4</f>
        <v>1990564.303740913</v>
      </c>
      <c r="C127" s="1">
        <f t="shared" si="1"/>
        <v>19.905643037409131</v>
      </c>
      <c r="D127" s="1">
        <f>Copy_real_6500RPM!C392-'Non combustion model'!C127</f>
        <v>45.320356962590864</v>
      </c>
    </row>
    <row r="128" spans="1:4" x14ac:dyDescent="0.25">
      <c r="A128">
        <v>20</v>
      </c>
      <c r="B128" s="1">
        <f>B127*('Geometry calc'!C382/'Geometry calc'!C383)^'Non combustion model'!$B$4</f>
        <v>1920262.6698163652</v>
      </c>
      <c r="C128" s="1">
        <f t="shared" si="1"/>
        <v>19.202626698163655</v>
      </c>
      <c r="D128" s="1">
        <f>Copy_real_6500RPM!C393-'Non combustion model'!C128</f>
        <v>45.094373301836342</v>
      </c>
    </row>
    <row r="129" spans="1:4" x14ac:dyDescent="0.25">
      <c r="A129">
        <v>21</v>
      </c>
      <c r="B129" s="1">
        <f>B128*('Geometry calc'!C383/'Geometry calc'!C384)^'Non combustion model'!$B$4</f>
        <v>1851176.7772538436</v>
      </c>
      <c r="C129" s="1">
        <f t="shared" si="1"/>
        <v>18.511767772538438</v>
      </c>
      <c r="D129" s="1">
        <f>Copy_real_6500RPM!C394-'Non combustion model'!C129</f>
        <v>44.730232227461556</v>
      </c>
    </row>
    <row r="130" spans="1:4" x14ac:dyDescent="0.25">
      <c r="A130">
        <v>22</v>
      </c>
      <c r="B130" s="1">
        <f>B129*('Geometry calc'!C384/'Geometry calc'!C385)^'Non combustion model'!$B$4</f>
        <v>1783534.4494165361</v>
      </c>
      <c r="C130" s="1">
        <f t="shared" si="1"/>
        <v>17.835344494165362</v>
      </c>
      <c r="D130" s="1">
        <f>Copy_real_6500RPM!C395-'Non combustion model'!C130</f>
        <v>44.235655505834636</v>
      </c>
    </row>
    <row r="131" spans="1:4" x14ac:dyDescent="0.25">
      <c r="A131">
        <v>23</v>
      </c>
      <c r="B131" s="1">
        <f>B130*('Geometry calc'!C385/'Geometry calc'!C386)^'Non combustion model'!$B$4</f>
        <v>1717522.654090385</v>
      </c>
      <c r="C131" s="1">
        <f t="shared" si="1"/>
        <v>17.17522654090385</v>
      </c>
      <c r="D131" s="1">
        <f>Copy_real_6500RPM!C396-'Non combustion model'!C131</f>
        <v>43.64777345909615</v>
      </c>
    </row>
    <row r="132" spans="1:4" x14ac:dyDescent="0.25">
      <c r="A132">
        <v>24</v>
      </c>
      <c r="B132" s="1">
        <f>B131*('Geometry calc'!C386/'Geometry calc'!C387)^'Non combustion model'!$B$4</f>
        <v>1653290.8374155948</v>
      </c>
      <c r="C132" s="1">
        <f t="shared" si="1"/>
        <v>16.532908374155951</v>
      </c>
      <c r="D132" s="1">
        <f>Copy_real_6500RPM!C397-'Non combustion model'!C132</f>
        <v>42.993091625844052</v>
      </c>
    </row>
    <row r="133" spans="1:4" x14ac:dyDescent="0.25">
      <c r="A133">
        <v>25</v>
      </c>
      <c r="B133" s="1">
        <f>B132*('Geometry calc'!C387/'Geometry calc'!C388)^'Non combustion model'!$B$4</f>
        <v>1590954.4543125792</v>
      </c>
      <c r="C133" s="1">
        <f t="shared" si="1"/>
        <v>15.909544543125794</v>
      </c>
      <c r="D133" s="1">
        <f>Copy_real_6500RPM!C398-'Non combustion model'!C133</f>
        <v>42.282455456874203</v>
      </c>
    </row>
    <row r="134" spans="1:4" x14ac:dyDescent="0.25">
      <c r="A134">
        <v>26</v>
      </c>
      <c r="B134" s="1">
        <f>B133*('Geometry calc'!C388/'Geometry calc'!C389)^'Non combustion model'!$B$4</f>
        <v>1530598.5580087507</v>
      </c>
      <c r="C134" s="1">
        <f t="shared" si="1"/>
        <v>15.305985580087508</v>
      </c>
      <c r="D134" s="1">
        <f>Copy_real_6500RPM!C399-'Non combustion model'!C134</f>
        <v>41.567014419912489</v>
      </c>
    </row>
    <row r="135" spans="1:4" x14ac:dyDescent="0.25">
      <c r="A135">
        <v>27</v>
      </c>
      <c r="B135" s="1">
        <f>B134*('Geometry calc'!C389/'Geometry calc'!C390)^'Non combustion model'!$B$4</f>
        <v>1472281.3401449369</v>
      </c>
      <c r="C135" s="1">
        <f t="shared" si="1"/>
        <v>14.72281340144937</v>
      </c>
      <c r="D135" s="1">
        <f>Copy_real_6500RPM!C400-'Non combustion model'!C135</f>
        <v>40.807186598550629</v>
      </c>
    </row>
    <row r="136" spans="1:4" x14ac:dyDescent="0.25">
      <c r="A136">
        <v>28</v>
      </c>
      <c r="B136" s="1">
        <f>B135*('Geometry calc'!C390/'Geometry calc'!C391)^'Non combustion model'!$B$4</f>
        <v>1416037.5393594245</v>
      </c>
      <c r="C136" s="1">
        <f t="shared" si="1"/>
        <v>14.160375393594245</v>
      </c>
      <c r="D136" s="1">
        <f>Copy_real_6500RPM!C401-'Non combustion model'!C136</f>
        <v>39.805624606405758</v>
      </c>
    </row>
    <row r="137" spans="1:4" x14ac:dyDescent="0.25">
      <c r="A137">
        <v>29</v>
      </c>
      <c r="B137" s="1">
        <f>B136*('Geometry calc'!C391/'Geometry calc'!C392)^'Non combustion model'!$B$4</f>
        <v>1361881.6594908631</v>
      </c>
      <c r="C137" s="1">
        <f t="shared" ref="C137:C200" si="2">B137*10^-5</f>
        <v>13.618816594908632</v>
      </c>
      <c r="D137" s="1">
        <f>Copy_real_6500RPM!C402-'Non combustion model'!C137</f>
        <v>38.593183405091374</v>
      </c>
    </row>
    <row r="138" spans="1:4" x14ac:dyDescent="0.25">
      <c r="A138">
        <v>30</v>
      </c>
      <c r="B138" s="1">
        <f>B137*('Geometry calc'!C392/'Geometry calc'!C393)^'Non combustion model'!$B$4</f>
        <v>1309810.9582969523</v>
      </c>
      <c r="C138" s="1">
        <f t="shared" si="2"/>
        <v>13.098109582969524</v>
      </c>
      <c r="D138" s="1">
        <f>Copy_real_6500RPM!C403-'Non combustion model'!C138</f>
        <v>37.36489041703048</v>
      </c>
    </row>
    <row r="139" spans="1:4" x14ac:dyDescent="0.25">
      <c r="A139">
        <v>31</v>
      </c>
      <c r="B139" s="1">
        <f>B138*('Geometry calc'!C393/'Geometry calc'!C394)^'Non combustion model'!$B$4</f>
        <v>1259808.1838458369</v>
      </c>
      <c r="C139" s="1">
        <f t="shared" si="2"/>
        <v>12.59808183845837</v>
      </c>
      <c r="D139" s="1">
        <f>Copy_real_6500RPM!C404-'Non combustion model'!C139</f>
        <v>36.178918161541631</v>
      </c>
    </row>
    <row r="140" spans="1:4" x14ac:dyDescent="0.25">
      <c r="A140">
        <v>32</v>
      </c>
      <c r="B140" s="1">
        <f>B139*('Geometry calc'!C394/'Geometry calc'!C395)^'Non combustion model'!$B$4</f>
        <v>1211844.0486992947</v>
      </c>
      <c r="C140" s="1">
        <f t="shared" si="2"/>
        <v>12.118440486992947</v>
      </c>
      <c r="D140" s="1">
        <f>Copy_real_6500RPM!C405-'Non combustion model'!C140</f>
        <v>34.994559513007054</v>
      </c>
    </row>
    <row r="141" spans="1:4" x14ac:dyDescent="0.25">
      <c r="A141">
        <v>33</v>
      </c>
      <c r="B141" s="1">
        <f>B140*('Geometry calc'!C395/'Geometry calc'!C396)^'Non combustion model'!$B$4</f>
        <v>1165879.4419951404</v>
      </c>
      <c r="C141" s="1">
        <f t="shared" si="2"/>
        <v>11.658794419951406</v>
      </c>
      <c r="D141" s="1">
        <f>Copy_real_6500RPM!C406-'Non combustion model'!C141</f>
        <v>33.815205580048591</v>
      </c>
    </row>
    <row r="142" spans="1:4" x14ac:dyDescent="0.25">
      <c r="A142">
        <v>34</v>
      </c>
      <c r="B142" s="1">
        <f>B141*('Geometry calc'!C396/'Geometry calc'!C397)^'Non combustion model'!$B$4</f>
        <v>1121867.3869388865</v>
      </c>
      <c r="C142" s="1">
        <f t="shared" si="2"/>
        <v>11.218673869388866</v>
      </c>
      <c r="D142" s="1">
        <f>Copy_real_6500RPM!C407-'Non combustion model'!C142</f>
        <v>32.694326130611131</v>
      </c>
    </row>
    <row r="143" spans="1:4" x14ac:dyDescent="0.25">
      <c r="A143">
        <v>35</v>
      </c>
      <c r="B143" s="1">
        <f>B142*('Geometry calc'!C397/'Geometry calc'!C398)^'Non combustion model'!$B$4</f>
        <v>1079754.7564388087</v>
      </c>
      <c r="C143" s="1">
        <f t="shared" si="2"/>
        <v>10.797547564388088</v>
      </c>
      <c r="D143" s="1">
        <f>Copy_real_6500RPM!C408-'Non combustion model'!C143</f>
        <v>31.56545243561191</v>
      </c>
    </row>
    <row r="144" spans="1:4" x14ac:dyDescent="0.25">
      <c r="A144">
        <v>36</v>
      </c>
      <c r="B144" s="1">
        <f>B143*('Geometry calc'!C398/'Geometry calc'!C399)^'Non combustion model'!$B$4</f>
        <v>1039483.7630583163</v>
      </c>
      <c r="C144" s="1">
        <f t="shared" si="2"/>
        <v>10.394837630583163</v>
      </c>
      <c r="D144" s="1">
        <f>Copy_real_6500RPM!C409-'Non combustion model'!C144</f>
        <v>30.482162369416841</v>
      </c>
    </row>
    <row r="145" spans="1:4" x14ac:dyDescent="0.25">
      <c r="A145">
        <v>37</v>
      </c>
      <c r="B145" s="1">
        <f>B144*('Geometry calc'!C399/'Geometry calc'!C400)^'Non combustion model'!$B$4</f>
        <v>1000993.2414782068</v>
      </c>
      <c r="C145" s="1">
        <f t="shared" si="2"/>
        <v>10.009932414782069</v>
      </c>
      <c r="D145" s="1">
        <f>Copy_real_6500RPM!C410-'Non combustion model'!C145</f>
        <v>29.436067585217927</v>
      </c>
    </row>
    <row r="146" spans="1:4" x14ac:dyDescent="0.25">
      <c r="A146">
        <v>38</v>
      </c>
      <c r="B146" s="1">
        <f>B145*('Geometry calc'!C400/'Geometry calc'!C401)^'Non combustion model'!$B$4</f>
        <v>964219.74257955141</v>
      </c>
      <c r="C146" s="1">
        <f t="shared" si="2"/>
        <v>9.6421974257955156</v>
      </c>
      <c r="D146" s="1">
        <f>Copy_real_6500RPM!C411-'Non combustion model'!C146</f>
        <v>28.415802574204484</v>
      </c>
    </row>
    <row r="147" spans="1:4" x14ac:dyDescent="0.25">
      <c r="A147">
        <v>39</v>
      </c>
      <c r="B147" s="1">
        <f>B146*('Geometry calc'!C401/'Geometry calc'!C402)^'Non combustion model'!$B$4</f>
        <v>929098.4583501633</v>
      </c>
      <c r="C147" s="1">
        <f t="shared" si="2"/>
        <v>9.2909845835016345</v>
      </c>
      <c r="D147" s="1">
        <f>Copy_real_6500RPM!C412-'Non combustion model'!C147</f>
        <v>27.437015416498369</v>
      </c>
    </row>
    <row r="148" spans="1:4" x14ac:dyDescent="0.25">
      <c r="A148">
        <v>40</v>
      </c>
      <c r="B148" s="1">
        <f>B147*('Geometry calc'!C402/'Geometry calc'!C403)^'Non combustion model'!$B$4</f>
        <v>895563.99631209299</v>
      </c>
      <c r="C148" s="1">
        <f t="shared" si="2"/>
        <v>8.9556399631209302</v>
      </c>
      <c r="D148" s="1">
        <f>Copy_real_6500RPM!C413-'Non combustion model'!C148</f>
        <v>26.491360036879072</v>
      </c>
    </row>
    <row r="149" spans="1:4" x14ac:dyDescent="0.25">
      <c r="A149">
        <v>41</v>
      </c>
      <c r="B149" s="1">
        <f>B148*('Geometry calc'!C403/'Geometry calc'!C404)^'Non combustion model'!$B$4</f>
        <v>863551.02125014993</v>
      </c>
      <c r="C149" s="1">
        <f t="shared" si="2"/>
        <v>8.6355102125015009</v>
      </c>
      <c r="D149" s="1">
        <f>Copy_real_6500RPM!C414-'Non combustion model'!C149</f>
        <v>25.575489787498498</v>
      </c>
    </row>
    <row r="150" spans="1:4" x14ac:dyDescent="0.25">
      <c r="A150">
        <v>42</v>
      </c>
      <c r="B150" s="1">
        <f>B149*('Geometry calc'!C404/'Geometry calc'!C405)^'Non combustion model'!$B$4</f>
        <v>832994.78083855624</v>
      </c>
      <c r="C150" s="1">
        <f t="shared" si="2"/>
        <v>8.3299478083855636</v>
      </c>
      <c r="D150" s="1">
        <f>Copy_real_6500RPM!C415-'Non combustion model'!C150</f>
        <v>24.689052191614437</v>
      </c>
    </row>
    <row r="151" spans="1:4" x14ac:dyDescent="0.25">
      <c r="A151">
        <v>43</v>
      </c>
      <c r="B151" s="1">
        <f>B150*('Geometry calc'!C405/'Geometry calc'!C406)^'Non combustion model'!$B$4</f>
        <v>803831.53042864706</v>
      </c>
      <c r="C151" s="1">
        <f t="shared" si="2"/>
        <v>8.0383153042864706</v>
      </c>
      <c r="D151" s="1">
        <f>Copy_real_6500RPM!C416-'Non combustion model'!C151</f>
        <v>23.847684695713529</v>
      </c>
    </row>
    <row r="152" spans="1:4" x14ac:dyDescent="0.25">
      <c r="A152">
        <v>44</v>
      </c>
      <c r="B152" s="1">
        <f>B151*('Geometry calc'!C406/'Geometry calc'!C407)^'Non combustion model'!$B$4</f>
        <v>775998.87086030678</v>
      </c>
      <c r="C152" s="1">
        <f t="shared" si="2"/>
        <v>7.7599887086030686</v>
      </c>
      <c r="D152" s="1">
        <f>Copy_real_6500RPM!C417-'Non combustion model'!C152</f>
        <v>23.023011291396934</v>
      </c>
    </row>
    <row r="153" spans="1:4" x14ac:dyDescent="0.25">
      <c r="A153">
        <v>45</v>
      </c>
      <c r="B153" s="1">
        <f>B152*('Geometry calc'!C407/'Geometry calc'!C408)^'Non combustion model'!$B$4</f>
        <v>749436.01175662491</v>
      </c>
      <c r="C153" s="1">
        <f t="shared" si="2"/>
        <v>7.4943601175662495</v>
      </c>
      <c r="D153" s="1">
        <f>Copy_real_6500RPM!C418-'Non combustion model'!C153</f>
        <v>22.241639882433752</v>
      </c>
    </row>
    <row r="154" spans="1:4" x14ac:dyDescent="0.25">
      <c r="A154">
        <v>46</v>
      </c>
      <c r="B154" s="1">
        <f>B153*('Geometry calc'!C408/'Geometry calc'!C409)^'Non combustion model'!$B$4</f>
        <v>724083.97139899968</v>
      </c>
      <c r="C154" s="1">
        <f t="shared" si="2"/>
        <v>7.2408397139899972</v>
      </c>
      <c r="D154" s="1">
        <f>Copy_real_6500RPM!C419-'Non combustion model'!C154</f>
        <v>21.496160286010003</v>
      </c>
    </row>
    <row r="155" spans="1:4" x14ac:dyDescent="0.25">
      <c r="A155">
        <v>47</v>
      </c>
      <c r="B155" s="1">
        <f>B154*('Geometry calc'!C409/'Geometry calc'!C410)^'Non combustion model'!$B$4</f>
        <v>699885.72298848396</v>
      </c>
      <c r="C155" s="1">
        <f t="shared" si="2"/>
        <v>6.9988572298848402</v>
      </c>
      <c r="D155" s="1">
        <f>Copy_real_6500RPM!C420-'Non combustion model'!C155</f>
        <v>20.773142770115157</v>
      </c>
    </row>
    <row r="156" spans="1:4" x14ac:dyDescent="0.25">
      <c r="A156">
        <v>48</v>
      </c>
      <c r="B156" s="1">
        <f>B155*('Geometry calc'!C410/'Geometry calc'!C411)^'Non combustion model'!$B$4</f>
        <v>676786.29589696066</v>
      </c>
      <c r="C156" s="1">
        <f t="shared" si="2"/>
        <v>6.7678629589696069</v>
      </c>
      <c r="D156" s="1">
        <f>Copy_real_6500RPM!C421-'Non combustion model'!C156</f>
        <v>20.092137041030391</v>
      </c>
    </row>
    <row r="157" spans="1:4" x14ac:dyDescent="0.25">
      <c r="A157">
        <v>49</v>
      </c>
      <c r="B157" s="1">
        <f>B156*('Geometry calc'!C411/'Geometry calc'!C412)^'Non combustion model'!$B$4</f>
        <v>654732.83940872003</v>
      </c>
      <c r="C157" s="1">
        <f t="shared" si="2"/>
        <v>6.5473283940872005</v>
      </c>
      <c r="D157" s="1">
        <f>Copy_real_6500RPM!C422-'Non combustion model'!C157</f>
        <v>19.4546716059128</v>
      </c>
    </row>
    <row r="158" spans="1:4" x14ac:dyDescent="0.25">
      <c r="A158">
        <v>50</v>
      </c>
      <c r="B158" s="1">
        <f>B157*('Geometry calc'!C412/'Geometry calc'!C413)^'Non combustion model'!$B$4</f>
        <v>633674.65545310406</v>
      </c>
      <c r="C158" s="1">
        <f t="shared" si="2"/>
        <v>6.3367465545310413</v>
      </c>
      <c r="D158" s="1">
        <f>Copy_real_6500RPM!C423-'Non combustion model'!C158</f>
        <v>18.83125344546896</v>
      </c>
    </row>
    <row r="159" spans="1:4" x14ac:dyDescent="0.25">
      <c r="A159">
        <v>51</v>
      </c>
      <c r="B159" s="1">
        <f>B158*('Geometry calc'!C413/'Geometry calc'!C414)^'Non combustion model'!$B$4</f>
        <v>613563.20593132498</v>
      </c>
      <c r="C159" s="1">
        <f t="shared" si="2"/>
        <v>6.1356320593132505</v>
      </c>
      <c r="D159" s="1">
        <f>Copy_real_6500RPM!C424-'Non combustion model'!C159</f>
        <v>18.245367940686748</v>
      </c>
    </row>
    <row r="160" spans="1:4" x14ac:dyDescent="0.25">
      <c r="A160">
        <v>52</v>
      </c>
      <c r="B160" s="1">
        <f>B159*('Geometry calc'!C414/'Geometry calc'!C415)^'Non combustion model'!$B$4</f>
        <v>594352.09944174066</v>
      </c>
      <c r="C160" s="1">
        <f t="shared" si="2"/>
        <v>5.9435209944174074</v>
      </c>
      <c r="D160" s="1">
        <f>Copy_real_6500RPM!C425-'Non combustion model'!C160</f>
        <v>17.679479005582593</v>
      </c>
    </row>
    <row r="161" spans="1:4" x14ac:dyDescent="0.25">
      <c r="A161">
        <v>53</v>
      </c>
      <c r="B161" s="1">
        <f>B160*('Geometry calc'!C415/'Geometry calc'!C416)^'Non combustion model'!$B$4</f>
        <v>575997.06150213163</v>
      </c>
      <c r="C161" s="1">
        <f t="shared" si="2"/>
        <v>5.7599706150213166</v>
      </c>
      <c r="D161" s="1">
        <f>Copy_real_6500RPM!C426-'Non combustion model'!C161</f>
        <v>17.127029384978684</v>
      </c>
    </row>
    <row r="162" spans="1:4" x14ac:dyDescent="0.25">
      <c r="A162">
        <v>54</v>
      </c>
      <c r="B162" s="1">
        <f>B161*('Geometry calc'!C416/'Geometry calc'!C417)^'Non combustion model'!$B$4</f>
        <v>558455.89174789272</v>
      </c>
      <c r="C162" s="1">
        <f t="shared" si="2"/>
        <v>5.5845589174789279</v>
      </c>
      <c r="D162" s="1">
        <f>Copy_real_6500RPM!C427-'Non combustion model'!C162</f>
        <v>16.594441082521072</v>
      </c>
    </row>
    <row r="163" spans="1:4" x14ac:dyDescent="0.25">
      <c r="A163">
        <v>55</v>
      </c>
      <c r="B163" s="1">
        <f>B162*('Geometry calc'!C417/'Geometry calc'!C418)^'Non combustion model'!$B$4</f>
        <v>541688.41104433732</v>
      </c>
      <c r="C163" s="1">
        <f t="shared" si="2"/>
        <v>5.416884110443374</v>
      </c>
      <c r="D163" s="1">
        <f>Copy_real_6500RPM!C428-'Non combustion model'!C163</f>
        <v>16.076115889556625</v>
      </c>
    </row>
    <row r="164" spans="1:4" x14ac:dyDescent="0.25">
      <c r="A164">
        <v>56</v>
      </c>
      <c r="B164" s="1">
        <f>B163*('Geometry calc'!C418/'Geometry calc'!C419)^'Non combustion model'!$B$4</f>
        <v>525656.40098163113</v>
      </c>
      <c r="C164" s="1">
        <f t="shared" si="2"/>
        <v>5.2565640098163113</v>
      </c>
      <c r="D164" s="1">
        <f>Copy_real_6500RPM!C429-'Non combustion model'!C164</f>
        <v>15.572435990183688</v>
      </c>
    </row>
    <row r="165" spans="1:4" x14ac:dyDescent="0.25">
      <c r="A165">
        <v>57</v>
      </c>
      <c r="B165" s="1">
        <f>B164*('Geometry calc'!C419/'Geometry calc'!C420)^'Non combustion model'!$B$4</f>
        <v>510323.53781504068</v>
      </c>
      <c r="C165" s="1">
        <f t="shared" si="2"/>
        <v>5.1032353781504076</v>
      </c>
      <c r="D165" s="1">
        <f>Copy_real_6500RPM!C430-'Non combustion model'!C165</f>
        <v>15.102764621849591</v>
      </c>
    </row>
    <row r="166" spans="1:4" x14ac:dyDescent="0.25">
      <c r="A166">
        <v>58</v>
      </c>
      <c r="B166" s="1">
        <f>B165*('Geometry calc'!C420/'Geometry calc'!C421)^'Non combustion model'!$B$4</f>
        <v>495655.32256389124</v>
      </c>
      <c r="C166" s="1">
        <f t="shared" si="2"/>
        <v>4.9565532256389124</v>
      </c>
      <c r="D166" s="1">
        <f>Copy_real_6500RPM!C431-'Non combustion model'!C166</f>
        <v>14.638446774361086</v>
      </c>
    </row>
    <row r="167" spans="1:4" x14ac:dyDescent="0.25">
      <c r="A167">
        <v>59</v>
      </c>
      <c r="B167" s="1">
        <f>B166*('Geometry calc'!C421/'Geometry calc'!C422)^'Non combustion model'!$B$4</f>
        <v>481619.00868334476</v>
      </c>
      <c r="C167" s="1">
        <f t="shared" si="2"/>
        <v>4.8161900868334477</v>
      </c>
      <c r="D167" s="1">
        <f>Copy_real_6500RPM!C432-'Non combustion model'!C167</f>
        <v>14.197809913166552</v>
      </c>
    </row>
    <row r="168" spans="1:4" x14ac:dyDescent="0.25">
      <c r="A168">
        <v>60</v>
      </c>
      <c r="B168" s="1">
        <f>B167*('Geometry calc'!C422/'Geometry calc'!C423)^'Non combustion model'!$B$4</f>
        <v>468183.52846757602</v>
      </c>
      <c r="C168" s="1">
        <f t="shared" si="2"/>
        <v>4.6818352846757607</v>
      </c>
      <c r="D168" s="1">
        <f>Copy_real_6500RPM!C433-'Non combustion model'!C168</f>
        <v>13.788164715324239</v>
      </c>
    </row>
    <row r="169" spans="1:4" x14ac:dyDescent="0.25">
      <c r="A169">
        <v>61</v>
      </c>
      <c r="B169" s="1">
        <f>B168*('Geometry calc'!C423/'Geometry calc'!C424)^'Non combustion model'!$B$4</f>
        <v>455319.41912573081</v>
      </c>
      <c r="C169" s="1">
        <f t="shared" si="2"/>
        <v>4.5531941912573082</v>
      </c>
      <c r="D169" s="1">
        <f>Copy_real_6500RPM!C434-'Non combustion model'!C169</f>
        <v>13.390805808742691</v>
      </c>
    </row>
    <row r="170" spans="1:4" x14ac:dyDescent="0.25">
      <c r="A170">
        <v>62</v>
      </c>
      <c r="B170" s="1">
        <f>B169*('Geometry calc'!C424/'Geometry calc'!C425)^'Non combustion model'!$B$4</f>
        <v>442998.74928797892</v>
      </c>
      <c r="C170" s="1">
        <f t="shared" si="2"/>
        <v>4.42998749287979</v>
      </c>
      <c r="D170" s="1">
        <f>Copy_real_6500RPM!C435-'Non combustion model'!C170</f>
        <v>13.019012507120213</v>
      </c>
    </row>
    <row r="171" spans="1:4" x14ac:dyDescent="0.25">
      <c r="A171">
        <v>63</v>
      </c>
      <c r="B171" s="1">
        <f>B170*('Geometry calc'!C425/'Geometry calc'!C426)^'Non combustion model'!$B$4</f>
        <v>431195.04654373258</v>
      </c>
      <c r="C171" s="1">
        <f t="shared" si="2"/>
        <v>4.3119504654373264</v>
      </c>
      <c r="D171" s="1">
        <f>Copy_real_6500RPM!C436-'Non combustion model'!C171</f>
        <v>12.661049534562672</v>
      </c>
    </row>
    <row r="172" spans="1:4" x14ac:dyDescent="0.25">
      <c r="A172">
        <v>64</v>
      </c>
      <c r="B172" s="1">
        <f>B171*('Geometry calc'!C426/'Geometry calc'!C427)^'Non combustion model'!$B$4</f>
        <v>419883.22648357059</v>
      </c>
      <c r="C172" s="1">
        <f t="shared" si="2"/>
        <v>4.1988322648357066</v>
      </c>
      <c r="D172" s="1">
        <f>Copy_real_6500RPM!C437-'Non combustion model'!C172</f>
        <v>12.334167735164295</v>
      </c>
    </row>
    <row r="173" spans="1:4" x14ac:dyDescent="0.25">
      <c r="A173">
        <v>65</v>
      </c>
      <c r="B173" s="1">
        <f>B172*('Geometry calc'!C427/'Geometry calc'!C428)^'Non combustion model'!$B$4</f>
        <v>409039.52360720775</v>
      </c>
      <c r="C173" s="1">
        <f t="shared" si="2"/>
        <v>4.0903952360720774</v>
      </c>
      <c r="D173" s="1">
        <f>Copy_real_6500RPM!C438-'Non combustion model'!C173</f>
        <v>12.025604763927923</v>
      </c>
    </row>
    <row r="174" spans="1:4" x14ac:dyDescent="0.25">
      <c r="A174">
        <v>66</v>
      </c>
      <c r="B174" s="1">
        <f>B173*('Geometry calc'!C428/'Geometry calc'!C429)^'Non combustion model'!$B$4</f>
        <v>398641.42436882621</v>
      </c>
      <c r="C174" s="1">
        <f t="shared" si="2"/>
        <v>3.9864142436882624</v>
      </c>
      <c r="D174" s="1">
        <f>Copy_real_6500RPM!C439-'Non combustion model'!C174</f>
        <v>11.733585756311738</v>
      </c>
    </row>
    <row r="175" spans="1:4" x14ac:dyDescent="0.25">
      <c r="A175">
        <v>67</v>
      </c>
      <c r="B175" s="1">
        <f>B174*('Geometry calc'!C429/'Geometry calc'!C430)^'Non combustion model'!$B$4</f>
        <v>388667.60255563603</v>
      </c>
      <c r="C175" s="1">
        <f t="shared" si="2"/>
        <v>3.8866760255563606</v>
      </c>
      <c r="D175" s="1">
        <f>Copy_real_6500RPM!C440-'Non combustion model'!C175</f>
        <v>11.45832397444364</v>
      </c>
    </row>
    <row r="176" spans="1:4" x14ac:dyDescent="0.25">
      <c r="A176">
        <v>68</v>
      </c>
      <c r="B176" s="1">
        <f>B175*('Geometry calc'!C430/'Geometry calc'!C431)^'Non combustion model'!$B$4</f>
        <v>379097.85713331221</v>
      </c>
      <c r="C176" s="1">
        <f t="shared" si="2"/>
        <v>3.7909785713331225</v>
      </c>
      <c r="D176" s="1">
        <f>Copy_real_6500RPM!C441-'Non combustion model'!C176</f>
        <v>11.191021428666877</v>
      </c>
    </row>
    <row r="177" spans="1:4" x14ac:dyDescent="0.25">
      <c r="A177">
        <v>69</v>
      </c>
      <c r="B177" s="1">
        <f>B176*('Geometry calc'!C431/'Geometry calc'!C432)^'Non combustion model'!$B$4</f>
        <v>369913.05264093715</v>
      </c>
      <c r="C177" s="1">
        <f t="shared" si="2"/>
        <v>3.6991305264093719</v>
      </c>
      <c r="D177" s="1">
        <f>Copy_real_6500RPM!C442-'Non combustion model'!C177</f>
        <v>10.931869473590629</v>
      </c>
    </row>
    <row r="178" spans="1:4" x14ac:dyDescent="0.25">
      <c r="A178">
        <v>70</v>
      </c>
      <c r="B178" s="1">
        <f>B177*('Geometry calc'!C432/'Geometry calc'!C433)^'Non combustion model'!$B$4</f>
        <v>361095.0621765838</v>
      </c>
      <c r="C178" s="1">
        <f t="shared" si="2"/>
        <v>3.6109506217658383</v>
      </c>
      <c r="D178" s="1">
        <f>Copy_real_6500RPM!C443-'Non combustion model'!C178</f>
        <v>10.680049378234163</v>
      </c>
    </row>
    <row r="179" spans="1:4" x14ac:dyDescent="0.25">
      <c r="A179">
        <v>71</v>
      </c>
      <c r="B179" s="1">
        <f>B178*('Geometry calc'!C433/'Geometry calc'!C434)^'Non combustion model'!$B$4</f>
        <v>352626.71298117068</v>
      </c>
      <c r="C179" s="1">
        <f t="shared" si="2"/>
        <v>3.526267129811707</v>
      </c>
      <c r="D179" s="1">
        <f>Copy_real_6500RPM!C444-'Non combustion model'!C179</f>
        <v>10.434732870188293</v>
      </c>
    </row>
    <row r="180" spans="1:4" x14ac:dyDescent="0.25">
      <c r="A180">
        <v>72</v>
      </c>
      <c r="B180" s="1">
        <f>B179*('Geometry calc'!C434/'Geometry calc'!C435)^'Non combustion model'!$B$4</f>
        <v>344491.73460143886</v>
      </c>
      <c r="C180" s="1">
        <f t="shared" si="2"/>
        <v>3.4449173460143889</v>
      </c>
      <c r="D180" s="1">
        <f>Copy_real_6500RPM!C445-'Non combustion model'!C180</f>
        <v>10.20708265398561</v>
      </c>
    </row>
    <row r="181" spans="1:4" x14ac:dyDescent="0.25">
      <c r="A181">
        <v>73</v>
      </c>
      <c r="B181" s="1">
        <f>B180*('Geometry calc'!C435/'Geometry calc'!C436)^'Non combustion model'!$B$4</f>
        <v>336674.70959179907</v>
      </c>
      <c r="C181" s="1">
        <f t="shared" si="2"/>
        <v>3.366747095917991</v>
      </c>
      <c r="D181" s="1">
        <f>Copy_real_6500RPM!C446-'Non combustion model'!C181</f>
        <v>9.9652529040820106</v>
      </c>
    </row>
    <row r="182" spans="1:4" x14ac:dyDescent="0.25">
      <c r="A182">
        <v>74</v>
      </c>
      <c r="B182" s="1">
        <f>B181*('Geometry calc'!C436/'Geometry calc'!C437)^'Non combustion model'!$B$4</f>
        <v>329161.02669834875</v>
      </c>
      <c r="C182" s="1">
        <f t="shared" si="2"/>
        <v>3.2916102669834877</v>
      </c>
      <c r="D182" s="1">
        <f>Copy_real_6500RPM!C447-'Non combustion model'!C182</f>
        <v>9.7363897330165123</v>
      </c>
    </row>
    <row r="183" spans="1:4" x14ac:dyDescent="0.25">
      <c r="A183">
        <v>75</v>
      </c>
      <c r="B183" s="1">
        <f>B182*('Geometry calc'!C437/'Geometry calc'!C438)^'Non combustion model'!$B$4</f>
        <v>321936.83645588491</v>
      </c>
      <c r="C183" s="1">
        <f t="shared" si="2"/>
        <v>3.2193683645588496</v>
      </c>
      <c r="D183" s="1">
        <f>Copy_real_6500RPM!C448-'Non combustion model'!C183</f>
        <v>9.5106316354411504</v>
      </c>
    </row>
    <row r="184" spans="1:4" x14ac:dyDescent="0.25">
      <c r="A184">
        <v>76</v>
      </c>
      <c r="B184" s="1">
        <f>B183*('Geometry calc'!C438/'Geometry calc'!C439)^'Non combustion model'!$B$4</f>
        <v>314989.0091194844</v>
      </c>
      <c r="C184" s="1">
        <f t="shared" si="2"/>
        <v>3.1498900911948442</v>
      </c>
      <c r="D184" s="1">
        <f>Copy_real_6500RPM!C449-'Non combustion model'!C184</f>
        <v>9.2891099088051554</v>
      </c>
    </row>
    <row r="185" spans="1:4" x14ac:dyDescent="0.25">
      <c r="A185">
        <v>77</v>
      </c>
      <c r="B185" s="1">
        <f>B184*('Geometry calc'!C439/'Geometry calc'!C440)^'Non combustion model'!$B$4</f>
        <v>308305.09484563465</v>
      </c>
      <c r="C185" s="1">
        <f t="shared" si="2"/>
        <v>3.0830509484563469</v>
      </c>
      <c r="D185" s="1">
        <f>Copy_real_6500RPM!C450-'Non combustion model'!C185</f>
        <v>9.0769490515436537</v>
      </c>
    </row>
    <row r="186" spans="1:4" x14ac:dyDescent="0.25">
      <c r="A186">
        <v>78</v>
      </c>
      <c r="B186" s="1">
        <f>B185*('Geometry calc'!C440/'Geometry calc'!C441)^'Non combustion model'!$B$4</f>
        <v>301873.28603354213</v>
      </c>
      <c r="C186" s="1">
        <f t="shared" si="2"/>
        <v>3.0187328603354215</v>
      </c>
      <c r="D186" s="1">
        <f>Copy_real_6500RPM!C451-'Non combustion model'!C186</f>
        <v>8.8652671396645779</v>
      </c>
    </row>
    <row r="187" spans="1:4" x14ac:dyDescent="0.25">
      <c r="A187">
        <v>79</v>
      </c>
      <c r="B187" s="1">
        <f>B186*('Geometry calc'!C441/'Geometry calc'!C442)^'Non combustion model'!$B$4</f>
        <v>295682.38173464657</v>
      </c>
      <c r="C187" s="1">
        <f t="shared" si="2"/>
        <v>2.956823817346466</v>
      </c>
      <c r="D187" s="1">
        <f>Copy_real_6500RPM!C452-'Non combustion model'!C187</f>
        <v>8.6731761826535347</v>
      </c>
    </row>
    <row r="188" spans="1:4" x14ac:dyDescent="0.25">
      <c r="A188">
        <v>80</v>
      </c>
      <c r="B188" s="1">
        <f>B187*('Geometry calc'!C442/'Geometry calc'!C443)^'Non combustion model'!$B$4</f>
        <v>289721.75403722865</v>
      </c>
      <c r="C188" s="1">
        <f t="shared" si="2"/>
        <v>2.8972175403722868</v>
      </c>
      <c r="D188" s="1">
        <f>Copy_real_6500RPM!C453-'Non combustion model'!C188</f>
        <v>8.4927824596277137</v>
      </c>
    </row>
    <row r="189" spans="1:4" x14ac:dyDescent="0.25">
      <c r="A189">
        <v>81</v>
      </c>
      <c r="B189" s="1">
        <f>B188*('Geometry calc'!C443/'Geometry calc'!C444)^'Non combustion model'!$B$4</f>
        <v>283981.31633303739</v>
      </c>
      <c r="C189" s="1">
        <f t="shared" si="2"/>
        <v>2.839813163330374</v>
      </c>
      <c r="D189" s="1">
        <f>Copy_real_6500RPM!C454-'Non combustion model'!C189</f>
        <v>8.3111868366696253</v>
      </c>
    </row>
    <row r="190" spans="1:4" x14ac:dyDescent="0.25">
      <c r="A190">
        <v>82</v>
      </c>
      <c r="B190" s="1">
        <f>B189*('Geometry calc'!C444/'Geometry calc'!C445)^'Non combustion model'!$B$4</f>
        <v>278451.49337378971</v>
      </c>
      <c r="C190" s="1">
        <f t="shared" si="2"/>
        <v>2.7845149337378974</v>
      </c>
      <c r="D190" s="1">
        <f>Copy_real_6500RPM!C455-'Non combustion model'!C190</f>
        <v>8.136485066262102</v>
      </c>
    </row>
    <row r="191" spans="1:4" x14ac:dyDescent="0.25">
      <c r="A191">
        <v>83</v>
      </c>
      <c r="B191" s="1">
        <f>B190*('Geometry calc'!C445/'Geometry calc'!C446)^'Non combustion model'!$B$4</f>
        <v>273123.19302708562</v>
      </c>
      <c r="C191" s="1">
        <f t="shared" si="2"/>
        <v>2.7312319302708565</v>
      </c>
      <c r="D191" s="1">
        <f>Copy_real_6500RPM!C456-'Non combustion model'!C191</f>
        <v>7.9657680697291422</v>
      </c>
    </row>
    <row r="192" spans="1:4" x14ac:dyDescent="0.25">
      <c r="A192">
        <v>84</v>
      </c>
      <c r="B192" s="1">
        <f>B191*('Geometry calc'!C446/'Geometry calc'!C447)^'Non combustion model'!$B$4</f>
        <v>267987.7796434944</v>
      </c>
      <c r="C192" s="1">
        <f t="shared" si="2"/>
        <v>2.6798777964349441</v>
      </c>
      <c r="D192" s="1">
        <f>Copy_real_6500RPM!C457-'Non combustion model'!C192</f>
        <v>7.8131222035650563</v>
      </c>
    </row>
    <row r="193" spans="1:4" x14ac:dyDescent="0.25">
      <c r="A193">
        <v>85</v>
      </c>
      <c r="B193" s="1">
        <f>B192*('Geometry calc'!C447/'Geometry calc'!C448)^'Non combustion model'!$B$4</f>
        <v>263037.04894921579</v>
      </c>
      <c r="C193" s="1">
        <f t="shared" si="2"/>
        <v>2.630370489492158</v>
      </c>
      <c r="D193" s="1">
        <f>Copy_real_6500RPM!C458-'Non combustion model'!C193</f>
        <v>7.6636295105078425</v>
      </c>
    </row>
    <row r="194" spans="1:4" x14ac:dyDescent="0.25">
      <c r="A194">
        <v>86</v>
      </c>
      <c r="B194" s="1">
        <f>B193*('Geometry calc'!C448/'Geometry calc'!C449)^'Non combustion model'!$B$4</f>
        <v>258263.20438167837</v>
      </c>
      <c r="C194" s="1">
        <f t="shared" si="2"/>
        <v>2.5826320438167838</v>
      </c>
      <c r="D194" s="1">
        <f>Copy_real_6500RPM!C459-'Non combustion model'!C194</f>
        <v>7.5043679561832164</v>
      </c>
    </row>
    <row r="195" spans="1:4" x14ac:dyDescent="0.25">
      <c r="A195">
        <v>87</v>
      </c>
      <c r="B195" s="1">
        <f>B194*('Geometry calc'!C449/'Geometry calc'!C450)^'Non combustion model'!$B$4</f>
        <v>253658.83478858654</v>
      </c>
      <c r="C195" s="1">
        <f t="shared" si="2"/>
        <v>2.5365883478858655</v>
      </c>
      <c r="D195" s="1">
        <f>Copy_real_6500RPM!C460-'Non combustion model'!C195</f>
        <v>7.3534116521141346</v>
      </c>
    </row>
    <row r="196" spans="1:4" x14ac:dyDescent="0.25">
      <c r="A196">
        <v>88</v>
      </c>
      <c r="B196" s="1">
        <f>B195*('Geometry calc'!C450/'Geometry calc'!C451)^'Non combustion model'!$B$4</f>
        <v>249216.89341424286</v>
      </c>
      <c r="C196" s="1">
        <f t="shared" si="2"/>
        <v>2.4921689341424287</v>
      </c>
      <c r="D196" s="1">
        <f>Copy_real_6500RPM!C461-'Non combustion model'!C196</f>
        <v>7.2188310658575716</v>
      </c>
    </row>
    <row r="197" spans="1:4" x14ac:dyDescent="0.25">
      <c r="A197">
        <v>89</v>
      </c>
      <c r="B197" s="1">
        <f>B196*('Geometry calc'!C451/'Geometry calc'!C452)^'Non combustion model'!$B$4</f>
        <v>244930.6781003295</v>
      </c>
      <c r="C197" s="1">
        <f t="shared" si="2"/>
        <v>2.4493067810032954</v>
      </c>
      <c r="D197" s="1">
        <f>Copy_real_6500RPM!C462-'Non combustion model'!C197</f>
        <v>7.087693218996705</v>
      </c>
    </row>
    <row r="198" spans="1:4" x14ac:dyDescent="0.25">
      <c r="A198">
        <v>90</v>
      </c>
      <c r="B198" s="1">
        <f>B197*('Geometry calc'!C452/'Geometry calc'!C453)^'Non combustion model'!$B$4</f>
        <v>240793.81263174341</v>
      </c>
      <c r="C198" s="1">
        <f t="shared" si="2"/>
        <v>2.4079381263174344</v>
      </c>
      <c r="D198" s="1">
        <f>Copy_real_6500RPM!C463-'Non combustion model'!C198</f>
        <v>6.9600618736825659</v>
      </c>
    </row>
    <row r="199" spans="1:4" x14ac:dyDescent="0.25">
      <c r="A199">
        <v>91</v>
      </c>
      <c r="B199" s="1">
        <f>B198*('Geometry calc'!C453/'Geometry calc'!C454)^'Non combustion model'!$B$4</f>
        <v>236800.22916145594</v>
      </c>
      <c r="C199" s="1">
        <f t="shared" si="2"/>
        <v>2.3680022916145598</v>
      </c>
      <c r="D199" s="1">
        <f>Copy_real_6500RPM!C464-'Non combustion model'!C199</f>
        <v>6.8319977083854395</v>
      </c>
    </row>
    <row r="200" spans="1:4" x14ac:dyDescent="0.25">
      <c r="A200">
        <v>92</v>
      </c>
      <c r="B200" s="1">
        <f>B199*('Geometry calc'!C454/'Geometry calc'!C455)^'Non combustion model'!$B$4</f>
        <v>232944.15165170335</v>
      </c>
      <c r="C200" s="1">
        <f t="shared" si="2"/>
        <v>2.3294415165170337</v>
      </c>
      <c r="D200" s="1">
        <f>Copy_real_6500RPM!C465-'Non combustion model'!C200</f>
        <v>6.7085584834829666</v>
      </c>
    </row>
    <row r="201" spans="1:4" x14ac:dyDescent="0.25">
      <c r="A201">
        <v>93</v>
      </c>
      <c r="B201" s="1">
        <f>B200*('Geometry calc'!C455/'Geometry calc'!C456)^'Non combustion model'!$B$4</f>
        <v>229220.08027208646</v>
      </c>
      <c r="C201" s="1">
        <f t="shared" ref="C201:C208" si="3">B201*10^-5</f>
        <v>2.2922008027208647</v>
      </c>
      <c r="D201" s="1">
        <f>Copy_real_6500RPM!C466-'Non combustion model'!C201</f>
        <v>6.5917991972791352</v>
      </c>
    </row>
    <row r="202" spans="1:4" x14ac:dyDescent="0.25">
      <c r="A202">
        <v>94</v>
      </c>
      <c r="B202" s="1">
        <f>B201*('Geometry calc'!C456/'Geometry calc'!C457)^'Non combustion model'!$B$4</f>
        <v>225622.7766983253</v>
      </c>
      <c r="C202" s="1">
        <f t="shared" si="3"/>
        <v>2.2562277669832533</v>
      </c>
      <c r="D202" s="1">
        <f>Copy_real_6500RPM!C467-'Non combustion model'!C202</f>
        <v>6.4827722330167479</v>
      </c>
    </row>
    <row r="203" spans="1:4" x14ac:dyDescent="0.25">
      <c r="A203">
        <v>95</v>
      </c>
      <c r="B203" s="1">
        <f>B202*('Geometry calc'!C457/'Geometry calc'!C458)^'Non combustion model'!$B$4</f>
        <v>222147.25025849816</v>
      </c>
      <c r="C203" s="1">
        <f t="shared" si="3"/>
        <v>2.2214725025849815</v>
      </c>
      <c r="D203" s="1">
        <f>Copy_real_6500RPM!C468-'Non combustion model'!C203</f>
        <v>6.3825274974150172</v>
      </c>
    </row>
    <row r="204" spans="1:4" x14ac:dyDescent="0.25">
      <c r="A204">
        <v>96</v>
      </c>
      <c r="B204" s="1">
        <f>B203*('Geometry calc'!C458/'Geometry calc'!C459)^'Non combustion model'!$B$4</f>
        <v>218788.74487654649</v>
      </c>
      <c r="C204" s="1">
        <f t="shared" si="3"/>
        <v>2.1878874487654651</v>
      </c>
      <c r="D204" s="1">
        <f>Copy_real_6500RPM!C469-'Non combustion model'!C204</f>
        <v>6.2831125512345345</v>
      </c>
    </row>
    <row r="205" spans="1:4" x14ac:dyDescent="0.25">
      <c r="A205">
        <v>97</v>
      </c>
      <c r="B205" s="1">
        <f>B204*('Geometry calc'!C459/'Geometry calc'!C460)^'Non combustion model'!$B$4</f>
        <v>215542.7267656764</v>
      </c>
      <c r="C205" s="1">
        <f t="shared" si="3"/>
        <v>2.1554272676567643</v>
      </c>
      <c r="D205" s="1">
        <f>Copy_real_6500RPM!C470-'Non combustion model'!C205</f>
        <v>6.1825727323432353</v>
      </c>
    </row>
    <row r="206" spans="1:4" x14ac:dyDescent="0.25">
      <c r="A206">
        <v>98</v>
      </c>
      <c r="B206" s="1">
        <f>B205*('Geometry calc'!C460/'Geometry calc'!C461)^'Non combustion model'!$B$4</f>
        <v>212404.87282699975</v>
      </c>
      <c r="C206" s="1">
        <f t="shared" si="3"/>
        <v>2.1240487282699978</v>
      </c>
      <c r="D206" s="1">
        <f>Copy_real_6500RPM!C471-'Non combustion model'!C206</f>
        <v>6.0859512717300035</v>
      </c>
    </row>
    <row r="207" spans="1:4" x14ac:dyDescent="0.25">
      <c r="A207">
        <v>99</v>
      </c>
      <c r="B207" s="1">
        <f>B206*('Geometry calc'!C461/'Geometry calc'!C462)^'Non combustion model'!$B$4</f>
        <v>209371.05971135825</v>
      </c>
      <c r="C207" s="1">
        <f t="shared" si="3"/>
        <v>2.0937105971135828</v>
      </c>
      <c r="D207" s="1">
        <f>Copy_real_6500RPM!C472-'Non combustion model'!C207</f>
        <v>5.9822894028864173</v>
      </c>
    </row>
    <row r="208" spans="1:4" x14ac:dyDescent="0.25">
      <c r="A208">
        <v>100</v>
      </c>
      <c r="B208" s="1">
        <f>B207*('Geometry calc'!C462/'Geometry calc'!C463)^'Non combustion model'!$B$4</f>
        <v>206437.35350473379</v>
      </c>
      <c r="C208" s="1">
        <f t="shared" si="3"/>
        <v>2.0643735350473382</v>
      </c>
      <c r="D208" s="1">
        <f>Copy_real_6500RPM!C473-'Non combustion model'!C208</f>
        <v>5.8806264649526625</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07028-4C47-4238-A1AF-205DFE44731E}">
  <sheetPr>
    <tabColor theme="0" tint="-0.499984740745262"/>
  </sheetPr>
  <dimension ref="A2:C722"/>
  <sheetViews>
    <sheetView workbookViewId="0">
      <pane ySplit="2" topLeftCell="A63" activePane="bottomLeft" state="frozen"/>
      <selection pane="bottomLeft" activeCell="H8" sqref="H8"/>
    </sheetView>
  </sheetViews>
  <sheetFormatPr defaultRowHeight="15" x14ac:dyDescent="0.25"/>
  <cols>
    <col min="1" max="1" width="17.5703125" bestFit="1" customWidth="1"/>
    <col min="2" max="2" width="12" bestFit="1" customWidth="1"/>
    <col min="3" max="3" width="21" bestFit="1" customWidth="1"/>
  </cols>
  <sheetData>
    <row r="2" spans="1:3" x14ac:dyDescent="0.25">
      <c r="A2" s="4" t="s">
        <v>11</v>
      </c>
      <c r="B2" s="4" t="s">
        <v>17</v>
      </c>
      <c r="C2" s="4" t="s">
        <v>20</v>
      </c>
    </row>
    <row r="3" spans="1:3" x14ac:dyDescent="0.25">
      <c r="A3" s="1">
        <v>-360</v>
      </c>
      <c r="B3" s="1">
        <f>Main!$B$66*(1+(Main!$B$31/Main!$B$66)-(COS(RADIANS(A3)))-SQRT(((Main!$B$31/Main!$B$66)^2)-((SIN(RADIANS(A3)))^2)))</f>
        <v>0</v>
      </c>
      <c r="C3" s="1">
        <f>(B3*PI()*(Main!$B$33/2)^2)+Main!$B$65</f>
        <v>3.9271253241530194E-5</v>
      </c>
    </row>
    <row r="4" spans="1:3" x14ac:dyDescent="0.25">
      <c r="A4" s="1">
        <v>-359</v>
      </c>
      <c r="B4" s="1">
        <f>Main!$B$66*(1+(Main!$B$31/Main!$B$66)-(COS(RADIANS(A4)))-SQRT(((Main!$B$31/Main!$B$66)^2)-((SIN(RADIANS(A4)))^2)))</f>
        <v>8.040222705615196E-6</v>
      </c>
      <c r="C4" s="1">
        <f>(B4*PI()*(Main!$B$33/2)^2)+Main!$B$65</f>
        <v>3.9310663759459229E-5</v>
      </c>
    </row>
    <row r="5" spans="1:3" x14ac:dyDescent="0.25">
      <c r="A5" s="1">
        <v>-358</v>
      </c>
      <c r="B5" s="1">
        <f>Main!$B$66*(1+(Main!$B$31/Main!$B$66)-(COS(RADIANS(A5)))-SQRT(((Main!$B$31/Main!$B$66)^2)-((SIN(RADIANS(A5)))^2)))</f>
        <v>3.2156907529633164E-5</v>
      </c>
      <c r="C5" s="1">
        <f>(B5*PI()*(Main!$B$33/2)^2)+Main!$B$65</f>
        <v>3.9428875788459639E-5</v>
      </c>
    </row>
    <row r="6" spans="1:3" x14ac:dyDescent="0.25">
      <c r="A6" s="1">
        <v>-357</v>
      </c>
      <c r="B6" s="1">
        <f>Main!$B$66*(1+(Main!$B$31/Main!$B$66)-(COS(RADIANS(A6)))-SQRT(((Main!$B$31/Main!$B$66)^2)-((SIN(RADIANS(A6)))^2)))</f>
        <v>7.2338107058146186E-5</v>
      </c>
      <c r="C6" s="1">
        <f>(B6*PI()*(Main!$B$33/2)^2)+Main!$B$65</f>
        <v>3.9625830766251826E-5</v>
      </c>
    </row>
    <row r="7" spans="1:3" x14ac:dyDescent="0.25">
      <c r="A7" s="1">
        <v>-356</v>
      </c>
      <c r="B7" s="1">
        <f>Main!$B$66*(1+(Main!$B$31/Main!$B$66)-(COS(RADIANS(A7)))-SQRT(((Main!$B$31/Main!$B$66)^2)-((SIN(RADIANS(A7)))^2)))</f>
        <v>1.2856391714929552E-4</v>
      </c>
      <c r="C7" s="1">
        <f>(B7*PI()*(Main!$B$33/2)^2)+Main!$B$65</f>
        <v>3.9901431129302007E-5</v>
      </c>
    </row>
    <row r="8" spans="1:3" x14ac:dyDescent="0.25">
      <c r="A8" s="1">
        <v>-355</v>
      </c>
      <c r="B8" s="1">
        <f>Main!$B$66*(1+(Main!$B$31/Main!$B$66)-(COS(RADIANS(A8)))-SQRT(((Main!$B$31/Main!$B$66)^2)-((SIN(RADIANS(A8)))^2)))</f>
        <v>2.0080648925630985E-4</v>
      </c>
      <c r="C8" s="1">
        <f>(B8*PI()*(Main!$B$33/2)^2)+Main!$B$65</f>
        <v>4.0255540373225672E-5</v>
      </c>
    </row>
    <row r="9" spans="1:3" x14ac:dyDescent="0.25">
      <c r="A9" s="1">
        <v>-354</v>
      </c>
      <c r="B9" s="1">
        <f>Main!$B$66*(1+(Main!$B$31/Main!$B$66)-(COS(RADIANS(A9)))-SQRT(((Main!$B$31/Main!$B$66)^2)-((SIN(RADIANS(A9)))^2)))</f>
        <v>2.8903004768012804E-4</v>
      </c>
      <c r="C9" s="1">
        <f>(B9*PI()*(Main!$B$33/2)^2)+Main!$B$65</f>
        <v>4.068798313735422E-5</v>
      </c>
    </row>
    <row r="10" spans="1:3" x14ac:dyDescent="0.25">
      <c r="A10" s="1">
        <v>-353</v>
      </c>
      <c r="B10" s="1">
        <f>Main!$B$66*(1+(Main!$B$31/Main!$B$66)-(COS(RADIANS(A10)))-SQRT(((Main!$B$31/Main!$B$66)^2)-((SIN(RADIANS(A10)))^2)))</f>
        <v>3.9319091175381066E-4</v>
      </c>
      <c r="C10" s="1">
        <f>(B10*PI()*(Main!$B$33/2)^2)+Main!$B$65</f>
        <v>4.1198545313475657E-5</v>
      </c>
    </row>
    <row r="11" spans="1:3" x14ac:dyDescent="0.25">
      <c r="A11" s="1">
        <v>-352</v>
      </c>
      <c r="B11" s="1">
        <f>Main!$B$66*(1+(Main!$B$31/Main!$B$66)-(COS(RADIANS(A11)))-SQRT(((Main!$B$31/Main!$B$66)^2)-((SIN(RADIANS(A11)))^2)))</f>
        <v>5.1323752295861483E-4</v>
      </c>
      <c r="C11" s="1">
        <f>(B11*PI()*(Main!$B$33/2)^2)+Main!$B$65</f>
        <v>4.1786974178748625E-5</v>
      </c>
    </row>
    <row r="12" spans="1:3" x14ac:dyDescent="0.25">
      <c r="A12" s="1">
        <v>-351</v>
      </c>
      <c r="B12" s="1">
        <f>Main!$B$66*(1+(Main!$B$31/Main!$B$66)-(COS(RADIANS(A12)))-SQRT(((Main!$B$31/Main!$B$66)^2)-((SIN(RADIANS(A12)))^2)))</f>
        <v>6.4911047697422558E-4</v>
      </c>
      <c r="C12" s="1">
        <f>(B12*PI()*(Main!$B$33/2)^2)+Main!$B$65</f>
        <v>4.2452978552802068E-5</v>
      </c>
    </row>
    <row r="13" spans="1:3" x14ac:dyDescent="0.25">
      <c r="A13" s="1">
        <v>-350</v>
      </c>
      <c r="B13" s="1">
        <f>Main!$B$66*(1+(Main!$B$31/Main!$B$66)-(COS(RADIANS(A13)))-SQRT(((Main!$B$31/Main!$B$66)^2)-((SIN(RADIANS(A13)))^2)))</f>
        <v>8.0074256066370417E-4</v>
      </c>
      <c r="C13" s="1">
        <f>(B13*PI()*(Main!$B$33/2)^2)+Main!$B$65</f>
        <v>4.319622897902322E-5</v>
      </c>
    </row>
    <row r="14" spans="1:3" x14ac:dyDescent="0.25">
      <c r="A14" s="1">
        <v>-349</v>
      </c>
      <c r="B14" s="1">
        <f>Main!$B$66*(1+(Main!$B$31/Main!$B$66)-(COS(RADIANS(A14)))-SQRT(((Main!$B$31/Main!$B$66)^2)-((SIN(RADIANS(A14)))^2)))</f>
        <v>9.680587939946368E-4</v>
      </c>
      <c r="C14" s="1">
        <f>(B14*PI()*(Main!$B$33/2)^2)+Main!$B$65</f>
        <v>4.4016357930041271E-5</v>
      </c>
    </row>
    <row r="15" spans="1:3" x14ac:dyDescent="0.25">
      <c r="A15" s="1">
        <v>-348</v>
      </c>
      <c r="B15" s="1">
        <f>Main!$B$66*(1+(Main!$B$31/Main!$B$66)-(COS(RADIANS(A15)))-SQRT(((Main!$B$31/Main!$B$66)^2)-((SIN(RADIANS(A15)))^2)))</f>
        <v>1.1509764768977105E-3</v>
      </c>
      <c r="C15" s="1">
        <f>(B15*PI()*(Main!$B$33/2)^2)+Main!$B$65</f>
        <v>4.4912960037412618E-5</v>
      </c>
    </row>
    <row r="16" spans="1:3" x14ac:dyDescent="0.25">
      <c r="A16" s="1">
        <v>-347</v>
      </c>
      <c r="B16" s="1">
        <f>Main!$B$66*(1+(Main!$B$31/Main!$B$66)-(COS(RADIANS(A16)))-SQRT(((Main!$B$31/Main!$B$66)^2)-((SIN(RADIANS(A16)))^2)))</f>
        <v>1.3494052410635501E-3</v>
      </c>
      <c r="C16" s="1">
        <f>(B16*PI()*(Main!$B$33/2)^2)+Main!$B$65</f>
        <v>4.5885592345511873E-5</v>
      </c>
    </row>
    <row r="17" spans="1:3" x14ac:dyDescent="0.25">
      <c r="A17" s="1">
        <v>-346</v>
      </c>
      <c r="B17" s="1">
        <f>Main!$B$66*(1+(Main!$B$31/Main!$B$66)-(COS(RADIANS(A17)))-SQRT(((Main!$B$31/Main!$B$66)^2)-((SIN(RADIANS(A17)))^2)))</f>
        <v>1.5632471066777053E-3</v>
      </c>
      <c r="C17" s="1">
        <f>(B17*PI()*(Main!$B$33/2)^2)+Main!$B$65</f>
        <v>4.6933774589628034E-5</v>
      </c>
    </row>
    <row r="18" spans="1:3" x14ac:dyDescent="0.25">
      <c r="A18" s="1">
        <v>-345</v>
      </c>
      <c r="B18" s="1">
        <f>Main!$B$66*(1+(Main!$B$31/Main!$B$66)-(COS(RADIANS(A18)))-SQRT(((Main!$B$31/Main!$B$66)^2)-((SIN(RADIANS(A18)))^2)))</f>
        <v>1.7923965440942418E-3</v>
      </c>
      <c r="C18" s="1">
        <f>(B18*PI()*(Main!$B$33/2)^2)+Main!$B$65</f>
        <v>4.8056989498268081E-5</v>
      </c>
    </row>
    <row r="19" spans="1:3" x14ac:dyDescent="0.25">
      <c r="A19" s="1">
        <v>-344</v>
      </c>
      <c r="B19" s="1">
        <f>Main!$B$66*(1+(Main!$B$31/Main!$B$66)-(COS(RADIANS(A19)))-SQRT(((Main!$B$31/Main!$B$66)^2)-((SIN(RADIANS(A19)))^2)))</f>
        <v>2.0367405404463092E-3</v>
      </c>
      <c r="C19" s="1">
        <f>(B19*PI()*(Main!$B$33/2)^2)+Main!$B$65</f>
        <v>4.925468311966E-5</v>
      </c>
    </row>
    <row r="20" spans="1:3" x14ac:dyDescent="0.25">
      <c r="A20" s="1">
        <v>-343</v>
      </c>
      <c r="B20" s="1">
        <f>Main!$B$66*(1+(Main!$B$31/Main!$B$66)-(COS(RADIANS(A20)))-SQRT(((Main!$B$31/Main!$B$66)^2)-((SIN(RADIANS(A20)))^2)))</f>
        <v>2.2961586711919319E-3</v>
      </c>
      <c r="C20" s="1">
        <f>(B20*PI()*(Main!$B$33/2)^2)+Main!$B$65</f>
        <v>5.0526265172446613E-5</v>
      </c>
    </row>
    <row r="21" spans="1:3" x14ac:dyDescent="0.25">
      <c r="A21" s="1">
        <v>-342</v>
      </c>
      <c r="B21" s="1">
        <f>Main!$B$66*(1+(Main!$B$31/Main!$B$66)-(COS(RADIANS(A21)))-SQRT(((Main!$B$31/Main!$B$66)^2)-((SIN(RADIANS(A21)))^2)))</f>
        <v>2.570523176591896E-3</v>
      </c>
      <c r="C21" s="1">
        <f>(B21*PI()*(Main!$B$33/2)^2)+Main!$B$65</f>
        <v>5.1871109420554959E-5</v>
      </c>
    </row>
    <row r="22" spans="1:3" x14ac:dyDescent="0.25">
      <c r="A22" s="1">
        <v>-341</v>
      </c>
      <c r="B22" s="1">
        <f>Main!$B$66*(1+(Main!$B$31/Main!$B$66)-(COS(RADIANS(A22)))-SQRT(((Main!$B$31/Main!$B$66)^2)-((SIN(RADIANS(A22)))^2)))</f>
        <v>2.8596990431149433E-3</v>
      </c>
      <c r="C22" s="1">
        <f>(B22*PI()*(Main!$B$33/2)^2)+Main!$B$65</f>
        <v>5.3288554072217688E-5</v>
      </c>
    </row>
    <row r="23" spans="1:3" x14ac:dyDescent="0.25">
      <c r="A23" s="1">
        <v>-340</v>
      </c>
      <c r="B23" s="1">
        <f>Main!$B$66*(1+(Main!$B$31/Main!$B$66)-(COS(RADIANS(A23)))-SQRT(((Main!$B$31/Main!$B$66)^2)-((SIN(RADIANS(A23)))^2)))</f>
        <v>3.1635440897643265E-3</v>
      </c>
      <c r="C23" s="1">
        <f>(B23*PI()*(Main!$B$33/2)^2)+Main!$B$65</f>
        <v>5.477790220311731E-5</v>
      </c>
    </row>
    <row r="24" spans="1:3" x14ac:dyDescent="0.25">
      <c r="A24" s="1">
        <v>-339</v>
      </c>
      <c r="B24" s="1">
        <f>Main!$B$66*(1+(Main!$B$31/Main!$B$66)-(COS(RADIANS(A24)))-SQRT(((Main!$B$31/Main!$B$66)^2)-((SIN(RADIANS(A24)))^2)))</f>
        <v>3.4819090593173731E-3</v>
      </c>
      <c r="C24" s="1">
        <f>(B24*PI()*(Main!$B$33/2)^2)+Main!$B$65</f>
        <v>5.6338422203612459E-5</v>
      </c>
    </row>
    <row r="25" spans="1:3" x14ac:dyDescent="0.25">
      <c r="A25" s="1">
        <v>-338</v>
      </c>
      <c r="B25" s="1">
        <f>Main!$B$66*(1+(Main!$B$31/Main!$B$66)-(COS(RADIANS(A25)))-SQRT(((Main!$B$31/Main!$B$66)^2)-((SIN(RADIANS(A25)))^2)))</f>
        <v>3.814637714468262E-3</v>
      </c>
      <c r="C25" s="1">
        <f>(B25*PI()*(Main!$B$33/2)^2)+Main!$B$65</f>
        <v>5.7969348249998039E-5</v>
      </c>
    </row>
    <row r="26" spans="1:3" x14ac:dyDescent="0.25">
      <c r="A26" s="1">
        <v>-337</v>
      </c>
      <c r="B26" s="1">
        <f>Main!$B$66*(1+(Main!$B$31/Main!$B$66)-(COS(RADIANS(A26)))-SQRT(((Main!$B$31/Main!$B$66)^2)-((SIN(RADIANS(A26)))^2)))</f>
        <v>4.1615669388609857E-3</v>
      </c>
      <c r="C26" s="1">
        <f>(B26*PI()*(Main!$B$33/2)^2)+Main!$B$65</f>
        <v>5.9669880799735456E-5</v>
      </c>
    </row>
    <row r="27" spans="1:3" x14ac:dyDescent="0.25">
      <c r="A27" s="1">
        <v>-336</v>
      </c>
      <c r="B27" s="1">
        <f>Main!$B$66*(1+(Main!$B$31/Main!$B$66)-(COS(RADIANS(A27)))-SQRT(((Main!$B$31/Main!$B$66)^2)-((SIN(RADIANS(A27)))^2)))</f>
        <v>4.5225268429975943E-3</v>
      </c>
      <c r="C27" s="1">
        <f>(B27*PI()*(Main!$B$33/2)^2)+Main!$B$65</f>
        <v>6.1439187110579857E-5</v>
      </c>
    </row>
    <row r="28" spans="1:3" x14ac:dyDescent="0.25">
      <c r="A28" s="1">
        <v>-335</v>
      </c>
      <c r="B28" s="1">
        <f>Main!$B$66*(1+(Main!$B$31/Main!$B$66)-(COS(RADIANS(A28)))-SQRT(((Main!$B$31/Main!$B$66)^2)-((SIN(RADIANS(A28)))^2)))</f>
        <v>4.8973408750032461E-3</v>
      </c>
      <c r="C28" s="1">
        <f>(B28*PI()*(Main!$B$33/2)^2)+Main!$B$65</f>
        <v>6.3276401783513871E-5</v>
      </c>
    </row>
    <row r="29" spans="1:3" x14ac:dyDescent="0.25">
      <c r="A29" s="1">
        <v>-334</v>
      </c>
      <c r="B29" s="1">
        <f>Main!$B$66*(1+(Main!$B$31/Main!$B$66)-(COS(RADIANS(A29)))-SQRT(((Main!$B$31/Main!$B$66)^2)-((SIN(RADIANS(A29)))^2)))</f>
        <v>5.2858259362265252E-3</v>
      </c>
      <c r="C29" s="1">
        <f>(B29*PI()*(Main!$B$33/2)^2)+Main!$B$65</f>
        <v>6.5180627329382231E-5</v>
      </c>
    </row>
    <row r="30" spans="1:3" x14ac:dyDescent="0.25">
      <c r="A30" s="1">
        <v>-333</v>
      </c>
      <c r="B30" s="1">
        <f>Main!$B$66*(1+(Main!$B$31/Main!$B$66)-(COS(RADIANS(A30)))-SQRT(((Main!$B$31/Main!$B$66)^2)-((SIN(RADIANS(A30)))^2)))</f>
        <v>5.6877925016502306E-3</v>
      </c>
      <c r="C30" s="1">
        <f>(B30*PI()*(Main!$B$33/2)^2)+Main!$B$65</f>
        <v>6.7150934759105643E-5</v>
      </c>
    </row>
    <row r="31" spans="1:3" x14ac:dyDescent="0.25">
      <c r="A31" s="1">
        <v>-332</v>
      </c>
      <c r="B31" s="1">
        <f>Main!$B$66*(1+(Main!$B$31/Main!$B$66)-(COS(RADIANS(A31)))-SQRT(((Main!$B$31/Main!$B$66)^2)-((SIN(RADIANS(A31)))^2)))</f>
        <v>6.1030447450831464E-3</v>
      </c>
      <c r="C31" s="1">
        <f>(B31*PI()*(Main!$B$33/2)^2)+Main!$B$65</f>
        <v>6.91863641973296E-5</v>
      </c>
    </row>
    <row r="32" spans="1:3" x14ac:dyDescent="0.25">
      <c r="A32" s="1">
        <v>-331</v>
      </c>
      <c r="B32" s="1">
        <f>Main!$B$66*(1+(Main!$B$31/Main!$B$66)-(COS(RADIANS(A32)))-SQRT(((Main!$B$31/Main!$B$66)^2)-((SIN(RADIANS(A32)))^2)))</f>
        <v>6.5313806690997459E-3</v>
      </c>
      <c r="C32" s="1">
        <f>(B32*PI()*(Main!$B$33/2)^2)+Main!$B$65</f>
        <v>7.1285925519345902E-5</v>
      </c>
    </row>
    <row r="33" spans="1:3" x14ac:dyDescent="0.25">
      <c r="A33" s="1">
        <v>-330</v>
      </c>
      <c r="B33" s="1">
        <f>Main!$B$66*(1+(Main!$B$31/Main!$B$66)-(COS(RADIANS(A33)))-SQRT(((Main!$B$31/Main!$B$66)^2)-((SIN(RADIANS(A33)))^2)))</f>
        <v>6.9725922396898388E-3</v>
      </c>
      <c r="C33" s="1">
        <f>(B33*PI()*(Main!$B$33/2)^2)+Main!$B$65</f>
        <v>7.3448599011100777E-5</v>
      </c>
    </row>
    <row r="34" spans="1:3" x14ac:dyDescent="0.25">
      <c r="A34" s="1">
        <v>-329</v>
      </c>
      <c r="B34" s="1">
        <f>Main!$B$66*(1+(Main!$B$31/Main!$B$66)-(COS(RADIANS(A34)))-SQRT(((Main!$B$31/Main!$B$66)^2)-((SIN(RADIANS(A34)))^2)))</f>
        <v>7.4264655255753438E-3</v>
      </c>
      <c r="C34" s="1">
        <f>(B34*PI()*(Main!$B$33/2)^2)+Main!$B$65</f>
        <v>7.5673336052079683E-5</v>
      </c>
    </row>
    <row r="35" spans="1:3" x14ac:dyDescent="0.25">
      <c r="A35" s="1">
        <v>-328</v>
      </c>
      <c r="B35" s="1">
        <f>Main!$B$66*(1+(Main!$B$31/Main!$B$66)-(COS(RADIANS(A35)))-SQRT(((Main!$B$31/Main!$B$66)^2)-((SIN(RADIANS(A35)))^2)))</f>
        <v>7.8927808421461656E-3</v>
      </c>
      <c r="C35" s="1">
        <f>(B35*PI()*(Main!$B$33/2)^2)+Main!$B$65</f>
        <v>7.7959059820833539E-5</v>
      </c>
    </row>
    <row r="36" spans="1:3" x14ac:dyDescent="0.25">
      <c r="A36" s="1">
        <v>-327</v>
      </c>
      <c r="B36" s="1">
        <f>Main!$B$66*(1+(Main!$B$31/Main!$B$66)-(COS(RADIANS(A36)))-SQRT(((Main!$B$31/Main!$B$66)^2)-((SIN(RADIANS(A36)))^2)))</f>
        <v>8.3713128999610004E-3</v>
      </c>
      <c r="C36" s="1">
        <f>(B36*PI()*(Main!$B$33/2)^2)+Main!$B$65</f>
        <v>8.03046660228806E-5</v>
      </c>
    </row>
    <row r="37" spans="1:3" x14ac:dyDescent="0.25">
      <c r="A37" s="1">
        <v>-326</v>
      </c>
      <c r="B37" s="1">
        <f>Main!$B$66*(1+(Main!$B$31/Main!$B$66)-(COS(RADIANS(A37)))-SQRT(((Main!$B$31/Main!$B$66)^2)-((SIN(RADIANS(A37)))^2)))</f>
        <v>8.8618309577537316E-3</v>
      </c>
      <c r="C37" s="1">
        <f>(B37*PI()*(Main!$B$33/2)^2)+Main!$B$65</f>
        <v>8.2709023640693363E-5</v>
      </c>
    </row>
    <row r="38" spans="1:3" x14ac:dyDescent="0.25">
      <c r="A38" s="1">
        <v>-325</v>
      </c>
      <c r="B38" s="1">
        <f>Main!$B$66*(1+(Main!$B$31/Main!$B$66)-(COS(RADIANS(A38)))-SQRT(((Main!$B$31/Main!$B$66)^2)-((SIN(RADIANS(A38)))^2)))</f>
        <v>9.3640989798791947E-3</v>
      </c>
      <c r="C38" s="1">
        <f>(B38*PI()*(Main!$B$33/2)^2)+Main!$B$65</f>
        <v>8.5170975705445664E-5</v>
      </c>
    </row>
    <row r="39" spans="1:3" x14ac:dyDescent="0.25">
      <c r="A39" s="1">
        <v>-324</v>
      </c>
      <c r="B39" s="1">
        <f>Main!$B$66*(1+(Main!$B$31/Main!$B$66)-(COS(RADIANS(A39)))-SQRT(((Main!$B$31/Main!$B$66)^2)-((SIN(RADIANS(A39)))^2)))</f>
        <v>9.8778757981248886E-3</v>
      </c>
      <c r="C39" s="1">
        <f>(B39*PI()*(Main!$B$33/2)^2)+Main!$B$65</f>
        <v>8.7689340090160345E-5</v>
      </c>
    </row>
    <row r="40" spans="1:3" x14ac:dyDescent="0.25">
      <c r="A40" s="1">
        <v>-323</v>
      </c>
      <c r="B40" s="1">
        <f>Main!$B$66*(1+(Main!$B$31/Main!$B$66)-(COS(RADIANS(A40)))-SQRT(((Main!$B$31/Main!$B$66)^2)-((SIN(RADIANS(A40)))^2)))</f>
        <v>1.0402915277809864E-2</v>
      </c>
      <c r="C40" s="1">
        <f>(B40*PI()*(Main!$B$33/2)^2)+Main!$B$65</f>
        <v>9.0262910323871172E-5</v>
      </c>
    </row>
    <row r="41" spans="1:3" x14ac:dyDescent="0.25">
      <c r="A41" s="1">
        <v>-322</v>
      </c>
      <c r="B41" s="1">
        <f>Main!$B$66*(1+(Main!$B$31/Main!$B$66)-(COS(RADIANS(A41)))-SQRT(((Main!$B$31/Main!$B$66)^2)-((SIN(RADIANS(A41)))^2)))</f>
        <v>1.0938966488082413E-2</v>
      </c>
      <c r="C41" s="1">
        <f>(B41*PI()*(Main!$B$33/2)^2)+Main!$B$65</f>
        <v>9.2890456426365846E-5</v>
      </c>
    </row>
    <row r="42" spans="1:3" x14ac:dyDescent="0.25">
      <c r="A42" s="1">
        <v>-321</v>
      </c>
      <c r="B42" s="1">
        <f>Main!$B$66*(1+(Main!$B$31/Main!$B$66)-(COS(RADIANS(A42)))-SQRT(((Main!$B$31/Main!$B$66)^2)-((SIN(RADIANS(A42)))^2)))</f>
        <v>1.1485773876322014E-2</v>
      </c>
      <c r="C42" s="1">
        <f>(B42*PI()*(Main!$B$33/2)^2)+Main!$B$65</f>
        <v>9.5570725763046864E-5</v>
      </c>
    </row>
    <row r="43" spans="1:3" x14ac:dyDescent="0.25">
      <c r="A43" s="1">
        <v>-320</v>
      </c>
      <c r="B43" s="1">
        <f>Main!$B$66*(1+(Main!$B$31/Main!$B$66)-(COS(RADIANS(A43)))-SQRT(((Main!$B$31/Main!$B$66)^2)-((SIN(RADIANS(A43)))^2)))</f>
        <v>1.2043077446542818E-2</v>
      </c>
      <c r="C43" s="1">
        <f>(B43*PI()*(Main!$B$33/2)^2)+Main!$B$65</f>
        <v>9.8302443919406424E-5</v>
      </c>
    </row>
    <row r="44" spans="1:3" x14ac:dyDescent="0.25">
      <c r="A44" s="1">
        <v>-319</v>
      </c>
      <c r="B44" s="1">
        <f>Main!$B$66*(1+(Main!$B$31/Main!$B$66)-(COS(RADIANS(A44)))-SQRT(((Main!$B$31/Main!$B$66)^2)-((SIN(RADIANS(A44)))^2)))</f>
        <v>1.2610612941686755E-2</v>
      </c>
      <c r="C44" s="1">
        <f>(B44*PI()*(Main!$B$33/2)^2)+Main!$B$65</f>
        <v>1.0108431559456717E-4</v>
      </c>
    </row>
    <row r="45" spans="1:3" x14ac:dyDescent="0.25">
      <c r="A45" s="1">
        <v>-318</v>
      </c>
      <c r="B45" s="1">
        <f>Main!$B$66*(1+(Main!$B$31/Main!$B$66)-(COS(RADIANS(A45)))-SQRT(((Main!$B$31/Main!$B$66)^2)-((SIN(RADIANS(A45)))^2)))</f>
        <v>1.3188112029686673E-2</v>
      </c>
      <c r="C45" s="1">
        <f>(B45*PI()*(Main!$B$33/2)^2)+Main!$B$65</f>
        <v>1.0391502551330219E-4</v>
      </c>
    </row>
    <row r="46" spans="1:3" x14ac:dyDescent="0.25">
      <c r="A46" s="1">
        <v>-317</v>
      </c>
      <c r="B46" s="1">
        <f>Main!$B$66*(1+(Main!$B$31/Main!$B$66)-(COS(RADIANS(A46)))-SQRT(((Main!$B$31/Main!$B$66)^2)-((SIN(RADIANS(A46)))^2)))</f>
        <v>1.3775302493170334E-2</v>
      </c>
      <c r="C46" s="1">
        <f>(B46*PI()*(Main!$B$33/2)^2)+Main!$B$65</f>
        <v>1.0679323935590146E-4</v>
      </c>
    </row>
    <row r="47" spans="1:3" x14ac:dyDescent="0.25">
      <c r="A47" s="1">
        <v>-316</v>
      </c>
      <c r="B47" s="1">
        <f>Main!$B$66*(1+(Main!$B$31/Main!$B$66)-(COS(RADIANS(A47)))-SQRT(((Main!$B$31/Main!$B$66)^2)-((SIN(RADIANS(A47)))^2)))</f>
        <v>1.4371908422667893E-2</v>
      </c>
      <c r="C47" s="1">
        <f>(B47*PI()*(Main!$B$33/2)^2)+Main!$B$65</f>
        <v>1.097176047052111E-4</v>
      </c>
    </row>
    <row r="48" spans="1:3" x14ac:dyDescent="0.25">
      <c r="A48" s="1">
        <v>-315</v>
      </c>
      <c r="B48" s="1">
        <f>Main!$B$66*(1+(Main!$B$31/Main!$B$66)-(COS(RADIANS(A48)))-SQRT(((Main!$B$31/Main!$B$66)^2)-((SIN(RADIANS(A48)))^2)))</f>
        <v>1.4977650413174625E-2</v>
      </c>
      <c r="C48" s="1">
        <f>(B48*PI()*(Main!$B$33/2)^2)+Main!$B$65</f>
        <v>1.1268675201011894E-4</v>
      </c>
    </row>
    <row r="49" spans="1:3" x14ac:dyDescent="0.25">
      <c r="A49" s="1">
        <v>-314</v>
      </c>
      <c r="B49" s="1">
        <f>Main!$B$66*(1+(Main!$B$31/Main!$B$66)-(COS(RADIANS(A49)))-SQRT(((Main!$B$31/Main!$B$66)^2)-((SIN(RADIANS(A49)))^2)))</f>
        <v>1.5592245763912951E-2</v>
      </c>
      <c r="C49" s="1">
        <f>(B49*PI()*(Main!$B$33/2)^2)+Main!$B$65</f>
        <v>1.156992955647222E-4</v>
      </c>
    </row>
    <row r="50" spans="1:3" x14ac:dyDescent="0.25">
      <c r="A50" s="1">
        <v>-313</v>
      </c>
      <c r="B50" s="1">
        <f>Main!$B$66*(1+(Main!$B$31/Main!$B$66)-(COS(RADIANS(A50)))-SQRT(((Main!$B$31/Main!$B$66)^2)-((SIN(RADIANS(A50)))^2)))</f>
        <v>1.6215408681126753E-2</v>
      </c>
      <c r="C50" s="1">
        <f>(B50*PI()*(Main!$B$33/2)^2)+Main!$B$65</f>
        <v>1.1875383450235806E-4</v>
      </c>
    </row>
    <row r="51" spans="1:3" x14ac:dyDescent="0.25">
      <c r="A51" s="1">
        <v>-312</v>
      </c>
      <c r="B51" s="1">
        <f>Main!$B$66*(1+(Main!$B$31/Main!$B$66)-(COS(RADIANS(A51)))-SQRT(((Main!$B$31/Main!$B$66)^2)-((SIN(RADIANS(A51)))^2)))</f>
        <v>1.6846850483731631E-2</v>
      </c>
      <c r="C51" s="1">
        <f>(B51*PI()*(Main!$B$33/2)^2)+Main!$B$65</f>
        <v>1.2184895380363357E-4</v>
      </c>
    </row>
    <row r="52" spans="1:3" x14ac:dyDescent="0.25">
      <c r="A52" s="1">
        <v>-311</v>
      </c>
      <c r="B52" s="1">
        <f>Main!$B$66*(1+(Main!$B$31/Main!$B$66)-(COS(RADIANS(A52)))-SQRT(((Main!$B$31/Main!$B$66)^2)-((SIN(RADIANS(A52)))^2)))</f>
        <v>1.7486279811635169E-2</v>
      </c>
      <c r="C52" s="1">
        <f>(B52*PI()*(Main!$B$33/2)^2)+Main!$B$65</f>
        <v>1.2498322531754265E-4</v>
      </c>
    </row>
    <row r="53" spans="1:3" x14ac:dyDescent="0.25">
      <c r="A53" s="1">
        <v>-310</v>
      </c>
      <c r="B53" s="1">
        <f>Main!$B$66*(1+(Main!$B$31/Main!$B$66)-(COS(RADIANS(A53)))-SQRT(((Main!$B$31/Main!$B$66)^2)-((SIN(RADIANS(A53)))^2)))</f>
        <v>1.8133402836530903E-2</v>
      </c>
      <c r="C53" s="1">
        <f>(B53*PI()*(Main!$B$33/2)^2)+Main!$B$65</f>
        <v>1.2815520879470865E-4</v>
      </c>
    </row>
    <row r="54" spans="1:3" x14ac:dyDescent="0.25">
      <c r="A54" s="1">
        <v>-309</v>
      </c>
      <c r="B54" s="1">
        <f>Main!$B$66*(1+(Main!$B$31/Main!$B$66)-(COS(RADIANS(A54)))-SQRT(((Main!$B$31/Main!$B$66)^2)-((SIN(RADIANS(A54)))^2)))</f>
        <v>1.8787923474959948E-2</v>
      </c>
      <c r="C54" s="1">
        <f>(B54*PI()*(Main!$B$33/2)^2)+Main!$B$65</f>
        <v>1.3136345293174203E-4</v>
      </c>
    </row>
    <row r="55" spans="1:3" x14ac:dyDescent="0.25">
      <c r="A55" s="1">
        <v>-308</v>
      </c>
      <c r="B55" s="1">
        <f>Main!$B$66*(1+(Main!$B$31/Main!$B$66)-(COS(RADIANS(A55)))-SQRT(((Main!$B$31/Main!$B$66)^2)-((SIN(RADIANS(A55)))^2)))</f>
        <v>1.9449543603424439E-2</v>
      </c>
      <c r="C55" s="1">
        <f>(B55*PI()*(Main!$B$33/2)^2)+Main!$B$65</f>
        <v>1.3460649642565566E-4</v>
      </c>
    </row>
    <row r="56" spans="1:3" x14ac:dyDescent="0.25">
      <c r="A56" s="1">
        <v>-307</v>
      </c>
      <c r="B56" s="1">
        <f>Main!$B$66*(1+(Main!$B$31/Main!$B$66)-(COS(RADIANS(A56)))-SQRT(((Main!$B$31/Main!$B$66)^2)-((SIN(RADIANS(A56)))^2)))</f>
        <v>2.0117963275326941E-2</v>
      </c>
      <c r="C56" s="1">
        <f>(B56*PI()*(Main!$B$33/2)^2)+Main!$B$65</f>
        <v>1.3788286903722985E-4</v>
      </c>
    </row>
    <row r="57" spans="1:3" x14ac:dyDescent="0.25">
      <c r="A57" s="1">
        <v>-306</v>
      </c>
      <c r="B57" s="1">
        <f>Main!$B$66*(1+(Main!$B$31/Main!$B$66)-(COS(RADIANS(A57)))-SQRT(((Main!$B$31/Main!$B$66)^2)-((SIN(RADIANS(A57)))^2)))</f>
        <v>2.079288093950072E-2</v>
      </c>
      <c r="C57" s="1">
        <f>(B57*PI()*(Main!$B$33/2)^2)+Main!$B$65</f>
        <v>1.4119109266217601E-4</v>
      </c>
    </row>
    <row r="58" spans="1:3" x14ac:dyDescent="0.25">
      <c r="A58" s="1">
        <v>-305</v>
      </c>
      <c r="B58" s="1">
        <f>Main!$B$66*(1+(Main!$B$31/Main!$B$66)-(COS(RADIANS(A58)))-SQRT(((Main!$B$31/Main!$B$66)^2)-((SIN(RADIANS(A58)))^2)))</f>
        <v>2.1473993660086076E-2</v>
      </c>
      <c r="C58" s="1">
        <f>(B58*PI()*(Main!$B$33/2)^2)+Main!$B$65</f>
        <v>1.4452968240889758E-4</v>
      </c>
    </row>
    <row r="59" spans="1:3" x14ac:dyDescent="0.25">
      <c r="A59" s="1">
        <v>-304</v>
      </c>
      <c r="B59" s="1">
        <f>Main!$B$66*(1+(Main!$B$31/Main!$B$66)-(COS(RADIANS(A59)))-SQRT(((Main!$B$31/Main!$B$66)^2)-((SIN(RADIANS(A59)))^2)))</f>
        <v>2.216099733749877E-2</v>
      </c>
      <c r="C59" s="1">
        <f>(B59*PI()*(Main!$B$33/2)^2)+Main!$B$65</f>
        <v>1.478971476816043E-4</v>
      </c>
    </row>
    <row r="60" spans="1:3" x14ac:dyDescent="0.25">
      <c r="A60" s="1">
        <v>-303</v>
      </c>
      <c r="B60" s="1">
        <f>Main!$B$66*(1+(Main!$B$31/Main!$B$66)-(COS(RADIANS(A60)))-SQRT(((Main!$B$31/Main!$B$66)^2)-((SIN(RADIANS(A60)))^2)))</f>
        <v>2.28535869302278E-2</v>
      </c>
      <c r="C60" s="1">
        <f>(B60*PI()*(Main!$B$33/2)^2)+Main!$B$65</f>
        <v>1.5129199326749206E-4</v>
      </c>
    </row>
    <row r="61" spans="1:3" x14ac:dyDescent="0.25">
      <c r="A61" s="1">
        <v>-302</v>
      </c>
      <c r="B61" s="1">
        <f>Main!$B$66*(1+(Main!$B$31/Main!$B$66)-(COS(RADIANS(A61)))-SQRT(((Main!$B$31/Main!$B$66)^2)-((SIN(RADIANS(A61)))^2)))</f>
        <v>2.3551456677191482E-2</v>
      </c>
      <c r="C61" s="1">
        <f>(B61*PI()*(Main!$B$33/2)^2)+Main!$B$65</f>
        <v>1.5471272042665853E-4</v>
      </c>
    </row>
    <row r="62" spans="1:3" x14ac:dyDescent="0.25">
      <c r="A62" s="1">
        <v>-301</v>
      </c>
      <c r="B62" s="1">
        <f>Main!$B$66*(1+(Main!$B$31/Main!$B$66)-(COS(RADIANS(A62)))-SQRT(((Main!$B$31/Main!$B$66)^2)-((SIN(RADIANS(A62)))^2)))</f>
        <v>2.4254300320372475E-2</v>
      </c>
      <c r="C62" s="1">
        <f>(B62*PI()*(Main!$B$33/2)^2)+Main!$B$65</f>
        <v>1.5815782798338696E-4</v>
      </c>
    </row>
    <row r="63" spans="1:3" x14ac:dyDescent="0.25">
      <c r="A63" s="1">
        <v>-300</v>
      </c>
      <c r="B63" s="1">
        <f>Main!$B$66*(1+(Main!$B$31/Main!$B$66)-(COS(RADIANS(A63)))-SQRT(((Main!$B$31/Main!$B$66)^2)-((SIN(RADIANS(A63)))^2)))</f>
        <v>2.4961811327445085E-2</v>
      </c>
      <c r="C63" s="1">
        <f>(B63*PI()*(Main!$B$33/2)^2)+Main!$B$65</f>
        <v>1.6162581341739153E-4</v>
      </c>
    </row>
    <row r="64" spans="1:3" x14ac:dyDescent="0.25">
      <c r="A64" s="1">
        <v>-299</v>
      </c>
      <c r="B64" s="1">
        <f>Main!$B$66*(1+(Main!$B$31/Main!$B$66)-(COS(RADIANS(A64)))-SQRT(((Main!$B$31/Main!$B$66)^2)-((SIN(RADIANS(A64)))^2)))</f>
        <v>2.5673683114100836E-2</v>
      </c>
      <c r="C64" s="1">
        <f>(B64*PI()*(Main!$B$33/2)^2)+Main!$B$65</f>
        <v>1.6511517395358401E-4</v>
      </c>
    </row>
    <row r="65" spans="1:3" x14ac:dyDescent="0.25">
      <c r="A65" s="1">
        <v>-298</v>
      </c>
      <c r="B65" s="1">
        <f>Main!$B$66*(1+(Main!$B$31/Main!$B$66)-(COS(RADIANS(A65)))-SQRT(((Main!$B$31/Main!$B$66)^2)-((SIN(RADIANS(A65)))^2)))</f>
        <v>2.6389609265772669E-2</v>
      </c>
      <c r="C65" s="1">
        <f>(B65*PI()*(Main!$B$33/2)^2)+Main!$B$65</f>
        <v>1.6862440764889251E-4</v>
      </c>
    </row>
    <row r="66" spans="1:3" x14ac:dyDescent="0.25">
      <c r="A66" s="1">
        <v>-297</v>
      </c>
      <c r="B66" s="1">
        <f>Main!$B$66*(1+(Main!$B$31/Main!$B$66)-(COS(RADIANS(A66)))-SQRT(((Main!$B$31/Main!$B$66)^2)-((SIN(RADIANS(A66)))^2)))</f>
        <v>2.7109283758451262E-2</v>
      </c>
      <c r="C66" s="1">
        <f>(B66*PI()*(Main!$B$33/2)^2)+Main!$B$65</f>
        <v>1.7215201447463036E-4</v>
      </c>
    </row>
    <row r="67" spans="1:3" x14ac:dyDescent="0.25">
      <c r="A67" s="1">
        <v>-296</v>
      </c>
      <c r="B67" s="1">
        <f>Main!$B$66*(1+(Main!$B$31/Main!$B$66)-(COS(RADIANS(A67)))-SQRT(((Main!$B$31/Main!$B$66)^2)-((SIN(RADIANS(A67)))^2)))</f>
        <v>2.7832401178283735E-2</v>
      </c>
      <c r="C67" s="1">
        <f>(B67*PI()*(Main!$B$33/2)^2)+Main!$B$65</f>
        <v>1.7569649739289627E-4</v>
      </c>
    </row>
    <row r="68" spans="1:3" x14ac:dyDescent="0.25">
      <c r="A68" s="1">
        <v>-295</v>
      </c>
      <c r="B68" s="1">
        <f>Main!$B$66*(1+(Main!$B$31/Main!$B$66)-(COS(RADIANS(A68)))-SQRT(((Main!$B$31/Main!$B$66)^2)-((SIN(RADIANS(A68)))^2)))</f>
        <v>2.855865693963848E-2</v>
      </c>
      <c r="C68" s="1">
        <f>(B68*PI()*(Main!$B$33/2)^2)+Main!$B$65</f>
        <v>1.7925636342545637E-4</v>
      </c>
    </row>
    <row r="69" spans="1:3" x14ac:dyDescent="0.25">
      <c r="A69" s="1">
        <v>-294</v>
      </c>
      <c r="B69" s="1">
        <f>Main!$B$66*(1+(Main!$B$31/Main!$B$66)-(COS(RADIANS(A69)))-SQRT(((Main!$B$31/Main!$B$66)^2)-((SIN(RADIANS(A69)))^2)))</f>
        <v>2.9287747501319163E-2</v>
      </c>
      <c r="C69" s="1">
        <f>(B69*PI()*(Main!$B$33/2)^2)+Main!$B$65</f>
        <v>1.8283012471355365E-4</v>
      </c>
    </row>
    <row r="70" spans="1:3" x14ac:dyDescent="0.25">
      <c r="A70" s="1">
        <v>-293</v>
      </c>
      <c r="B70" s="1">
        <f>Main!$B$66*(1+(Main!$B$31/Main!$B$66)-(COS(RADIANS(A70)))-SQRT(((Main!$B$31/Main!$B$66)^2)-((SIN(RADIANS(A70)))^2)))</f>
        <v>3.0019370580606129E-2</v>
      </c>
      <c r="C70" s="1">
        <f>(B70*PI()*(Main!$B$33/2)^2)+Main!$B$65</f>
        <v>1.8641629956706851E-4</v>
      </c>
    </row>
    <row r="71" spans="1:3" x14ac:dyDescent="0.25">
      <c r="A71" s="1">
        <v>-292</v>
      </c>
      <c r="B71" s="1">
        <f>Main!$B$66*(1+(Main!$B$31/Main!$B$66)-(COS(RADIANS(A71)))-SQRT(((Main!$B$31/Main!$B$66)^2)-((SIN(RADIANS(A71)))^2)))</f>
        <v>3.0753225364803995E-2</v>
      </c>
      <c r="C71" s="1">
        <f>(B71*PI()*(Main!$B$33/2)^2)+Main!$B$65</f>
        <v>1.9001341350145508E-4</v>
      </c>
    </row>
    <row r="72" spans="1:3" x14ac:dyDescent="0.25">
      <c r="A72" s="1">
        <v>-291</v>
      </c>
      <c r="B72" s="1">
        <f>Main!$B$66*(1+(Main!$B$31/Main!$B$66)-(COS(RADIANS(A72)))-SQRT(((Main!$B$31/Main!$B$66)^2)-((SIN(RADIANS(A72)))^2)))</f>
        <v>3.1489012719971794E-2</v>
      </c>
      <c r="C72" s="1">
        <f>(B72*PI()*(Main!$B$33/2)^2)+Main!$B$65</f>
        <v>1.9362000026086759E-4</v>
      </c>
    </row>
    <row r="73" spans="1:3" x14ac:dyDescent="0.25">
      <c r="A73" s="1">
        <v>-290</v>
      </c>
      <c r="B73" s="1">
        <f>Main!$B$66*(1+(Main!$B$31/Main!$B$66)-(COS(RADIANS(A73)))-SQRT(((Main!$B$31/Main!$B$66)^2)-((SIN(RADIANS(A73)))^2)))</f>
        <v>3.2226435396514382E-2</v>
      </c>
      <c r="C73" s="1">
        <f>(B73*PI()*(Main!$B$33/2)^2)+Main!$B$65</f>
        <v>1.9723460282590149E-4</v>
      </c>
    </row>
    <row r="74" spans="1:3" x14ac:dyDescent="0.25">
      <c r="A74" s="1">
        <v>-289</v>
      </c>
      <c r="B74" s="1">
        <f>Main!$B$66*(1+(Main!$B$31/Main!$B$66)-(COS(RADIANS(A74)))-SQRT(((Main!$B$31/Main!$B$66)^2)-((SIN(RADIANS(A74)))^2)))</f>
        <v>3.2965198231313941E-2</v>
      </c>
      <c r="C74" s="1">
        <f>(B74*PI()*(Main!$B$33/2)^2)+Main!$B$65</f>
        <v>2.008557744043754E-4</v>
      </c>
    </row>
    <row r="75" spans="1:3" x14ac:dyDescent="0.25">
      <c r="A75" s="1">
        <v>-288</v>
      </c>
      <c r="B75" s="1">
        <f>Main!$B$66*(1+(Main!$B$31/Main!$B$66)-(COS(RADIANS(A75)))-SQRT(((Main!$B$31/Main!$B$66)^2)-((SIN(RADIANS(A75)))^2)))</f>
        <v>3.3705008346083705E-2</v>
      </c>
      <c r="C75" s="1">
        <f>(B75*PI()*(Main!$B$33/2)^2)+Main!$B$65</f>
        <v>2.044820794035957E-4</v>
      </c>
    </row>
    <row r="76" spans="1:3" x14ac:dyDescent="0.25">
      <c r="A76" s="1">
        <v>-287</v>
      </c>
      <c r="B76" s="1">
        <f>Main!$B$66*(1+(Main!$B$31/Main!$B$66)-(COS(RADIANS(A76)))-SQRT(((Main!$B$31/Main!$B$66)^2)-((SIN(RADIANS(A76)))^2)))</f>
        <v>3.444557534163073E-2</v>
      </c>
      <c r="C76" s="1">
        <f>(B76*PI()*(Main!$B$33/2)^2)+Main!$B$65</f>
        <v>2.0811209438256837E-4</v>
      </c>
    </row>
    <row r="77" spans="1:3" x14ac:dyDescent="0.25">
      <c r="A77" s="1">
        <v>-286</v>
      </c>
      <c r="B77" s="1">
        <f>Main!$B$66*(1+(Main!$B$31/Main!$B$66)-(COS(RADIANS(A77)))-SQRT(((Main!$B$31/Main!$B$66)^2)-((SIN(RADIANS(A77)))^2)))</f>
        <v>3.5186611487716749E-2</v>
      </c>
      <c r="C77" s="1">
        <f>(B77*PI()*(Main!$B$33/2)^2)+Main!$B$65</f>
        <v>2.1174440898263431E-4</v>
      </c>
    </row>
    <row r="78" spans="1:3" x14ac:dyDescent="0.25">
      <c r="A78" s="1">
        <v>-285</v>
      </c>
      <c r="B78" s="1">
        <f>Main!$B$66*(1+(Main!$B$31/Main!$B$66)-(COS(RADIANS(A78)))-SQRT(((Main!$B$31/Main!$B$66)^2)-((SIN(RADIANS(A78)))^2)))</f>
        <v>3.5927831908216072E-2</v>
      </c>
      <c r="C78" s="1">
        <f>(B78*PI()*(Main!$B$33/2)^2)+Main!$B$65</f>
        <v>2.1537762683505226E-4</v>
      </c>
    </row>
    <row r="79" spans="1:3" x14ac:dyDescent="0.25">
      <c r="A79" s="1">
        <v>-284</v>
      </c>
      <c r="B79" s="1">
        <f>Main!$B$66*(1+(Main!$B$31/Main!$B$66)-(COS(RADIANS(A79)))-SQRT(((Main!$B$31/Main!$B$66)^2)-((SIN(RADIANS(A79)))^2)))</f>
        <v>3.6668954761272458E-2</v>
      </c>
      <c r="C79" s="1">
        <f>(B79*PI()*(Main!$B$33/2)^2)+Main!$B$65</f>
        <v>2.1901036644406821E-4</v>
      </c>
    </row>
    <row r="80" spans="1:3" x14ac:dyDescent="0.25">
      <c r="A80" s="1">
        <v>-283</v>
      </c>
      <c r="B80" s="1">
        <f>Main!$B$66*(1+(Main!$B$31/Main!$B$66)-(COS(RADIANS(A80)))-SQRT(((Main!$B$31/Main!$B$66)^2)-((SIN(RADIANS(A80)))^2)))</f>
        <v>3.7409701414169792E-2</v>
      </c>
      <c r="C80" s="1">
        <f>(B80*PI()*(Main!$B$33/2)^2)+Main!$B$65</f>
        <v>2.2264126204407401E-4</v>
      </c>
    </row>
    <row r="81" spans="1:3" x14ac:dyDescent="0.25">
      <c r="A81" s="1">
        <v>-282</v>
      </c>
      <c r="B81" s="1">
        <f>Main!$B$66*(1+(Main!$B$31/Main!$B$66)-(COS(RADIANS(A81)))-SQRT(((Main!$B$31/Main!$B$66)^2)-((SIN(RADIANS(A81)))^2)))</f>
        <v>3.8149796612636053E-2</v>
      </c>
      <c r="C81" s="1">
        <f>(B81*PI()*(Main!$B$33/2)^2)+Main!$B$65</f>
        <v>2.2626896442947916E-4</v>
      </c>
    </row>
    <row r="82" spans="1:3" x14ac:dyDescent="0.25">
      <c r="A82" s="1">
        <v>-281</v>
      </c>
      <c r="B82" s="1">
        <f>Main!$B$66*(1+(Main!$B$31/Main!$B$66)-(COS(RADIANS(A82)))-SQRT(((Main!$B$31/Main!$B$66)^2)-((SIN(RADIANS(A82)))^2)))</f>
        <v>3.8888968644314653E-2</v>
      </c>
      <c r="C82" s="1">
        <f>(B82*PI()*(Main!$B$33/2)^2)+Main!$B$65</f>
        <v>2.298921417559937E-4</v>
      </c>
    </row>
    <row r="83" spans="1:3" x14ac:dyDescent="0.25">
      <c r="A83" s="1">
        <v>-280</v>
      </c>
      <c r="B83" s="1">
        <f>Main!$B$66*(1+(Main!$B$31/Main!$B$66)-(COS(RADIANS(A83)))-SQRT(((Main!$B$31/Main!$B$66)^2)-((SIN(RADIANS(A83)))^2)))</f>
        <v>3.962694949614709E-2</v>
      </c>
      <c r="C83" s="1">
        <f>(B83*PI()*(Main!$B$33/2)^2)+Main!$B$65</f>
        <v>2.3350948031206585E-4</v>
      </c>
    </row>
    <row r="84" spans="1:3" x14ac:dyDescent="0.25">
      <c r="A84" s="1">
        <v>-279</v>
      </c>
      <c r="B84" s="1">
        <f>Main!$B$66*(1+(Main!$B$31/Main!$B$66)-(COS(RADIANS(A84)))-SQRT(((Main!$B$31/Main!$B$66)^2)-((SIN(RADIANS(A84)))^2)))</f>
        <v>4.0363475005422964E-2</v>
      </c>
      <c r="C84" s="1">
        <f>(B84*PI()*(Main!$B$33/2)^2)+Main!$B$65</f>
        <v>2.3711968525927935E-4</v>
      </c>
    </row>
    <row r="85" spans="1:3" x14ac:dyDescent="0.25">
      <c r="A85" s="1">
        <v>-278</v>
      </c>
      <c r="B85" s="1">
        <f>Main!$B$66*(1+(Main!$B$31/Main!$B$66)-(COS(RADIANS(A85)))-SQRT(((Main!$B$31/Main!$B$66)^2)-((SIN(RADIANS(A85)))^2)))</f>
        <v>4.1098285004269056E-2</v>
      </c>
      <c r="C85" s="1">
        <f>(B85*PI()*(Main!$B$33/2)^2)+Main!$B$65</f>
        <v>2.4072148134059125E-4</v>
      </c>
    </row>
    <row r="86" spans="1:3" x14ac:dyDescent="0.25">
      <c r="A86" s="1">
        <v>-277</v>
      </c>
      <c r="B86" s="1">
        <f>Main!$B$66*(1+(Main!$B$31/Main!$B$66)-(COS(RADIANS(A86)))-SQRT(((Main!$B$31/Main!$B$66)^2)-((SIN(RADIANS(A86)))^2)))</f>
        <v>4.1831123457362257E-2</v>
      </c>
      <c r="C86" s="1">
        <f>(B86*PI()*(Main!$B$33/2)^2)+Main!$B$65</f>
        <v>2.4431361355535525E-4</v>
      </c>
    </row>
    <row r="87" spans="1:3" x14ac:dyDescent="0.25">
      <c r="A87" s="1">
        <v>-276</v>
      </c>
      <c r="B87" s="1">
        <f>Main!$B$66*(1+(Main!$B$31/Main!$B$66)-(COS(RADIANS(A87)))-SQRT(((Main!$B$31/Main!$B$66)^2)-((SIN(RADIANS(A87)))^2)))</f>
        <v>4.2561738592667001E-2</v>
      </c>
      <c r="C87" s="1">
        <f>(B87*PI()*(Main!$B$33/2)^2)+Main!$B$65</f>
        <v>2.4789484780015351E-4</v>
      </c>
    </row>
    <row r="88" spans="1:3" x14ac:dyDescent="0.25">
      <c r="A88" s="1">
        <v>-275</v>
      </c>
      <c r="B88" s="1">
        <f>Main!$B$66*(1+(Main!$B$31/Main!$B$66)-(COS(RADIANS(A88)))-SQRT(((Main!$B$31/Main!$B$66)^2)-((SIN(RADIANS(A88)))^2)))</f>
        <v>4.3289883025014783E-2</v>
      </c>
      <c r="C88" s="1">
        <f>(B88*PI()*(Main!$B$33/2)^2)+Main!$B$65</f>
        <v>2.5146397147454252E-4</v>
      </c>
    </row>
    <row r="89" spans="1:3" x14ac:dyDescent="0.25">
      <c r="A89" s="1">
        <v>-274</v>
      </c>
      <c r="B89" s="1">
        <f>Main!$B$66*(1+(Main!$B$31/Main!$B$66)-(COS(RADIANS(A89)))-SQRT(((Main!$B$31/Main!$B$66)^2)-((SIN(RADIANS(A89)))^2)))</f>
        <v>4.4015313872361052E-2</v>
      </c>
      <c r="C89" s="1">
        <f>(B89*PI()*(Main!$B$33/2)^2)+Main!$B$65</f>
        <v>2.5501979405090602E-4</v>
      </c>
    </row>
    <row r="90" spans="1:3" x14ac:dyDescent="0.25">
      <c r="A90" s="1">
        <v>-273</v>
      </c>
      <c r="B90" s="1">
        <f>Main!$B$66*(1+(Main!$B$31/Main!$B$66)-(COS(RADIANS(A90)))-SQRT(((Main!$B$31/Main!$B$66)^2)-((SIN(RADIANS(A90)))^2)))</f>
        <v>4.4737792864570532E-2</v>
      </c>
      <c r="C90" s="1">
        <f>(B90*PI()*(Main!$B$33/2)^2)+Main!$B$65</f>
        <v>2.585611476076849E-4</v>
      </c>
    </row>
    <row r="91" spans="1:3" x14ac:dyDescent="0.25">
      <c r="A91" s="1">
        <v>-272</v>
      </c>
      <c r="B91" s="1">
        <f>Main!$B$66*(1+(Main!$B$31/Main!$B$66)-(COS(RADIANS(A91)))-SQRT(((Main!$B$31/Main!$B$66)^2)-((SIN(RADIANS(A91)))^2)))</f>
        <v>4.5457086444602869E-2</v>
      </c>
      <c r="C91" s="1">
        <f>(B91*PI()*(Main!$B$33/2)^2)+Main!$B$65</f>
        <v>2.6208688732535563E-4</v>
      </c>
    </row>
    <row r="92" spans="1:3" x14ac:dyDescent="0.25">
      <c r="A92" s="1">
        <v>-271</v>
      </c>
      <c r="B92" s="1">
        <f>Main!$B$66*(1+(Main!$B$31/Main!$B$66)-(COS(RADIANS(A92)))-SQRT(((Main!$B$31/Main!$B$66)^2)-((SIN(RADIANS(A92)))^2)))</f>
        <v>4.6172965861988907E-2</v>
      </c>
      <c r="C92" s="1">
        <f>(B92*PI()*(Main!$B$33/2)^2)+Main!$B$65</f>
        <v>2.6559589194462041E-4</v>
      </c>
    </row>
    <row r="93" spans="1:3" x14ac:dyDescent="0.25">
      <c r="A93" s="1">
        <v>-270</v>
      </c>
      <c r="B93" s="1">
        <f>Main!$B$66*(1+(Main!$B$31/Main!$B$66)-(COS(RADIANS(A93)))-SQRT(((Main!$B$31/Main!$B$66)^2)-((SIN(RADIANS(A93)))^2)))</f>
        <v>4.6885207258506131E-2</v>
      </c>
      <c r="C93" s="1">
        <f>(B93*PI()*(Main!$B$33/2)^2)+Main!$B$65</f>
        <v>2.6908706418635956E-4</v>
      </c>
    </row>
    <row r="94" spans="1:3" x14ac:dyDescent="0.25">
      <c r="A94" s="1">
        <v>-269</v>
      </c>
      <c r="B94" s="1">
        <f>Main!$B$66*(1+(Main!$B$31/Main!$B$66)-(COS(RADIANS(A94)))-SQRT(((Main!$B$31/Main!$B$66)^2)-((SIN(RADIANS(A94)))^2)))</f>
        <v>4.7593591745983772E-2</v>
      </c>
      <c r="C94" s="1">
        <f>(B94*PI()*(Main!$B$33/2)^2)+Main!$B$65</f>
        <v>2.7255933113300672E-4</v>
      </c>
    </row>
    <row r="95" spans="1:3" x14ac:dyDescent="0.25">
      <c r="A95" s="1">
        <v>-268</v>
      </c>
      <c r="B95" s="1">
        <f>Main!$B$66*(1+(Main!$B$31/Main!$B$66)-(COS(RADIANS(A95)))-SQRT(((Main!$B$31/Main!$B$66)^2)-((SIN(RADIANS(A95)))^2)))</f>
        <v>4.8297905476186467E-2</v>
      </c>
      <c r="C95" s="1">
        <f>(B95*PI()*(Main!$B$33/2)^2)+Main!$B$65</f>
        <v>2.7601164457109533E-4</v>
      </c>
    </row>
    <row r="96" spans="1:3" x14ac:dyDescent="0.25">
      <c r="A96" s="1">
        <v>-267</v>
      </c>
      <c r="B96" s="1">
        <f>Main!$B$66*(1+(Main!$B$31/Main!$B$66)-(COS(RADIANS(A96)))-SQRT(((Main!$B$31/Main!$B$66)^2)-((SIN(RADIANS(A96)))^2)))</f>
        <v>4.8997939702746185E-2</v>
      </c>
      <c r="C96" s="1">
        <f>(B96*PI()*(Main!$B$33/2)^2)+Main!$B$65</f>
        <v>2.7944298129482862E-4</v>
      </c>
    </row>
    <row r="97" spans="1:3" x14ac:dyDescent="0.25">
      <c r="A97" s="1">
        <v>-266</v>
      </c>
      <c r="B97" s="1">
        <f>Main!$B$66*(1+(Main!$B$31/Main!$B$66)-(COS(RADIANS(A97)))-SQRT(((Main!$B$31/Main!$B$66)^2)-((SIN(RADIANS(A97)))^2)))</f>
        <v>4.9693490835132879E-2</v>
      </c>
      <c r="C97" s="1">
        <f>(B97*PI()*(Main!$B$33/2)^2)+Main!$B$65</f>
        <v>2.8285234337062576E-4</v>
      </c>
    </row>
    <row r="98" spans="1:3" x14ac:dyDescent="0.25">
      <c r="A98" s="1">
        <v>-265</v>
      </c>
      <c r="B98" s="1">
        <f>Main!$B$66*(1+(Main!$B$31/Main!$B$66)-(COS(RADIANS(A98)))-SQRT(((Main!$B$31/Main!$B$66)^2)-((SIN(RADIANS(A98)))^2)))</f>
        <v>5.0384360484674158E-2</v>
      </c>
      <c r="C98" s="1">
        <f>(B98*PI()*(Main!$B$33/2)^2)+Main!$B$65</f>
        <v>2.8623875836269541E-4</v>
      </c>
    </row>
    <row r="99" spans="1:3" x14ac:dyDescent="0.25">
      <c r="A99" s="1">
        <v>-264</v>
      </c>
      <c r="B99" s="1">
        <f>Main!$B$66*(1+(Main!$B$31/Main!$B$66)-(COS(RADIANS(A99)))-SQRT(((Main!$B$31/Main!$B$66)^2)-((SIN(RADIANS(A99)))^2)))</f>
        <v>5.1070355502653979E-2</v>
      </c>
      <c r="C99" s="1">
        <f>(B99*PI()*(Main!$B$33/2)^2)+Main!$B$65</f>
        <v>2.896012795197826E-4</v>
      </c>
    </row>
    <row r="100" spans="1:3" x14ac:dyDescent="0.25">
      <c r="A100" s="1">
        <v>-263</v>
      </c>
      <c r="B100" s="1">
        <f>Main!$B$66*(1+(Main!$B$31/Main!$B$66)-(COS(RADIANS(A100)))-SQRT(((Main!$B$31/Main!$B$66)^2)-((SIN(RADIANS(A100)))^2)))</f>
        <v>5.1751288010541276E-2</v>
      </c>
      <c r="C100" s="1">
        <f>(B100*PI()*(Main!$B$33/2)^2)+Main!$B$65</f>
        <v>2.9293898592333968E-4</v>
      </c>
    </row>
    <row r="101" spans="1:3" x14ac:dyDescent="0.25">
      <c r="A101" s="1">
        <v>-262</v>
      </c>
      <c r="B101" s="1">
        <f>Main!$B$66*(1+(Main!$B$31/Main!$B$66)-(COS(RADIANS(A101)))-SQRT(((Main!$B$31/Main!$B$66)^2)-((SIN(RADIANS(A101)))^2)))</f>
        <v>5.24269754224184E-2</v>
      </c>
      <c r="C101" s="1">
        <f>(B101*PI()*(Main!$B$33/2)^2)+Main!$B$65</f>
        <v>2.9625098259746299E-4</v>
      </c>
    </row>
    <row r="102" spans="1:3" x14ac:dyDescent="0.25">
      <c r="A102" s="1">
        <v>-261</v>
      </c>
      <c r="B102" s="1">
        <f>Main!$B$66*(1+(Main!$B$31/Main!$B$66)-(COS(RADIANS(A102)))-SQRT(((Main!$B$31/Main!$B$66)^2)-((SIN(RADIANS(A102)))^2)))</f>
        <v>5.3097240459697742E-2</v>
      </c>
      <c r="C102" s="1">
        <f>(B102*PI()*(Main!$B$33/2)^2)+Main!$B$65</f>
        <v>2.9953640058102905E-4</v>
      </c>
    </row>
    <row r="103" spans="1:3" x14ac:dyDescent="0.25">
      <c r="A103" s="1">
        <v>-260</v>
      </c>
      <c r="B103" s="1">
        <f>Main!$B$66*(1+(Main!$B$31/Main!$B$66)-(COS(RADIANS(A103)))-SQRT(((Main!$B$31/Main!$B$66)^2)-((SIN(RADIANS(A103)))^2)))</f>
        <v>5.3761911158235198E-2</v>
      </c>
      <c r="C103" s="1">
        <f>(B103*PI()*(Main!$B$33/2)^2)+Main!$B$65</f>
        <v>3.0279439696256238E-4</v>
      </c>
    </row>
    <row r="104" spans="1:3" x14ac:dyDescent="0.25">
      <c r="A104" s="1">
        <v>-259</v>
      </c>
      <c r="B104" s="1">
        <f>Main!$B$66*(1+(Main!$B$31/Main!$B$66)-(COS(RADIANS(A104)))-SQRT(((Main!$B$31/Main!$B$66)^2)-((SIN(RADIANS(A104)))^2)))</f>
        <v>5.4420820867965403E-2</v>
      </c>
      <c r="C104" s="1">
        <f>(B104*PI()*(Main!$B$33/2)^2)+Main!$B$65</f>
        <v>3.0602415487844737E-4</v>
      </c>
    </row>
    <row r="105" spans="1:3" x14ac:dyDescent="0.25">
      <c r="A105" s="1">
        <v>-258</v>
      </c>
      <c r="B105" s="1">
        <f>Main!$B$66*(1+(Main!$B$31/Main!$B$66)-(COS(RADIANS(A105)))-SQRT(((Main!$B$31/Main!$B$66)^2)-((SIN(RADIANS(A105)))^2)))</f>
        <v>5.5073808245201687E-2</v>
      </c>
      <c r="C105" s="1">
        <f>(B105*PI()*(Main!$B$33/2)^2)+Main!$B$65</f>
        <v>3.0922488347518546E-4</v>
      </c>
    </row>
    <row r="106" spans="1:3" x14ac:dyDescent="0.25">
      <c r="A106" s="1">
        <v>-257</v>
      </c>
      <c r="B106" s="1">
        <f>Main!$B$66*(1+(Main!$B$31/Main!$B$66)-(COS(RADIANS(A106)))-SQRT(((Main!$B$31/Main!$B$66)^2)-((SIN(RADIANS(A106)))^2)))</f>
        <v>5.5720717237760425E-2</v>
      </c>
      <c r="C106" s="1">
        <f>(B106*PI()*(Main!$B$33/2)^2)+Main!$B$65</f>
        <v>3.1239581783647951E-4</v>
      </c>
    </row>
    <row r="107" spans="1:3" x14ac:dyDescent="0.25">
      <c r="A107" s="1">
        <v>-256</v>
      </c>
      <c r="B107" s="1">
        <f>Main!$B$66*(1+(Main!$B$31/Main!$B$66)-(COS(RADIANS(A107)))-SQRT(((Main!$B$31/Main!$B$66)^2)-((SIN(RADIANS(A107)))^2)))</f>
        <v>5.6361397063085419E-2</v>
      </c>
      <c r="C107" s="1">
        <f>(B107*PI()*(Main!$B$33/2)^2)+Main!$B$65</f>
        <v>3.1553621887600656E-4</v>
      </c>
    </row>
    <row r="108" spans="1:3" x14ac:dyDescent="0.25">
      <c r="A108" s="1">
        <v>-255</v>
      </c>
      <c r="B108" s="1">
        <f>Main!$B$66*(1+(Main!$B$31/Main!$B$66)-(COS(RADIANS(A108)))-SQRT(((Main!$B$31/Main!$B$66)^2)-((SIN(RADIANS(A108)))^2)))</f>
        <v>5.6995702179561222E-2</v>
      </c>
      <c r="C108" s="1">
        <f>(B108*PI()*(Main!$B$33/2)^2)+Main!$B$65</f>
        <v>3.1864537319680559E-4</v>
      </c>
    </row>
    <row r="109" spans="1:3" x14ac:dyDescent="0.25">
      <c r="A109" s="1">
        <v>-254</v>
      </c>
      <c r="B109" s="1">
        <f>Main!$B$66*(1+(Main!$B$31/Main!$B$66)-(COS(RADIANS(A109)))-SQRT(((Main!$B$31/Main!$B$66)^2)-((SIN(RADIANS(A109)))^2)))</f>
        <v>5.762349225122048E-2</v>
      </c>
      <c r="C109" s="1">
        <f>(B109*PI()*(Main!$B$33/2)^2)+Main!$B$65</f>
        <v>3.2172259291828411E-4</v>
      </c>
    </row>
    <row r="110" spans="1:3" x14ac:dyDescent="0.25">
      <c r="A110" s="1">
        <v>-253</v>
      </c>
      <c r="B110" s="1">
        <f>Main!$B$66*(1+(Main!$B$31/Main!$B$66)-(COS(RADIANS(A110)))-SQRT(((Main!$B$31/Main!$B$66)^2)-((SIN(RADIANS(A110)))^2)))</f>
        <v>5.8244632106061497E-2</v>
      </c>
      <c r="C110" s="1">
        <f>(B110*PI()*(Main!$B$33/2)^2)+Main!$B$65</f>
        <v>3.2476721547190513E-4</v>
      </c>
    </row>
    <row r="111" spans="1:3" x14ac:dyDescent="0.25">
      <c r="A111" s="1">
        <v>-252</v>
      </c>
      <c r="B111" s="1">
        <f>Main!$B$66*(1+(Main!$B$31/Main!$B$66)-(COS(RADIANS(A111)))-SQRT(((Main!$B$31/Main!$B$66)^2)-((SIN(RADIANS(A111)))^2)))</f>
        <v>5.885899168820443E-2</v>
      </c>
      <c r="C111" s="1">
        <f>(B111*PI()*(Main!$B$33/2)^2)+Main!$B$65</f>
        <v>3.2777860336667209E-4</v>
      </c>
    </row>
    <row r="112" spans="1:3" x14ac:dyDescent="0.25">
      <c r="A112" s="1">
        <v>-251</v>
      </c>
      <c r="B112" s="1">
        <f>Main!$B$66*(1+(Main!$B$31/Main!$B$66)-(COS(RADIANS(A112)))-SQRT(((Main!$B$31/Main!$B$66)^2)-((SIN(RADIANS(A112)))^2)))</f>
        <v>5.9466446004126483E-2</v>
      </c>
      <c r="C112" s="1">
        <f>(B112*PI()*(Main!$B$33/2)^2)+Main!$B$65</f>
        <v>3.3075614392559185E-4</v>
      </c>
    </row>
    <row r="113" spans="1:3" x14ac:dyDescent="0.25">
      <c r="A113" s="1">
        <v>-250</v>
      </c>
      <c r="B113" s="1">
        <f>Main!$B$66*(1+(Main!$B$31/Main!$B$66)-(COS(RADIANS(A113)))-SQRT(((Main!$B$31/Main!$B$66)^2)-((SIN(RADIANS(A113)))^2)))</f>
        <v>6.0066875063223828E-2</v>
      </c>
      <c r="C113" s="1">
        <f>(B113*PI()*(Main!$B$33/2)^2)+Main!$B$65</f>
        <v>3.3369924899432892E-4</v>
      </c>
    </row>
    <row r="114" spans="1:3" x14ac:dyDescent="0.25">
      <c r="A114" s="1">
        <v>-249</v>
      </c>
      <c r="B114" s="1">
        <f>Main!$B$66*(1+(Main!$B$31/Main!$B$66)-(COS(RADIANS(A114)))-SQRT(((Main!$B$31/Main!$B$66)^2)-((SIN(RADIANS(A114)))^2)))</f>
        <v>6.0660163812959252E-2</v>
      </c>
      <c r="C114" s="1">
        <f>(B114*PI()*(Main!$B$33/2)^2)+Main!$B$65</f>
        <v>3.3660735462332034E-4</v>
      </c>
    </row>
    <row r="115" spans="1:3" x14ac:dyDescent="0.25">
      <c r="A115" s="1">
        <v>-248</v>
      </c>
      <c r="B115" s="1">
        <f>Main!$B$66*(1+(Main!$B$31/Main!$B$66)-(COS(RADIANS(A115)))-SQRT(((Main!$B$31/Main!$B$66)^2)-((SIN(RADIANS(A115)))^2)))</f>
        <v>6.124620206885923E-2</v>
      </c>
      <c r="C115" s="1">
        <f>(B115*PI()*(Main!$B$33/2)^2)+Main!$B$65</f>
        <v>3.3947992072464459E-4</v>
      </c>
    </row>
    <row r="116" spans="1:3" x14ac:dyDescent="0.25">
      <c r="A116" s="1">
        <v>-247</v>
      </c>
      <c r="B116" s="1">
        <f>Main!$B$66*(1+(Main!$B$31/Main!$B$66)-(COS(RADIANS(A116)))-SQRT(((Main!$B$31/Main!$B$66)^2)-((SIN(RADIANS(A116)))^2)))</f>
        <v>6.1824884439633021E-2</v>
      </c>
      <c r="C116" s="1">
        <f>(B116*PI()*(Main!$B$33/2)^2)+Main!$B$65</f>
        <v>3.4231643070498021E-4</v>
      </c>
    </row>
    <row r="117" spans="1:3" x14ac:dyDescent="0.25">
      <c r="A117" s="1">
        <v>-246</v>
      </c>
      <c r="B117" s="1">
        <f>Main!$B$66*(1+(Main!$B$31/Main!$B$66)-(COS(RADIANS(A117)))-SQRT(((Main!$B$31/Main!$B$66)^2)-((SIN(RADIANS(A117)))^2)))</f>
        <v>6.2396110247689276E-2</v>
      </c>
      <c r="C117" s="1">
        <f>(B117*PI()*(Main!$B$33/2)^2)+Main!$B$65</f>
        <v>3.4511639107600423E-4</v>
      </c>
    </row>
    <row r="118" spans="1:3" x14ac:dyDescent="0.25">
      <c r="A118" s="1">
        <v>-245</v>
      </c>
      <c r="B118" s="1">
        <f>Main!$B$66*(1+(Main!$B$31/Main!$B$66)-(COS(RADIANS(A118)))-SQRT(((Main!$B$31/Main!$B$66)^2)-((SIN(RADIANS(A118)))^2)))</f>
        <v>6.2959783445331416E-2</v>
      </c>
      <c r="C118" s="1">
        <f>(B118*PI()*(Main!$B$33/2)^2)+Main!$B$65</f>
        <v>3.4787933104360967E-4</v>
      </c>
    </row>
    <row r="119" spans="1:3" x14ac:dyDescent="0.25">
      <c r="A119" s="1">
        <v>-244</v>
      </c>
      <c r="B119" s="1">
        <f>Main!$B$66*(1+(Main!$B$31/Main!$B$66)-(COS(RADIANS(A119)))-SQRT(((Main!$B$31/Main!$B$66)^2)-((SIN(RADIANS(A119)))^2)))</f>
        <v>6.3515812526914656E-2</v>
      </c>
      <c r="C119" s="1">
        <f>(B119*PI()*(Main!$B$33/2)^2)+Main!$B$65</f>
        <v>3.5060480207732846E-4</v>
      </c>
    </row>
    <row r="120" spans="1:3" x14ac:dyDescent="0.25">
      <c r="A120" s="1">
        <v>-243</v>
      </c>
      <c r="B120" s="1">
        <f>Main!$B$66*(1+(Main!$B$31/Main!$B$66)-(COS(RADIANS(A120)))-SQRT(((Main!$B$31/Main!$B$66)^2)-((SIN(RADIANS(A120)))^2)))</f>
        <v>6.4064110437250368E-2</v>
      </c>
      <c r="C120" s="1">
        <f>(B120*PI()*(Main!$B$33/2)^2)+Main!$B$65</f>
        <v>3.5329237746135954E-4</v>
      </c>
    </row>
    <row r="121" spans="1:3" x14ac:dyDescent="0.25">
      <c r="A121" s="1">
        <v>-242</v>
      </c>
      <c r="B121" s="1">
        <f>Main!$B$66*(1+(Main!$B$31/Main!$B$66)-(COS(RADIANS(A121)))-SQRT(((Main!$B$31/Main!$B$66)^2)-((SIN(RADIANS(A121)))^2)))</f>
        <v>6.460459447654418E-2</v>
      </c>
      <c r="C121" s="1">
        <f>(B121*PI()*(Main!$B$33/2)^2)+Main!$B$65</f>
        <v>3.5594165182860701E-4</v>
      </c>
    </row>
    <row r="122" spans="1:3" x14ac:dyDescent="0.25">
      <c r="A122" s="1">
        <v>-241</v>
      </c>
      <c r="B122" s="1">
        <f>Main!$B$66*(1+(Main!$B$31/Main!$B$66)-(COS(RADIANS(A122)))-SQRT(((Main!$B$31/Main!$B$66)^2)-((SIN(RADIANS(A122)))^2)))</f>
        <v>6.5137186202152683E-2</v>
      </c>
      <c r="C122" s="1">
        <f>(B122*PI()*(Main!$B$33/2)^2)+Main!$B$65</f>
        <v>3.5855224067912376E-4</v>
      </c>
    </row>
    <row r="123" spans="1:3" x14ac:dyDescent="0.25">
      <c r="A123" s="1">
        <v>-240</v>
      </c>
      <c r="B123" s="1">
        <f>Main!$B$66*(1+(Main!$B$31/Main!$B$66)-(COS(RADIANS(A123)))-SQRT(((Main!$B$31/Main!$B$66)^2)-((SIN(RADIANS(A123)))^2)))</f>
        <v>6.5661811327445085E-2</v>
      </c>
      <c r="C123" s="1">
        <f>(B123*PI()*(Main!$B$33/2)^2)+Main!$B$65</f>
        <v>3.6112377988436496E-4</v>
      </c>
    </row>
    <row r="124" spans="1:3" x14ac:dyDescent="0.25">
      <c r="A124" s="1">
        <v>-239</v>
      </c>
      <c r="B124" s="1">
        <f>Main!$B$66*(1+(Main!$B$31/Main!$B$66)-(COS(RADIANS(A124)))-SQRT(((Main!$B$31/Main!$B$66)^2)-((SIN(RADIANS(A124)))^2)))</f>
        <v>6.6178399618050915E-2</v>
      </c>
      <c r="C124" s="1">
        <f>(B124*PI()*(Main!$B$33/2)^2)+Main!$B$65</f>
        <v>3.6365592517862815E-4</v>
      </c>
    </row>
    <row r="125" spans="1:3" x14ac:dyDescent="0.25">
      <c r="A125" s="1">
        <v>-238</v>
      </c>
      <c r="B125" s="1">
        <f>Main!$B$66*(1+(Main!$B$31/Main!$B$66)-(COS(RADIANS(A125)))-SQRT(((Main!$B$31/Main!$B$66)^2)-((SIN(RADIANS(A125)))^2)))</f>
        <v>6.6686884785774336E-2</v>
      </c>
      <c r="C125" s="1">
        <f>(B125*PI()*(Main!$B$33/2)^2)+Main!$B$65</f>
        <v>3.6614835163905669E-4</v>
      </c>
    </row>
    <row r="126" spans="1:3" x14ac:dyDescent="0.25">
      <c r="A126" s="1">
        <v>-237</v>
      </c>
      <c r="B126" s="1">
        <f>Main!$B$66*(1+(Main!$B$31/Main!$B$66)-(COS(RADIANS(A126)))-SQRT(((Main!$B$31/Main!$B$66)^2)-((SIN(RADIANS(A126)))^2)))</f>
        <v>6.7187204380450991E-2</v>
      </c>
      <c r="C126" s="1">
        <f>(B126*PI()*(Main!$B$33/2)^2)+Main!$B$65</f>
        <v>3.6860075315555725E-4</v>
      </c>
    </row>
    <row r="127" spans="1:3" x14ac:dyDescent="0.25">
      <c r="A127" s="1">
        <v>-236</v>
      </c>
      <c r="B127" s="1">
        <f>Main!$B$66*(1+(Main!$B$31/Main!$B$66)-(COS(RADIANS(A127)))-SQRT(((Main!$B$31/Main!$B$66)^2)-((SIN(RADIANS(A127)))^2)))</f>
        <v>6.7679299680017554E-2</v>
      </c>
      <c r="C127" s="1">
        <f>(B127*PI()*(Main!$B$33/2)^2)+Main!$B$65</f>
        <v>3.710128418919574E-4</v>
      </c>
    </row>
    <row r="128" spans="1:3" x14ac:dyDescent="0.25">
      <c r="A128" s="1">
        <v>-235</v>
      </c>
      <c r="B128" s="1">
        <f>Main!$B$66*(1+(Main!$B$31/Main!$B$66)-(COS(RADIANS(A128)))-SQRT(((Main!$B$31/Main!$B$66)^2)-((SIN(RADIANS(A128)))^2)))</f>
        <v>6.8163115579061226E-2</v>
      </c>
      <c r="C128" s="1">
        <f>(B128*PI()*(Main!$B$33/2)^2)+Main!$B$65</f>
        <v>3.7338434773971174E-4</v>
      </c>
    </row>
    <row r="129" spans="1:3" x14ac:dyDescent="0.25">
      <c r="A129" s="1">
        <v>-234</v>
      </c>
      <c r="B129" s="1">
        <f>Main!$B$66*(1+(Main!$B$31/Main!$B$66)-(COS(RADIANS(A129)))-SQRT(((Main!$B$31/Main!$B$66)^2)-((SIN(RADIANS(A129)))^2)))</f>
        <v>6.8638600476108036E-2</v>
      </c>
      <c r="C129" s="1">
        <f>(B129*PI()*(Main!$B$33/2)^2)+Main!$B$65</f>
        <v>3.7571501776542671E-4</v>
      </c>
    </row>
    <row r="130" spans="1:3" x14ac:dyDescent="0.25">
      <c r="A130" s="1">
        <v>-233</v>
      </c>
      <c r="B130" s="1">
        <f>Main!$B$66*(1+(Main!$B$31/Main!$B$66)-(COS(RADIANS(A130)))-SQRT(((Main!$B$31/Main!$B$66)^2)-((SIN(RADIANS(A130)))^2)))</f>
        <v>6.9105706159903663E-2</v>
      </c>
      <c r="C130" s="1">
        <f>(B130*PI()*(Main!$B$33/2)^2)+Main!$B$65</f>
        <v>3.7800461565344617E-4</v>
      </c>
    </row>
    <row r="131" spans="1:3" x14ac:dyDescent="0.25">
      <c r="A131" s="1">
        <v>-232</v>
      </c>
      <c r="B131" s="1">
        <f>Main!$B$66*(1+(Main!$B$31/Main!$B$66)-(COS(RADIANS(A131)))-SQRT(((Main!$B$31/Main!$B$66)^2)-((SIN(RADIANS(A131)))^2)))</f>
        <v>6.9564387694933033E-2</v>
      </c>
      <c r="C131" s="1">
        <f>(B131*PI()*(Main!$B$33/2)^2)+Main!$B$65</f>
        <v>3.8025292114470682E-4</v>
      </c>
    </row>
    <row r="132" spans="1:3" x14ac:dyDescent="0.25">
      <c r="A132" s="1">
        <v>-231</v>
      </c>
      <c r="B132" s="1">
        <f>Main!$B$66*(1+(Main!$B$31/Main!$B$66)-(COS(RADIANS(A132)))-SQRT(((Main!$B$31/Main!$B$66)^2)-((SIN(RADIANS(A132)))^2)))</f>
        <v>7.0014603306416734E-2</v>
      </c>
      <c r="C132" s="1">
        <f>(B132*PI()*(Main!$B$33/2)^2)+Main!$B$65</f>
        <v>3.8245972947302829E-4</v>
      </c>
    </row>
    <row r="133" spans="1:3" x14ac:dyDescent="0.25">
      <c r="A133" s="1">
        <v>-230</v>
      </c>
      <c r="B133" s="1">
        <f>Main!$B$66*(1+(Main!$B$31/Main!$B$66)-(COS(RADIANS(A133)))-SQRT(((Main!$B$31/Main!$B$66)^2)-((SIN(RADIANS(A133)))^2)))</f>
        <v>7.045631426501521E-2</v>
      </c>
      <c r="C133" s="1">
        <f>(B133*PI()*(Main!$B$33/2)^2)+Main!$B$65</f>
        <v>3.8462485079997108E-4</v>
      </c>
    </row>
    <row r="134" spans="1:3" x14ac:dyDescent="0.25">
      <c r="A134" s="1">
        <v>-229</v>
      </c>
      <c r="B134" s="1">
        <f>Main!$B$66*(1+(Main!$B$31/Main!$B$66)-(COS(RADIANS(A134)))-SQRT(((Main!$B$31/Main!$B$66)^2)-((SIN(RADIANS(A134)))^2)))</f>
        <v>7.0889484771462424E-2</v>
      </c>
      <c r="C134" s="1">
        <f>(B134*PI()*(Main!$B$33/2)^2)+Main!$B$65</f>
        <v>3.8674810964934919E-4</v>
      </c>
    </row>
    <row r="135" spans="1:3" x14ac:dyDescent="0.25">
      <c r="A135" s="1">
        <v>-228</v>
      </c>
      <c r="B135" s="1">
        <f>Main!$B$66*(1+(Main!$B$31/Main!$B$66)-(COS(RADIANS(A135)))-SQRT(((Main!$B$31/Main!$B$66)^2)-((SIN(RADIANS(A135)))^2)))</f>
        <v>7.1314081841342677E-2</v>
      </c>
      <c r="C135" s="1">
        <f>(B135*PI()*(Main!$B$33/2)^2)+Main!$B$65</f>
        <v>3.8882934434244365E-4</v>
      </c>
    </row>
    <row r="136" spans="1:3" x14ac:dyDescent="0.25">
      <c r="A136" s="1">
        <v>-227</v>
      </c>
      <c r="B136" s="1">
        <f>Main!$B$66*(1+(Main!$B$31/Main!$B$66)-(COS(RADIANS(A136)))-SQRT(((Main!$B$31/Main!$B$66)^2)-((SIN(RADIANS(A136)))^2)))</f>
        <v>7.1730075190214154E-2</v>
      </c>
      <c r="C136" s="1">
        <f>(B136*PI()*(Main!$B$33/2)^2)+Main!$B$65</f>
        <v>3.9086840643491659E-4</v>
      </c>
    </row>
    <row r="137" spans="1:3" x14ac:dyDescent="0.25">
      <c r="A137" s="1">
        <v>-226</v>
      </c>
      <c r="B137" s="1">
        <f>Main!$B$66*(1+(Main!$B$31/Main!$B$66)-(COS(RADIANS(A137)))-SQRT(((Main!$B$31/Main!$B$66)^2)-((SIN(RADIANS(A137)))^2)))</f>
        <v>7.2137437119275324E-2</v>
      </c>
      <c r="C137" s="1">
        <f>(B137*PI()*(Main!$B$33/2)^2)+Main!$B$65</f>
        <v>3.9286516015638501E-4</v>
      </c>
    </row>
    <row r="138" spans="1:3" x14ac:dyDescent="0.25">
      <c r="A138" s="1">
        <v>-225</v>
      </c>
      <c r="B138" s="1">
        <f>Main!$B$66*(1+(Main!$B$31/Main!$B$66)-(COS(RADIANS(A138)))-SQRT(((Main!$B$31/Main!$B$66)^2)-((SIN(RADIANS(A138)))^2)))</f>
        <v>7.253614240175961E-2</v>
      </c>
      <c r="C138" s="1">
        <f>(B138*PI()*(Main!$B$33/2)^2)+Main!$B$65</f>
        <v>3.9481948185356576E-4</v>
      </c>
    </row>
    <row r="139" spans="1:3" x14ac:dyDescent="0.25">
      <c r="A139" s="1">
        <v>-224</v>
      </c>
      <c r="B139" s="1">
        <f>Main!$B$66*(1+(Main!$B$31/Main!$B$66)-(COS(RADIANS(A139)))-SQRT(((Main!$B$31/Main!$B$66)^2)-((SIN(RADIANS(A139)))^2)))</f>
        <v>7.292616817023409E-2</v>
      </c>
      <c r="C139" s="1">
        <f>(B139*PI()*(Main!$B$33/2)^2)+Main!$B$65</f>
        <v>3.9673125943785021E-4</v>
      </c>
    </row>
    <row r="140" spans="1:3" x14ac:dyDescent="0.25">
      <c r="A140" s="1">
        <v>-223</v>
      </c>
      <c r="B140" s="1">
        <f>Main!$B$66*(1+(Main!$B$31/Main!$B$66)-(COS(RADIANS(A140)))-SQRT(((Main!$B$31/Main!$B$66)^2)-((SIN(RADIANS(A140)))^2)))</f>
        <v>7.3307493804970814E-2</v>
      </c>
      <c r="C140" s="1">
        <f>(B140*PI()*(Main!$B$33/2)^2)+Main!$B$65</f>
        <v>3.9860039183813777E-4</v>
      </c>
    </row>
    <row r="141" spans="1:3" x14ac:dyDescent="0.25">
      <c r="A141" s="1">
        <v>-222</v>
      </c>
      <c r="B141" s="1">
        <f>Main!$B$66*(1+(Main!$B$31/Main!$B$66)-(COS(RADIANS(A141)))-SQRT(((Main!$B$31/Main!$B$66)^2)-((SIN(RADIANS(A141)))^2)))</f>
        <v>7.3680100823546549E-2</v>
      </c>
      <c r="C141" s="1">
        <f>(B141*PI()*(Main!$B$33/2)^2)+Main!$B$65</f>
        <v>4.0042678845969012E-4</v>
      </c>
    </row>
    <row r="142" spans="1:3" x14ac:dyDescent="0.25">
      <c r="A142" s="1">
        <v>-221</v>
      </c>
      <c r="B142" s="1">
        <f>Main!$B$66*(1+(Main!$B$31/Main!$B$66)-(COS(RADIANS(A142)))-SQRT(((Main!$B$31/Main!$B$66)^2)-((SIN(RADIANS(A142)))^2)))</f>
        <v>7.4043972771820413E-2</v>
      </c>
      <c r="C142" s="1">
        <f>(B142*PI()*(Main!$B$33/2)^2)+Main!$B$65</f>
        <v>4.022103686497396E-4</v>
      </c>
    </row>
    <row r="143" spans="1:3" x14ac:dyDescent="0.25">
      <c r="A143" s="1">
        <v>-220</v>
      </c>
      <c r="B143" s="1">
        <f>Main!$B$66*(1+(Main!$B$31/Main!$B$66)-(COS(RADIANS(A143)))-SQRT(((Main!$B$31/Main!$B$66)^2)-((SIN(RADIANS(A143)))^2)))</f>
        <v>7.4399095116427616E-2</v>
      </c>
      <c r="C143" s="1">
        <f>(B143*PI()*(Main!$B$33/2)^2)+Main!$B$65</f>
        <v>4.0395106117052876E-4</v>
      </c>
    </row>
    <row r="144" spans="1:3" x14ac:dyDescent="0.25">
      <c r="A144" s="1">
        <v>-219</v>
      </c>
      <c r="B144" s="1">
        <f>Main!$B$66*(1+(Main!$B$31/Main!$B$66)-(COS(RADIANS(A144)))-SQRT(((Main!$B$31/Main!$B$66)^2)-((SIN(RADIANS(A144)))^2)))</f>
        <v>7.4745455138919434E-2</v>
      </c>
      <c r="C144" s="1">
        <f>(B144*PI()*(Main!$B$33/2)^2)+Main!$B$65</f>
        <v>4.0564880368042E-4</v>
      </c>
    </row>
    <row r="145" spans="1:3" x14ac:dyDescent="0.25">
      <c r="A145" s="1">
        <v>-218</v>
      </c>
      <c r="B145" s="1">
        <f>Main!$B$66*(1+(Main!$B$31/Main!$B$66)-(COS(RADIANS(A145)))-SQRT(((Main!$B$31/Main!$B$66)^2)-((SIN(RADIANS(A145)))^2)))</f>
        <v>7.508304183166957E-2</v>
      </c>
      <c r="C145" s="1">
        <f>(B145*PI()*(Main!$B$33/2)^2)+Main!$B$65</f>
        <v>4.0730354222366232E-4</v>
      </c>
    </row>
    <row r="146" spans="1:3" x14ac:dyDescent="0.25">
      <c r="A146" s="1">
        <v>-217</v>
      </c>
      <c r="B146" s="1">
        <f>Main!$B$66*(1+(Main!$B$31/Main!$B$66)-(COS(RADIANS(A146)))-SQRT(((Main!$B$31/Main!$B$66)^2)-((SIN(RADIANS(A146)))^2)))</f>
        <v>7.5411845795659488E-2</v>
      </c>
      <c r="C146" s="1">
        <f>(B146*PI()*(Main!$B$33/2)^2)+Main!$B$65</f>
        <v>4.0891523072936919E-4</v>
      </c>
    </row>
    <row r="147" spans="1:3" x14ac:dyDescent="0.25">
      <c r="A147" s="1">
        <v>-216</v>
      </c>
      <c r="B147" s="1">
        <f>Main!$B$66*(1+(Main!$B$31/Main!$B$66)-(COS(RADIANS(A147)))-SQRT(((Main!$B$31/Main!$B$66)^2)-((SIN(RADIANS(A147)))^2)))</f>
        <v>7.5731859140245605E-2</v>
      </c>
      <c r="C147" s="1">
        <f>(B147*PI()*(Main!$B$33/2)^2)+Main!$B$65</f>
        <v>4.1048383052021012E-4</v>
      </c>
    </row>
    <row r="148" spans="1:3" x14ac:dyDescent="0.25">
      <c r="A148" s="1">
        <v>-215</v>
      </c>
      <c r="B148" s="1">
        <f>Main!$B$66*(1+(Main!$B$31/Main!$B$66)-(COS(RADIANS(A148)))-SQRT(((Main!$B$31/Main!$B$66)^2)-((SIN(RADIANS(A148)))^2)))</f>
        <v>7.6043075385003114E-2</v>
      </c>
      <c r="C148" s="1">
        <f>(B148*PI()*(Main!$B$33/2)^2)+Main!$B$65</f>
        <v>4.1200930983128163E-4</v>
      </c>
    </row>
    <row r="149" spans="1:3" x14ac:dyDescent="0.25">
      <c r="A149" s="1">
        <v>-214</v>
      </c>
      <c r="B149" s="1">
        <f>Main!$B$66*(1+(Main!$B$31/Main!$B$66)-(COS(RADIANS(A149)))-SQRT(((Main!$B$31/Main!$B$66)^2)-((SIN(RADIANS(A149)))^2)))</f>
        <v>7.6345489363734156E-2</v>
      </c>
      <c r="C149" s="1">
        <f>(B149*PI()*(Main!$B$33/2)^2)+Main!$B$65</f>
        <v>4.13491643339587E-4</v>
      </c>
    </row>
    <row r="150" spans="1:3" x14ac:dyDescent="0.25">
      <c r="A150" s="1">
        <v>-213</v>
      </c>
      <c r="B150" s="1">
        <f>Main!$B$66*(1+(Main!$B$31/Main!$B$66)-(COS(RADIANS(A150)))-SQRT(((Main!$B$31/Main!$B$66)^2)-((SIN(RADIANS(A150)))^2)))</f>
        <v>7.6639097130718536E-2</v>
      </c>
      <c r="C150" s="1">
        <f>(B150*PI()*(Main!$B$33/2)^2)+Main!$B$65</f>
        <v>4.1493081170450823E-4</v>
      </c>
    </row>
    <row r="151" spans="1:3" x14ac:dyDescent="0.25">
      <c r="A151" s="1">
        <v>-212</v>
      </c>
      <c r="B151" s="1">
        <f>Main!$B$66*(1+(Main!$B$31/Main!$B$66)-(COS(RADIANS(A151)))-SQRT(((Main!$B$31/Main!$B$66)^2)-((SIN(RADIANS(A151)))^2)))</f>
        <v>7.6923895869279252E-2</v>
      </c>
      <c r="C151" s="1">
        <f>(B151*PI()*(Main!$B$33/2)^2)+Main!$B$65</f>
        <v>4.1632680111962426E-4</v>
      </c>
    </row>
    <row r="152" spans="1:3" x14ac:dyDescent="0.25">
      <c r="A152" s="1">
        <v>-211</v>
      </c>
      <c r="B152" s="1">
        <f>Main!$B$66*(1+(Main!$B$31/Main!$B$66)-(COS(RADIANS(A152)))-SQRT(((Main!$B$31/Main!$B$66)^2)-((SIN(RADIANS(A152)))^2)))</f>
        <v>7.7199883802727284E-2</v>
      </c>
      <c r="C152" s="1">
        <f>(B152*PI()*(Main!$B$33/2)^2)+Main!$B$65</f>
        <v>4.176796028761919E-4</v>
      </c>
    </row>
    <row r="153" spans="1:3" x14ac:dyDescent="0.25">
      <c r="A153" s="1">
        <v>-210</v>
      </c>
      <c r="B153" s="1">
        <f>Main!$B$66*(1+(Main!$B$31/Main!$B$66)-(COS(RADIANS(A153)))-SQRT(((Main!$B$31/Main!$B$66)^2)-((SIN(RADIANS(A153)))^2)))</f>
        <v>7.7467060107743124E-2</v>
      </c>
      <c r="C153" s="1">
        <f>(B153*PI()*(Main!$B$33/2)^2)+Main!$B$65</f>
        <v>4.1898921293857078E-4</v>
      </c>
    </row>
    <row r="154" spans="1:3" x14ac:dyDescent="0.25">
      <c r="A154" s="1">
        <v>-209</v>
      </c>
      <c r="B154" s="1">
        <f>Main!$B$66*(1+(Main!$B$31/Main!$B$66)-(COS(RADIANS(A154)))-SQRT(((Main!$B$31/Main!$B$66)^2)-((SIN(RADIANS(A154)))^2)))</f>
        <v>7.7725424830246581E-2</v>
      </c>
      <c r="C154" s="1">
        <f>(B154*PI()*(Main!$B$33/2)^2)+Main!$B$65</f>
        <v>4.2025563153184458E-4</v>
      </c>
    </row>
    <row r="155" spans="1:3" x14ac:dyDescent="0.25">
      <c r="A155" s="1">
        <v>-208</v>
      </c>
      <c r="B155" s="1">
        <f>Main!$B$66*(1+(Main!$B$31/Main!$B$66)-(COS(RADIANS(A155)))-SQRT(((Main!$B$31/Main!$B$66)^2)-((SIN(RADIANS(A155)))^2)))</f>
        <v>7.7974978803799805E-2</v>
      </c>
      <c r="C155" s="1">
        <f>(B155*PI()*(Main!$B$33/2)^2)+Main!$B$65</f>
        <v>4.2147886274185986E-4</v>
      </c>
    </row>
    <row r="156" spans="1:3" x14ac:dyDescent="0.25">
      <c r="A156" s="1">
        <v>-207</v>
      </c>
      <c r="B156" s="1">
        <f>Main!$B$66*(1+(Main!$B$31/Main!$B$66)-(COS(RADIANS(A156)))-SQRT(((Main!$B$31/Main!$B$66)^2)-((SIN(RADIANS(A156)))^2)))</f>
        <v>7.8215723570583387E-2</v>
      </c>
      <c r="C156" s="1">
        <f>(B156*PI()*(Main!$B$33/2)^2)+Main!$B$65</f>
        <v>4.2265891412787682E-4</v>
      </c>
    </row>
    <row r="157" spans="1:3" x14ac:dyDescent="0.25">
      <c r="A157" s="1">
        <v>-206</v>
      </c>
      <c r="B157" s="1">
        <f>Main!$B$66*(1+(Main!$B$31/Main!$B$66)-(COS(RADIANS(A157)))-SQRT(((Main!$B$31/Main!$B$66)^2)-((SIN(RADIANS(A157)))^2)))</f>
        <v>7.8447661304978711E-2</v>
      </c>
      <c r="C157" s="1">
        <f>(B157*PI()*(Main!$B$33/2)^2)+Main!$B$65</f>
        <v>4.2379579634799534E-4</v>
      </c>
    </row>
    <row r="158" spans="1:3" x14ac:dyDescent="0.25">
      <c r="A158" s="1">
        <v>-205</v>
      </c>
      <c r="B158" s="1">
        <f>Main!$B$66*(1+(Main!$B$31/Main!$B$66)-(COS(RADIANS(A158)))-SQRT(((Main!$B$31/Main!$B$66)^2)-((SIN(RADIANS(A158)))^2)))</f>
        <v>7.8670794739786554E-2</v>
      </c>
      <c r="C158" s="1">
        <f>(B158*PI()*(Main!$B$33/2)^2)+Main!$B$65</f>
        <v>4.2488952279750284E-4</v>
      </c>
    </row>
    <row r="159" spans="1:3" x14ac:dyDescent="0.25">
      <c r="A159" s="1">
        <v>-204</v>
      </c>
      <c r="B159" s="1">
        <f>Main!$B$66*(1+(Main!$B$31/Main!$B$66)-(COS(RADIANS(A159)))-SQRT(((Main!$B$31/Main!$B$66)^2)-((SIN(RADIANS(A159)))^2)))</f>
        <v>7.8885127095105326E-2</v>
      </c>
      <c r="C159" s="1">
        <f>(B159*PI()*(Main!$B$33/2)^2)+Main!$B$65</f>
        <v>4.2594010926025891E-4</v>
      </c>
    </row>
    <row r="160" spans="1:3" x14ac:dyDescent="0.25">
      <c r="A160" s="1">
        <v>-203</v>
      </c>
      <c r="B160" s="1">
        <f>Main!$B$66*(1+(Main!$B$31/Main!$B$66)-(COS(RADIANS(A160)))-SQRT(((Main!$B$31/Main!$B$66)^2)-((SIN(RADIANS(A160)))^2)))</f>
        <v>7.9090662009889637E-2</v>
      </c>
      <c r="C160" s="1">
        <f>(B160*PI()*(Main!$B$33/2)^2)+Main!$B$65</f>
        <v>4.2694757357321795E-4</v>
      </c>
    </row>
    <row r="161" spans="1:3" x14ac:dyDescent="0.25">
      <c r="A161" s="1">
        <v>-202</v>
      </c>
      <c r="B161" s="1">
        <f>Main!$B$66*(1+(Main!$B$31/Main!$B$66)-(COS(RADIANS(A161)))-SQRT(((Main!$B$31/Main!$B$66)^2)-((SIN(RADIANS(A161)))^2)))</f>
        <v>7.9287403476204762E-2</v>
      </c>
      <c r="C161" s="1">
        <f>(B161*PI()*(Main!$B$33/2)^2)+Main!$B$65</f>
        <v>4.2791193530416631E-4</v>
      </c>
    </row>
    <row r="162" spans="1:3" x14ac:dyDescent="0.25">
      <c r="A162" s="1">
        <v>-201</v>
      </c>
      <c r="B162" s="1">
        <f>Main!$B$66*(1+(Main!$B$31/Main!$B$66)-(COS(RADIANS(A162)))-SQRT(((Main!$B$31/Main!$B$66)^2)-((SIN(RADIANS(A162)))^2)))</f>
        <v>7.947535577618961E-2</v>
      </c>
      <c r="C162" s="1">
        <f>(B162*PI()*(Main!$B$33/2)^2)+Main!$B$65</f>
        <v>4.2883321544273553E-4</v>
      </c>
    </row>
    <row r="163" spans="1:3" x14ac:dyDescent="0.25">
      <c r="A163" s="1">
        <v>-200</v>
      </c>
      <c r="B163" s="1">
        <f>Main!$B$66*(1+(Main!$B$31/Main!$B$66)-(COS(RADIANS(A163)))-SQRT(((Main!$B$31/Main!$B$66)^2)-((SIN(RADIANS(A163)))^2)))</f>
        <v>7.9654523421737289E-2</v>
      </c>
      <c r="C163" s="1">
        <f>(B163*PI()*(Main!$B$33/2)^2)+Main!$B$65</f>
        <v>4.2971143610473641E-4</v>
      </c>
    </row>
    <row r="164" spans="1:3" x14ac:dyDescent="0.25">
      <c r="A164" s="1">
        <v>-199</v>
      </c>
      <c r="B164" s="1">
        <f>Main!$B$66*(1+(Main!$B$31/Main!$B$66)-(COS(RADIANS(A164)))-SQRT(((Main!$B$31/Main!$B$66)^2)-((SIN(RADIANS(A164)))^2)))</f>
        <v>7.982491109689932E-2</v>
      </c>
      <c r="C164" s="1">
        <f>(B164*PI()*(Main!$B$33/2)^2)+Main!$B$65</f>
        <v>4.3054662024984359E-4</v>
      </c>
    </row>
    <row r="165" spans="1:3" x14ac:dyDescent="0.25">
      <c r="A165" s="1">
        <v>-198</v>
      </c>
      <c r="B165" s="1">
        <f>Main!$B$66*(1+(Main!$B$31/Main!$B$66)-(COS(RADIANS(A165)))-SQRT(((Main!$B$31/Main!$B$66)^2)-((SIN(RADIANS(A165)))^2)))</f>
        <v>7.9986523603017404E-2</v>
      </c>
      <c r="C165" s="1">
        <f>(B165*PI()*(Main!$B$33/2)^2)+Main!$B$65</f>
        <v>4.3133879141264925E-4</v>
      </c>
    </row>
    <row r="166" spans="1:3" x14ac:dyDescent="0.25">
      <c r="A166" s="1">
        <v>-197</v>
      </c>
      <c r="B166" s="1">
        <f>Main!$B$66*(1+(Main!$B$31/Main!$B$66)-(COS(RADIANS(A166)))-SQRT(((Main!$B$31/Main!$B$66)^2)-((SIN(RADIANS(A166)))^2)))</f>
        <v>8.0139365806583027E-2</v>
      </c>
      <c r="C166" s="1">
        <f>(B166*PI()*(Main!$B$33/2)^2)+Main!$B$65</f>
        <v>4.3208797344708834E-4</v>
      </c>
    </row>
    <row r="167" spans="1:3" x14ac:dyDescent="0.25">
      <c r="A167" s="1">
        <v>-196</v>
      </c>
      <c r="B167" s="1">
        <f>Main!$B$66*(1+(Main!$B$31/Main!$B$66)-(COS(RADIANS(A167)))-SQRT(((Main!$B$31/Main!$B$66)^2)-((SIN(RADIANS(A167)))^2)))</f>
        <v>8.0283442589825463E-2</v>
      </c>
      <c r="C167" s="1">
        <f>(B167*PI()*(Main!$B$33/2)^2)+Main!$B$65</f>
        <v>4.3279419028423749E-4</v>
      </c>
    </row>
    <row r="168" spans="1:3" x14ac:dyDescent="0.25">
      <c r="A168" s="1">
        <v>-195</v>
      </c>
      <c r="B168" s="1">
        <f>Main!$B$66*(1+(Main!$B$31/Main!$B$66)-(COS(RADIANS(A168)))-SQRT(((Main!$B$31/Main!$B$66)^2)-((SIN(RADIANS(A168)))^2)))</f>
        <v>8.0418758804024409E-2</v>
      </c>
      <c r="C168" s="1">
        <f>(B168*PI()*(Main!$B$33/2)^2)+Main!$B$65</f>
        <v>4.334574657034684E-4</v>
      </c>
    </row>
    <row r="169" spans="1:3" x14ac:dyDescent="0.25">
      <c r="A169" s="1">
        <v>-194</v>
      </c>
      <c r="B169" s="1">
        <f>Main!$B$66*(1+(Main!$B$31/Main!$B$66)-(COS(RADIANS(A169)))-SQRT(((Main!$B$31/Main!$B$66)^2)-((SIN(RADIANS(A169)))^2)))</f>
        <v>8.0545319225543824E-2</v>
      </c>
      <c r="C169" s="1">
        <f>(B169*PI()*(Main!$B$33/2)^2)+Main!$B$65</f>
        <v>4.3407782311694082E-4</v>
      </c>
    </row>
    <row r="170" spans="1:3" x14ac:dyDescent="0.25">
      <c r="A170" s="1">
        <v>-193</v>
      </c>
      <c r="B170" s="1">
        <f>Main!$B$66*(1+(Main!$B$31/Main!$B$66)-(COS(RADIANS(A170)))-SQRT(((Main!$B$31/Main!$B$66)^2)-((SIN(RADIANS(A170)))^2)))</f>
        <v>8.0663128514581711E-2</v>
      </c>
      <c r="C170" s="1">
        <f>(B170*PI()*(Main!$B$33/2)^2)+Main!$B$65</f>
        <v>4.3465528536740705E-4</v>
      </c>
    </row>
    <row r="171" spans="1:3" x14ac:dyDescent="0.25">
      <c r="A171" s="1">
        <v>-192</v>
      </c>
      <c r="B171" s="1">
        <f>Main!$B$66*(1+(Main!$B$31/Main!$B$66)-(COS(RADIANS(A171)))-SQRT(((Main!$B$31/Main!$B$66)^2)-((SIN(RADIANS(A171)))^2)))</f>
        <v>8.0772191176629496E-2</v>
      </c>
      <c r="C171" s="1">
        <f>(B171*PI()*(Main!$B$33/2)^2)+Main!$B$65</f>
        <v>4.3518987453929921E-4</v>
      </c>
    </row>
    <row r="172" spans="1:3" x14ac:dyDescent="0.25">
      <c r="A172" s="1">
        <v>-191</v>
      </c>
      <c r="B172" s="1">
        <f>Main!$B$66*(1+(Main!$B$31/Main!$B$66)-(COS(RADIANS(A172)))-SQRT(((Main!$B$31/Main!$B$66)^2)-((SIN(RADIANS(A172)))^2)))</f>
        <v>8.0872511526634466E-2</v>
      </c>
      <c r="C172" s="1">
        <f>(B172*PI()*(Main!$B$33/2)^2)+Main!$B$65</f>
        <v>4.3568161178306447E-4</v>
      </c>
    </row>
    <row r="173" spans="1:3" x14ac:dyDescent="0.25">
      <c r="A173" s="1">
        <v>-190</v>
      </c>
      <c r="B173" s="1">
        <f>Main!$B$66*(1+(Main!$B$31/Main!$B$66)-(COS(RADIANS(A173)))-SQRT(((Main!$B$31/Main!$B$66)^2)-((SIN(RADIANS(A173)))^2)))</f>
        <v>8.0964093655857453E-2</v>
      </c>
      <c r="C173" s="1">
        <f>(B173*PI()*(Main!$B$33/2)^2)+Main!$B$65</f>
        <v>4.3613051715271314E-4</v>
      </c>
    </row>
    <row r="174" spans="1:3" x14ac:dyDescent="0.25">
      <c r="A174" s="1">
        <v>-189</v>
      </c>
      <c r="B174" s="1">
        <f>Main!$B$66*(1+(Main!$B$31/Main!$B$66)-(COS(RADIANS(A174)))-SQRT(((Main!$B$31/Main!$B$66)^2)-((SIN(RADIANS(A174)))^2)))</f>
        <v>8.1046941401418451E-2</v>
      </c>
      <c r="C174" s="1">
        <f>(B174*PI()*(Main!$B$33/2)^2)+Main!$B$65</f>
        <v>4.3653660945654091E-4</v>
      </c>
    </row>
    <row r="175" spans="1:3" x14ac:dyDescent="0.25">
      <c r="A175" s="1">
        <v>-188</v>
      </c>
      <c r="B175" s="1">
        <f>Main!$B$66*(1+(Main!$B$31/Main!$B$66)-(COS(RADIANS(A175)))-SQRT(((Main!$B$31/Main!$B$66)^2)-((SIN(RADIANS(A175)))^2)))</f>
        <v>8.1121058318522427E-2</v>
      </c>
      <c r="C175" s="1">
        <f>(B175*PI()*(Main!$B$33/2)^2)+Main!$B$65</f>
        <v>4.3689990612098926E-4</v>
      </c>
    </row>
    <row r="176" spans="1:3" x14ac:dyDescent="0.25">
      <c r="A176" s="1">
        <v>-187</v>
      </c>
      <c r="B176" s="1">
        <f>Main!$B$66*(1+(Main!$B$31/Main!$B$66)-(COS(RADIANS(A176)))-SQRT(((Main!$B$31/Main!$B$66)^2)-((SIN(RADIANS(A176)))^2)))</f>
        <v>8.1186447655357444E-2</v>
      </c>
      <c r="C176" s="1">
        <f>(B176*PI()*(Main!$B$33/2)^2)+Main!$B$65</f>
        <v>4.3722042306760373E-4</v>
      </c>
    </row>
    <row r="177" spans="1:3" x14ac:dyDescent="0.25">
      <c r="A177" s="1">
        <v>-186</v>
      </c>
      <c r="B177" s="1">
        <f>Main!$B$66*(1+(Main!$B$31/Main!$B$66)-(COS(RADIANS(A177)))-SQRT(((Main!$B$31/Main!$B$66)^2)-((SIN(RADIANS(A177)))^2)))</f>
        <v>8.1243112330657591E-2</v>
      </c>
      <c r="C177" s="1">
        <f>(B177*PI()*(Main!$B$33/2)^2)+Main!$B$65</f>
        <v>4.3749817460305562E-4</v>
      </c>
    </row>
    <row r="178" spans="1:3" x14ac:dyDescent="0.25">
      <c r="A178" s="1">
        <v>-185</v>
      </c>
      <c r="B178" s="1">
        <f>Main!$B$66*(1+(Main!$B$31/Main!$B$66)-(COS(RADIANS(A178)))-SQRT(((Main!$B$31/Main!$B$66)^2)-((SIN(RADIANS(A178)))^2)))</f>
        <v>8.1291054913924382E-2</v>
      </c>
      <c r="C178" s="1">
        <f>(B178*PI()*(Main!$B$33/2)^2)+Main!$B$65</f>
        <v>4.3773317332219312E-4</v>
      </c>
    </row>
    <row r="179" spans="1:3" x14ac:dyDescent="0.25">
      <c r="A179" s="1">
        <v>-184</v>
      </c>
      <c r="B179" s="1">
        <f>Main!$B$66*(1+(Main!$B$31/Main!$B$66)-(COS(RADIANS(A179)))-SQRT(((Main!$B$31/Main!$B$66)^2)-((SIN(RADIANS(A179)))^2)))</f>
        <v>8.1330277608299001E-2</v>
      </c>
      <c r="C179" s="1">
        <f>(B179*PI()*(Main!$B$33/2)^2)+Main!$B$65</f>
        <v>4.3792543002408728E-4</v>
      </c>
    </row>
    <row r="180" spans="1:3" x14ac:dyDescent="0.25">
      <c r="A180" s="1">
        <v>-183</v>
      </c>
      <c r="B180" s="1">
        <f>Main!$B$66*(1+(Main!$B$31/Main!$B$66)-(COS(RADIANS(A180)))-SQRT(((Main!$B$31/Main!$B$66)^2)-((SIN(RADIANS(A180)))^2)))</f>
        <v>8.1360782236080467E-2</v>
      </c>
      <c r="C180" s="1">
        <f>(B180*PI()*(Main!$B$33/2)^2)+Main!$B$65</f>
        <v>4.3807495364104639E-4</v>
      </c>
    </row>
    <row r="181" spans="1:3" x14ac:dyDescent="0.25">
      <c r="A181" s="1">
        <v>-182</v>
      </c>
      <c r="B181" s="1">
        <f>Main!$B$66*(1+(Main!$B$31/Main!$B$66)-(COS(RADIANS(A181)))-SQRT(((Main!$B$31/Main!$B$66)^2)-((SIN(RADIANS(A181)))^2)))</f>
        <v>8.1382570226884041E-2</v>
      </c>
      <c r="C181" s="1">
        <f>(B181*PI()*(Main!$B$33/2)^2)+Main!$B$65</f>
        <v>4.3818175118057244E-4</v>
      </c>
    </row>
    <row r="182" spans="1:3" x14ac:dyDescent="0.25">
      <c r="A182" s="1">
        <v>-181</v>
      </c>
      <c r="B182" s="1">
        <f>Main!$B$66*(1+(Main!$B$31/Main!$B$66)-(COS(RADIANS(A182)))-SQRT(((Main!$B$31/Main!$B$66)^2)-((SIN(RADIANS(A182)))^2)))</f>
        <v>8.1395642608435848E-2</v>
      </c>
      <c r="C182" s="1">
        <f>(B182*PI()*(Main!$B$33/2)^2)+Main!$B$65</f>
        <v>4.3824582768023997E-4</v>
      </c>
    </row>
    <row r="183" spans="1:3" x14ac:dyDescent="0.25">
      <c r="A183" s="1">
        <v>-180</v>
      </c>
      <c r="B183" s="1">
        <f>Main!$B$66*(1+(Main!$B$31/Main!$B$66)-(COS(RADIANS(A183)))-SQRT(((Main!$B$31/Main!$B$66)^2)-((SIN(RADIANS(A183)))^2)))</f>
        <v>8.14E-2</v>
      </c>
      <c r="C183" s="1">
        <f>(B183*PI()*(Main!$B$33/2)^2)+Main!$B$65</f>
        <v>4.38267186175477E-4</v>
      </c>
    </row>
    <row r="184" spans="1:3" x14ac:dyDescent="0.25">
      <c r="A184" s="1">
        <v>-179</v>
      </c>
      <c r="B184" s="1">
        <f>Main!$B$66*(1+(Main!$B$31/Main!$B$66)-(COS(RADIANS(A184)))-SQRT(((Main!$B$31/Main!$B$66)^2)-((SIN(RADIANS(A184)))^2)))</f>
        <v>8.1395642608435848E-2</v>
      </c>
      <c r="C184" s="1">
        <f>(B184*PI()*(Main!$B$33/2)^2)+Main!$B$65</f>
        <v>4.3824582768023997E-4</v>
      </c>
    </row>
    <row r="185" spans="1:3" x14ac:dyDescent="0.25">
      <c r="A185" s="1">
        <v>-178</v>
      </c>
      <c r="B185" s="1">
        <f>Main!$B$66*(1+(Main!$B$31/Main!$B$66)-(COS(RADIANS(A185)))-SQRT(((Main!$B$31/Main!$B$66)^2)-((SIN(RADIANS(A185)))^2)))</f>
        <v>8.1382570226884041E-2</v>
      </c>
      <c r="C185" s="1">
        <f>(B185*PI()*(Main!$B$33/2)^2)+Main!$B$65</f>
        <v>4.3818175118057244E-4</v>
      </c>
    </row>
    <row r="186" spans="1:3" x14ac:dyDescent="0.25">
      <c r="A186" s="1">
        <v>-177</v>
      </c>
      <c r="B186" s="1">
        <f>Main!$B$66*(1+(Main!$B$31/Main!$B$66)-(COS(RADIANS(A186)))-SQRT(((Main!$B$31/Main!$B$66)^2)-((SIN(RADIANS(A186)))^2)))</f>
        <v>8.1360782236080467E-2</v>
      </c>
      <c r="C186" s="1">
        <f>(B186*PI()*(Main!$B$33/2)^2)+Main!$B$65</f>
        <v>4.3807495364104639E-4</v>
      </c>
    </row>
    <row r="187" spans="1:3" x14ac:dyDescent="0.25">
      <c r="A187" s="1">
        <v>-176</v>
      </c>
      <c r="B187" s="1">
        <f>Main!$B$66*(1+(Main!$B$31/Main!$B$66)-(COS(RADIANS(A187)))-SQRT(((Main!$B$31/Main!$B$66)^2)-((SIN(RADIANS(A187)))^2)))</f>
        <v>8.1330277608299001E-2</v>
      </c>
      <c r="C187" s="1">
        <f>(B187*PI()*(Main!$B$33/2)^2)+Main!$B$65</f>
        <v>4.3792543002408728E-4</v>
      </c>
    </row>
    <row r="188" spans="1:3" x14ac:dyDescent="0.25">
      <c r="A188" s="1">
        <v>-175</v>
      </c>
      <c r="B188" s="1">
        <f>Main!$B$66*(1+(Main!$B$31/Main!$B$66)-(COS(RADIANS(A188)))-SQRT(((Main!$B$31/Main!$B$66)^2)-((SIN(RADIANS(A188)))^2)))</f>
        <v>8.1291054913924382E-2</v>
      </c>
      <c r="C188" s="1">
        <f>(B188*PI()*(Main!$B$33/2)^2)+Main!$B$65</f>
        <v>4.3773317332219312E-4</v>
      </c>
    </row>
    <row r="189" spans="1:3" x14ac:dyDescent="0.25">
      <c r="A189" s="1">
        <v>-174</v>
      </c>
      <c r="B189" s="1">
        <f>Main!$B$66*(1+(Main!$B$31/Main!$B$66)-(COS(RADIANS(A189)))-SQRT(((Main!$B$31/Main!$B$66)^2)-((SIN(RADIANS(A189)))^2)))</f>
        <v>8.1243112330657591E-2</v>
      </c>
      <c r="C189" s="1">
        <f>(B189*PI()*(Main!$B$33/2)^2)+Main!$B$65</f>
        <v>4.3749817460305562E-4</v>
      </c>
    </row>
    <row r="190" spans="1:3" x14ac:dyDescent="0.25">
      <c r="A190" s="1">
        <v>-173</v>
      </c>
      <c r="B190" s="1">
        <f>Main!$B$66*(1+(Main!$B$31/Main!$B$66)-(COS(RADIANS(A190)))-SQRT(((Main!$B$31/Main!$B$66)^2)-((SIN(RADIANS(A190)))^2)))</f>
        <v>8.1186447655357416E-2</v>
      </c>
      <c r="C190" s="1">
        <f>(B190*PI()*(Main!$B$33/2)^2)+Main!$B$65</f>
        <v>4.3722042306760357E-4</v>
      </c>
    </row>
    <row r="191" spans="1:3" x14ac:dyDescent="0.25">
      <c r="A191" s="1">
        <v>-172</v>
      </c>
      <c r="B191" s="1">
        <f>Main!$B$66*(1+(Main!$B$31/Main!$B$66)-(COS(RADIANS(A191)))-SQRT(((Main!$B$31/Main!$B$66)^2)-((SIN(RADIANS(A191)))^2)))</f>
        <v>8.1121058318522427E-2</v>
      </c>
      <c r="C191" s="1">
        <f>(B191*PI()*(Main!$B$33/2)^2)+Main!$B$65</f>
        <v>4.3689990612098926E-4</v>
      </c>
    </row>
    <row r="192" spans="1:3" x14ac:dyDescent="0.25">
      <c r="A192" s="1">
        <v>-171</v>
      </c>
      <c r="B192" s="1">
        <f>Main!$B$66*(1+(Main!$B$31/Main!$B$66)-(COS(RADIANS(A192)))-SQRT(((Main!$B$31/Main!$B$66)^2)-((SIN(RADIANS(A192)))^2)))</f>
        <v>8.1046941401418424E-2</v>
      </c>
      <c r="C192" s="1">
        <f>(B192*PI()*(Main!$B$33/2)^2)+Main!$B$65</f>
        <v>4.3653660945654085E-4</v>
      </c>
    </row>
    <row r="193" spans="1:3" x14ac:dyDescent="0.25">
      <c r="A193" s="1">
        <v>-170</v>
      </c>
      <c r="B193" s="1">
        <f>Main!$B$66*(1+(Main!$B$31/Main!$B$66)-(COS(RADIANS(A193)))-SQRT(((Main!$B$31/Main!$B$66)^2)-((SIN(RADIANS(A193)))^2)))</f>
        <v>8.0964093655857453E-2</v>
      </c>
      <c r="C193" s="1">
        <f>(B193*PI()*(Main!$B$33/2)^2)+Main!$B$65</f>
        <v>4.3613051715271314E-4</v>
      </c>
    </row>
    <row r="194" spans="1:3" x14ac:dyDescent="0.25">
      <c r="A194" s="1">
        <v>-169</v>
      </c>
      <c r="B194" s="1">
        <f>Main!$B$66*(1+(Main!$B$31/Main!$B$66)-(COS(RADIANS(A194)))-SQRT(((Main!$B$31/Main!$B$66)^2)-((SIN(RADIANS(A194)))^2)))</f>
        <v>8.0872511526634466E-2</v>
      </c>
      <c r="C194" s="1">
        <f>(B194*PI()*(Main!$B$33/2)^2)+Main!$B$65</f>
        <v>4.3568161178306447E-4</v>
      </c>
    </row>
    <row r="195" spans="1:3" x14ac:dyDescent="0.25">
      <c r="A195" s="1">
        <v>-168</v>
      </c>
      <c r="B195" s="1">
        <f>Main!$B$66*(1+(Main!$B$31/Main!$B$66)-(COS(RADIANS(A195)))-SQRT(((Main!$B$31/Main!$B$66)^2)-((SIN(RADIANS(A195)))^2)))</f>
        <v>8.0772191176629496E-2</v>
      </c>
      <c r="C195" s="1">
        <f>(B195*PI()*(Main!$B$33/2)^2)+Main!$B$65</f>
        <v>4.3518987453929921E-4</v>
      </c>
    </row>
    <row r="196" spans="1:3" x14ac:dyDescent="0.25">
      <c r="A196" s="1">
        <v>-167</v>
      </c>
      <c r="B196" s="1">
        <f>Main!$B$66*(1+(Main!$B$31/Main!$B$66)-(COS(RADIANS(A196)))-SQRT(((Main!$B$31/Main!$B$66)^2)-((SIN(RADIANS(A196)))^2)))</f>
        <v>8.0663128514581711E-2</v>
      </c>
      <c r="C196" s="1">
        <f>(B196*PI()*(Main!$B$33/2)^2)+Main!$B$65</f>
        <v>4.3465528536740705E-4</v>
      </c>
    </row>
    <row r="197" spans="1:3" x14ac:dyDescent="0.25">
      <c r="A197" s="1">
        <v>-166</v>
      </c>
      <c r="B197" s="1">
        <f>Main!$B$66*(1+(Main!$B$31/Main!$B$66)-(COS(RADIANS(A197)))-SQRT(((Main!$B$31/Main!$B$66)^2)-((SIN(RADIANS(A197)))^2)))</f>
        <v>8.0545319225543824E-2</v>
      </c>
      <c r="C197" s="1">
        <f>(B197*PI()*(Main!$B$33/2)^2)+Main!$B$65</f>
        <v>4.3407782311694082E-4</v>
      </c>
    </row>
    <row r="198" spans="1:3" x14ac:dyDescent="0.25">
      <c r="A198" s="1">
        <v>-165</v>
      </c>
      <c r="B198" s="1">
        <f>Main!$B$66*(1+(Main!$B$31/Main!$B$66)-(COS(RADIANS(A198)))-SQRT(((Main!$B$31/Main!$B$66)^2)-((SIN(RADIANS(A198)))^2)))</f>
        <v>8.0418758804024382E-2</v>
      </c>
      <c r="C198" s="1">
        <f>(B198*PI()*(Main!$B$33/2)^2)+Main!$B$65</f>
        <v>4.3345746570346824E-4</v>
      </c>
    </row>
    <row r="199" spans="1:3" x14ac:dyDescent="0.25">
      <c r="A199" s="1">
        <v>-164</v>
      </c>
      <c r="B199" s="1">
        <f>Main!$B$66*(1+(Main!$B$31/Main!$B$66)-(COS(RADIANS(A199)))-SQRT(((Main!$B$31/Main!$B$66)^2)-((SIN(RADIANS(A199)))^2)))</f>
        <v>8.0283442589825463E-2</v>
      </c>
      <c r="C199" s="1">
        <f>(B199*PI()*(Main!$B$33/2)^2)+Main!$B$65</f>
        <v>4.3279419028423749E-4</v>
      </c>
    </row>
    <row r="200" spans="1:3" x14ac:dyDescent="0.25">
      <c r="A200" s="1">
        <v>-163</v>
      </c>
      <c r="B200" s="1">
        <f>Main!$B$66*(1+(Main!$B$31/Main!$B$66)-(COS(RADIANS(A200)))-SQRT(((Main!$B$31/Main!$B$66)^2)-((SIN(RADIANS(A200)))^2)))</f>
        <v>8.0139365806583027E-2</v>
      </c>
      <c r="C200" s="1">
        <f>(B200*PI()*(Main!$B$33/2)^2)+Main!$B$65</f>
        <v>4.3208797344708834E-4</v>
      </c>
    </row>
    <row r="201" spans="1:3" x14ac:dyDescent="0.25">
      <c r="A201" s="1">
        <v>-162</v>
      </c>
      <c r="B201" s="1">
        <f>Main!$B$66*(1+(Main!$B$31/Main!$B$66)-(COS(RADIANS(A201)))-SQRT(((Main!$B$31/Main!$B$66)^2)-((SIN(RADIANS(A201)))^2)))</f>
        <v>7.9986523603017404E-2</v>
      </c>
      <c r="C201" s="1">
        <f>(B201*PI()*(Main!$B$33/2)^2)+Main!$B$65</f>
        <v>4.3133879141264925E-4</v>
      </c>
    </row>
    <row r="202" spans="1:3" x14ac:dyDescent="0.25">
      <c r="A202" s="1">
        <v>-161</v>
      </c>
      <c r="B202" s="1">
        <f>Main!$B$66*(1+(Main!$B$31/Main!$B$66)-(COS(RADIANS(A202)))-SQRT(((Main!$B$31/Main!$B$66)^2)-((SIN(RADIANS(A202)))^2)))</f>
        <v>7.982491109689932E-2</v>
      </c>
      <c r="C202" s="1">
        <f>(B202*PI()*(Main!$B$33/2)^2)+Main!$B$65</f>
        <v>4.3054662024984359E-4</v>
      </c>
    </row>
    <row r="203" spans="1:3" x14ac:dyDescent="0.25">
      <c r="A203" s="1">
        <v>-160</v>
      </c>
      <c r="B203" s="1">
        <f>Main!$B$66*(1+(Main!$B$31/Main!$B$66)-(COS(RADIANS(A203)))-SQRT(((Main!$B$31/Main!$B$66)^2)-((SIN(RADIANS(A203)))^2)))</f>
        <v>7.9654523421737261E-2</v>
      </c>
      <c r="C203" s="1">
        <f>(B203*PI()*(Main!$B$33/2)^2)+Main!$B$65</f>
        <v>4.2971143610473635E-4</v>
      </c>
    </row>
    <row r="204" spans="1:3" x14ac:dyDescent="0.25">
      <c r="A204" s="1">
        <v>-159</v>
      </c>
      <c r="B204" s="1">
        <f>Main!$B$66*(1+(Main!$B$31/Main!$B$66)-(COS(RADIANS(A204)))-SQRT(((Main!$B$31/Main!$B$66)^2)-((SIN(RADIANS(A204)))^2)))</f>
        <v>7.947535577618961E-2</v>
      </c>
      <c r="C204" s="1">
        <f>(B204*PI()*(Main!$B$33/2)^2)+Main!$B$65</f>
        <v>4.2883321544273553E-4</v>
      </c>
    </row>
    <row r="205" spans="1:3" x14ac:dyDescent="0.25">
      <c r="A205" s="1">
        <v>-158</v>
      </c>
      <c r="B205" s="1">
        <f>Main!$B$66*(1+(Main!$B$31/Main!$B$66)-(COS(RADIANS(A205)))-SQRT(((Main!$B$31/Main!$B$66)^2)-((SIN(RADIANS(A205)))^2)))</f>
        <v>7.9287403476204762E-2</v>
      </c>
      <c r="C205" s="1">
        <f>(B205*PI()*(Main!$B$33/2)^2)+Main!$B$65</f>
        <v>4.2791193530416631E-4</v>
      </c>
    </row>
    <row r="206" spans="1:3" x14ac:dyDescent="0.25">
      <c r="A206" s="1">
        <v>-157</v>
      </c>
      <c r="B206" s="1">
        <f>Main!$B$66*(1+(Main!$B$31/Main!$B$66)-(COS(RADIANS(A206)))-SQRT(((Main!$B$31/Main!$B$66)^2)-((SIN(RADIANS(A206)))^2)))</f>
        <v>7.9090662009889637E-2</v>
      </c>
      <c r="C206" s="1">
        <f>(B206*PI()*(Main!$B$33/2)^2)+Main!$B$65</f>
        <v>4.2694757357321795E-4</v>
      </c>
    </row>
    <row r="207" spans="1:3" x14ac:dyDescent="0.25">
      <c r="A207" s="1">
        <v>-156</v>
      </c>
      <c r="B207" s="1">
        <f>Main!$B$66*(1+(Main!$B$31/Main!$B$66)-(COS(RADIANS(A207)))-SQRT(((Main!$B$31/Main!$B$66)^2)-((SIN(RADIANS(A207)))^2)))</f>
        <v>7.8885127095105298E-2</v>
      </c>
      <c r="C207" s="1">
        <f>(B207*PI()*(Main!$B$33/2)^2)+Main!$B$65</f>
        <v>4.2594010926025875E-4</v>
      </c>
    </row>
    <row r="208" spans="1:3" x14ac:dyDescent="0.25">
      <c r="A208" s="1">
        <v>-155</v>
      </c>
      <c r="B208" s="1">
        <f>Main!$B$66*(1+(Main!$B$31/Main!$B$66)-(COS(RADIANS(A208)))-SQRT(((Main!$B$31/Main!$B$66)^2)-((SIN(RADIANS(A208)))^2)))</f>
        <v>7.8670794739786554E-2</v>
      </c>
      <c r="C208" s="1">
        <f>(B208*PI()*(Main!$B$33/2)^2)+Main!$B$65</f>
        <v>4.2488952279750284E-4</v>
      </c>
    </row>
    <row r="209" spans="1:3" x14ac:dyDescent="0.25">
      <c r="A209" s="1">
        <v>-154</v>
      </c>
      <c r="B209" s="1">
        <f>Main!$B$66*(1+(Main!$B$31/Main!$B$66)-(COS(RADIANS(A209)))-SQRT(((Main!$B$31/Main!$B$66)^2)-((SIN(RADIANS(A209)))^2)))</f>
        <v>7.8447661304978711E-2</v>
      </c>
      <c r="C209" s="1">
        <f>(B209*PI()*(Main!$B$33/2)^2)+Main!$B$65</f>
        <v>4.2379579634799534E-4</v>
      </c>
    </row>
    <row r="210" spans="1:3" x14ac:dyDescent="0.25">
      <c r="A210" s="1">
        <v>-153</v>
      </c>
      <c r="B210" s="1">
        <f>Main!$B$66*(1+(Main!$B$31/Main!$B$66)-(COS(RADIANS(A210)))-SQRT(((Main!$B$31/Main!$B$66)^2)-((SIN(RADIANS(A210)))^2)))</f>
        <v>7.8215723570583387E-2</v>
      </c>
      <c r="C210" s="1">
        <f>(B210*PI()*(Main!$B$33/2)^2)+Main!$B$65</f>
        <v>4.2265891412787682E-4</v>
      </c>
    </row>
    <row r="211" spans="1:3" x14ac:dyDescent="0.25">
      <c r="A211" s="1">
        <v>-152</v>
      </c>
      <c r="B211" s="1">
        <f>Main!$B$66*(1+(Main!$B$31/Main!$B$66)-(COS(RADIANS(A211)))-SQRT(((Main!$B$31/Main!$B$66)^2)-((SIN(RADIANS(A211)))^2)))</f>
        <v>7.7974978803799805E-2</v>
      </c>
      <c r="C211" s="1">
        <f>(B211*PI()*(Main!$B$33/2)^2)+Main!$B$65</f>
        <v>4.2147886274185986E-4</v>
      </c>
    </row>
    <row r="212" spans="1:3" x14ac:dyDescent="0.25">
      <c r="A212" s="1">
        <v>-151</v>
      </c>
      <c r="B212" s="1">
        <f>Main!$B$66*(1+(Main!$B$31/Main!$B$66)-(COS(RADIANS(A212)))-SQRT(((Main!$B$31/Main!$B$66)^2)-((SIN(RADIANS(A212)))^2)))</f>
        <v>7.7725424830246581E-2</v>
      </c>
      <c r="C212" s="1">
        <f>(B212*PI()*(Main!$B$33/2)^2)+Main!$B$65</f>
        <v>4.2025563153184458E-4</v>
      </c>
    </row>
    <row r="213" spans="1:3" x14ac:dyDescent="0.25">
      <c r="A213" s="1">
        <v>-150</v>
      </c>
      <c r="B213" s="1">
        <f>Main!$B$66*(1+(Main!$B$31/Main!$B$66)-(COS(RADIANS(A213)))-SQRT(((Main!$B$31/Main!$B$66)^2)-((SIN(RADIANS(A213)))^2)))</f>
        <v>7.7467060107743124E-2</v>
      </c>
      <c r="C213" s="1">
        <f>(B213*PI()*(Main!$B$33/2)^2)+Main!$B$65</f>
        <v>4.1898921293857078E-4</v>
      </c>
    </row>
    <row r="214" spans="1:3" x14ac:dyDescent="0.25">
      <c r="A214" s="1">
        <v>-149</v>
      </c>
      <c r="B214" s="1">
        <f>Main!$B$66*(1+(Main!$B$31/Main!$B$66)-(COS(RADIANS(A214)))-SQRT(((Main!$B$31/Main!$B$66)^2)-((SIN(RADIANS(A214)))^2)))</f>
        <v>7.7199883802727284E-2</v>
      </c>
      <c r="C214" s="1">
        <f>(B214*PI()*(Main!$B$33/2)^2)+Main!$B$65</f>
        <v>4.176796028761919E-4</v>
      </c>
    </row>
    <row r="215" spans="1:3" x14ac:dyDescent="0.25">
      <c r="A215" s="1">
        <v>-148</v>
      </c>
      <c r="B215" s="1">
        <f>Main!$B$66*(1+(Main!$B$31/Main!$B$66)-(COS(RADIANS(A215)))-SQRT(((Main!$B$31/Main!$B$66)^2)-((SIN(RADIANS(A215)))^2)))</f>
        <v>7.6923895869279252E-2</v>
      </c>
      <c r="C215" s="1">
        <f>(B215*PI()*(Main!$B$33/2)^2)+Main!$B$65</f>
        <v>4.1632680111962426E-4</v>
      </c>
    </row>
    <row r="216" spans="1:3" x14ac:dyDescent="0.25">
      <c r="A216" s="1">
        <v>-147</v>
      </c>
      <c r="B216" s="1">
        <f>Main!$B$66*(1+(Main!$B$31/Main!$B$66)-(COS(RADIANS(A216)))-SQRT(((Main!$B$31/Main!$B$66)^2)-((SIN(RADIANS(A216)))^2)))</f>
        <v>7.6639097130718495E-2</v>
      </c>
      <c r="C216" s="1">
        <f>(B216*PI()*(Main!$B$33/2)^2)+Main!$B$65</f>
        <v>4.1493081170450801E-4</v>
      </c>
    </row>
    <row r="217" spans="1:3" x14ac:dyDescent="0.25">
      <c r="A217" s="1">
        <v>-146</v>
      </c>
      <c r="B217" s="1">
        <f>Main!$B$66*(1+(Main!$B$31/Main!$B$66)-(COS(RADIANS(A217)))-SQRT(((Main!$B$31/Main!$B$66)^2)-((SIN(RADIANS(A217)))^2)))</f>
        <v>7.6345489363734115E-2</v>
      </c>
      <c r="C217" s="1">
        <f>(B217*PI()*(Main!$B$33/2)^2)+Main!$B$65</f>
        <v>4.1349164333958683E-4</v>
      </c>
    </row>
    <row r="218" spans="1:3" x14ac:dyDescent="0.25">
      <c r="A218" s="1">
        <v>-145</v>
      </c>
      <c r="B218" s="1">
        <f>Main!$B$66*(1+(Main!$B$31/Main!$B$66)-(COS(RADIANS(A218)))-SQRT(((Main!$B$31/Main!$B$66)^2)-((SIN(RADIANS(A218)))^2)))</f>
        <v>7.6043075385003114E-2</v>
      </c>
      <c r="C218" s="1">
        <f>(B218*PI()*(Main!$B$33/2)^2)+Main!$B$65</f>
        <v>4.1200930983128163E-4</v>
      </c>
    </row>
    <row r="219" spans="1:3" x14ac:dyDescent="0.25">
      <c r="A219" s="1">
        <v>-144</v>
      </c>
      <c r="B219" s="1">
        <f>Main!$B$66*(1+(Main!$B$31/Main!$B$66)-(COS(RADIANS(A219)))-SQRT(((Main!$B$31/Main!$B$66)^2)-((SIN(RADIANS(A219)))^2)))</f>
        <v>7.5731859140245605E-2</v>
      </c>
      <c r="C219" s="1">
        <f>(B219*PI()*(Main!$B$33/2)^2)+Main!$B$65</f>
        <v>4.1048383052021012E-4</v>
      </c>
    </row>
    <row r="220" spans="1:3" x14ac:dyDescent="0.25">
      <c r="A220" s="1">
        <v>-143</v>
      </c>
      <c r="B220" s="1">
        <f>Main!$B$66*(1+(Main!$B$31/Main!$B$66)-(COS(RADIANS(A220)))-SQRT(((Main!$B$31/Main!$B$66)^2)-((SIN(RADIANS(A220)))^2)))</f>
        <v>7.5411845795659516E-2</v>
      </c>
      <c r="C220" s="1">
        <f>(B220*PI()*(Main!$B$33/2)^2)+Main!$B$65</f>
        <v>4.0891523072936935E-4</v>
      </c>
    </row>
    <row r="221" spans="1:3" x14ac:dyDescent="0.25">
      <c r="A221" s="1">
        <v>-142</v>
      </c>
      <c r="B221" s="1">
        <f>Main!$B$66*(1+(Main!$B$31/Main!$B$66)-(COS(RADIANS(A221)))-SQRT(((Main!$B$31/Main!$B$66)^2)-((SIN(RADIANS(A221)))^2)))</f>
        <v>7.508304183166957E-2</v>
      </c>
      <c r="C221" s="1">
        <f>(B221*PI()*(Main!$B$33/2)^2)+Main!$B$65</f>
        <v>4.0730354222366232E-4</v>
      </c>
    </row>
    <row r="222" spans="1:3" x14ac:dyDescent="0.25">
      <c r="A222" s="1">
        <v>-141</v>
      </c>
      <c r="B222" s="1">
        <f>Main!$B$66*(1+(Main!$B$31/Main!$B$66)-(COS(RADIANS(A222)))-SQRT(((Main!$B$31/Main!$B$66)^2)-((SIN(RADIANS(A222)))^2)))</f>
        <v>7.4745455138919434E-2</v>
      </c>
      <c r="C222" s="1">
        <f>(B222*PI()*(Main!$B$33/2)^2)+Main!$B$65</f>
        <v>4.0564880368042E-4</v>
      </c>
    </row>
    <row r="223" spans="1:3" x14ac:dyDescent="0.25">
      <c r="A223" s="1">
        <v>-140</v>
      </c>
      <c r="B223" s="1">
        <f>Main!$B$66*(1+(Main!$B$31/Main!$B$66)-(COS(RADIANS(A223)))-SQRT(((Main!$B$31/Main!$B$66)^2)-((SIN(RADIANS(A223)))^2)))</f>
        <v>7.4399095116427616E-2</v>
      </c>
      <c r="C223" s="1">
        <f>(B223*PI()*(Main!$B$33/2)^2)+Main!$B$65</f>
        <v>4.0395106117052876E-4</v>
      </c>
    </row>
    <row r="224" spans="1:3" x14ac:dyDescent="0.25">
      <c r="A224" s="1">
        <v>-139</v>
      </c>
      <c r="B224" s="1">
        <f>Main!$B$66*(1+(Main!$B$31/Main!$B$66)-(COS(RADIANS(A224)))-SQRT(((Main!$B$31/Main!$B$66)^2)-((SIN(RADIANS(A224)))^2)))</f>
        <v>7.4043972771820413E-2</v>
      </c>
      <c r="C224" s="1">
        <f>(B224*PI()*(Main!$B$33/2)^2)+Main!$B$65</f>
        <v>4.022103686497396E-4</v>
      </c>
    </row>
    <row r="225" spans="1:3" x14ac:dyDescent="0.25">
      <c r="A225" s="1">
        <v>-138</v>
      </c>
      <c r="B225" s="1">
        <f>Main!$B$66*(1+(Main!$B$31/Main!$B$66)-(COS(RADIANS(A225)))-SQRT(((Main!$B$31/Main!$B$66)^2)-((SIN(RADIANS(A225)))^2)))</f>
        <v>7.3680100823546549E-2</v>
      </c>
      <c r="C225" s="1">
        <f>(B225*PI()*(Main!$B$33/2)^2)+Main!$B$65</f>
        <v>4.0042678845969012E-4</v>
      </c>
    </row>
    <row r="226" spans="1:3" x14ac:dyDescent="0.25">
      <c r="A226" s="1">
        <v>-137</v>
      </c>
      <c r="B226" s="1">
        <f>Main!$B$66*(1+(Main!$B$31/Main!$B$66)-(COS(RADIANS(A226)))-SQRT(((Main!$B$31/Main!$B$66)^2)-((SIN(RADIANS(A226)))^2)))</f>
        <v>7.3307493804970814E-2</v>
      </c>
      <c r="C226" s="1">
        <f>(B226*PI()*(Main!$B$33/2)^2)+Main!$B$65</f>
        <v>3.9860039183813777E-4</v>
      </c>
    </row>
    <row r="227" spans="1:3" x14ac:dyDescent="0.25">
      <c r="A227" s="1">
        <v>-136</v>
      </c>
      <c r="B227" s="1">
        <f>Main!$B$66*(1+(Main!$B$31/Main!$B$66)-(COS(RADIANS(A227)))-SQRT(((Main!$B$31/Main!$B$66)^2)-((SIN(RADIANS(A227)))^2)))</f>
        <v>7.292616817023409E-2</v>
      </c>
      <c r="C227" s="1">
        <f>(B227*PI()*(Main!$B$33/2)^2)+Main!$B$65</f>
        <v>3.9673125943785021E-4</v>
      </c>
    </row>
    <row r="228" spans="1:3" x14ac:dyDescent="0.25">
      <c r="A228" s="1">
        <v>-135</v>
      </c>
      <c r="B228" s="1">
        <f>Main!$B$66*(1+(Main!$B$31/Main!$B$66)-(COS(RADIANS(A228)))-SQRT(((Main!$B$31/Main!$B$66)^2)-((SIN(RADIANS(A228)))^2)))</f>
        <v>7.253614240175961E-2</v>
      </c>
      <c r="C228" s="1">
        <f>(B228*PI()*(Main!$B$33/2)^2)+Main!$B$65</f>
        <v>3.9481948185356576E-4</v>
      </c>
    </row>
    <row r="229" spans="1:3" x14ac:dyDescent="0.25">
      <c r="A229" s="1">
        <v>-134</v>
      </c>
      <c r="B229" s="1">
        <f>Main!$B$66*(1+(Main!$B$31/Main!$B$66)-(COS(RADIANS(A229)))-SQRT(((Main!$B$31/Main!$B$66)^2)-((SIN(RADIANS(A229)))^2)))</f>
        <v>7.2137437119275324E-2</v>
      </c>
      <c r="C229" s="1">
        <f>(B229*PI()*(Main!$B$33/2)^2)+Main!$B$65</f>
        <v>3.9286516015638501E-4</v>
      </c>
    </row>
    <row r="230" spans="1:3" x14ac:dyDescent="0.25">
      <c r="A230" s="1">
        <v>-133</v>
      </c>
      <c r="B230" s="1">
        <f>Main!$B$66*(1+(Main!$B$31/Main!$B$66)-(COS(RADIANS(A230)))-SQRT(((Main!$B$31/Main!$B$66)^2)-((SIN(RADIANS(A230)))^2)))</f>
        <v>7.1730075190214113E-2</v>
      </c>
      <c r="C230" s="1">
        <f>(B230*PI()*(Main!$B$33/2)^2)+Main!$B$65</f>
        <v>3.9086840643491637E-4</v>
      </c>
    </row>
    <row r="231" spans="1:3" x14ac:dyDescent="0.25">
      <c r="A231" s="1">
        <v>-132</v>
      </c>
      <c r="B231" s="1">
        <f>Main!$B$66*(1+(Main!$B$31/Main!$B$66)-(COS(RADIANS(A231)))-SQRT(((Main!$B$31/Main!$B$66)^2)-((SIN(RADIANS(A231)))^2)))</f>
        <v>7.1314081841342677E-2</v>
      </c>
      <c r="C231" s="1">
        <f>(B231*PI()*(Main!$B$33/2)^2)+Main!$B$65</f>
        <v>3.8882934434244365E-4</v>
      </c>
    </row>
    <row r="232" spans="1:3" x14ac:dyDescent="0.25">
      <c r="A232" s="1">
        <v>-131</v>
      </c>
      <c r="B232" s="1">
        <f>Main!$B$66*(1+(Main!$B$31/Main!$B$66)-(COS(RADIANS(A232)))-SQRT(((Main!$B$31/Main!$B$66)^2)-((SIN(RADIANS(A232)))^2)))</f>
        <v>7.0889484771462424E-2</v>
      </c>
      <c r="C232" s="1">
        <f>(B232*PI()*(Main!$B$33/2)^2)+Main!$B$65</f>
        <v>3.8674810964934919E-4</v>
      </c>
    </row>
    <row r="233" spans="1:3" x14ac:dyDescent="0.25">
      <c r="A233" s="1">
        <v>-130</v>
      </c>
      <c r="B233" s="1">
        <f>Main!$B$66*(1+(Main!$B$31/Main!$B$66)-(COS(RADIANS(A233)))-SQRT(((Main!$B$31/Main!$B$66)^2)-((SIN(RADIANS(A233)))^2)))</f>
        <v>7.045631426501521E-2</v>
      </c>
      <c r="C233" s="1">
        <f>(B233*PI()*(Main!$B$33/2)^2)+Main!$B$65</f>
        <v>3.8462485079997108E-4</v>
      </c>
    </row>
    <row r="234" spans="1:3" x14ac:dyDescent="0.25">
      <c r="A234" s="1">
        <v>-129</v>
      </c>
      <c r="B234" s="1">
        <f>Main!$B$66*(1+(Main!$B$31/Main!$B$66)-(COS(RADIANS(A234)))-SQRT(((Main!$B$31/Main!$B$66)^2)-((SIN(RADIANS(A234)))^2)))</f>
        <v>7.0014603306416734E-2</v>
      </c>
      <c r="C234" s="1">
        <f>(B234*PI()*(Main!$B$33/2)^2)+Main!$B$65</f>
        <v>3.8245972947302829E-4</v>
      </c>
    </row>
    <row r="235" spans="1:3" x14ac:dyDescent="0.25">
      <c r="A235" s="1">
        <v>-128</v>
      </c>
      <c r="B235" s="1">
        <f>Main!$B$66*(1+(Main!$B$31/Main!$B$66)-(COS(RADIANS(A235)))-SQRT(((Main!$B$31/Main!$B$66)^2)-((SIN(RADIANS(A235)))^2)))</f>
        <v>6.9564387694933033E-2</v>
      </c>
      <c r="C235" s="1">
        <f>(B235*PI()*(Main!$B$33/2)^2)+Main!$B$65</f>
        <v>3.8025292114470682E-4</v>
      </c>
    </row>
    <row r="236" spans="1:3" x14ac:dyDescent="0.25">
      <c r="A236" s="1">
        <v>-127</v>
      </c>
      <c r="B236" s="1">
        <f>Main!$B$66*(1+(Main!$B$31/Main!$B$66)-(COS(RADIANS(A236)))-SQRT(((Main!$B$31/Main!$B$66)^2)-((SIN(RADIANS(A236)))^2)))</f>
        <v>6.9105706159903663E-2</v>
      </c>
      <c r="C236" s="1">
        <f>(B236*PI()*(Main!$B$33/2)^2)+Main!$B$65</f>
        <v>3.7800461565344617E-4</v>
      </c>
    </row>
    <row r="237" spans="1:3" x14ac:dyDescent="0.25">
      <c r="A237" s="1">
        <v>-126</v>
      </c>
      <c r="B237" s="1">
        <f>Main!$B$66*(1+(Main!$B$31/Main!$B$66)-(COS(RADIANS(A237)))-SQRT(((Main!$B$31/Main!$B$66)^2)-((SIN(RADIANS(A237)))^2)))</f>
        <v>6.8638600476108036E-2</v>
      </c>
      <c r="C237" s="1">
        <f>(B237*PI()*(Main!$B$33/2)^2)+Main!$B$65</f>
        <v>3.7571501776542671E-4</v>
      </c>
    </row>
    <row r="238" spans="1:3" x14ac:dyDescent="0.25">
      <c r="A238" s="1">
        <v>-125</v>
      </c>
      <c r="B238" s="1">
        <f>Main!$B$66*(1+(Main!$B$31/Main!$B$66)-(COS(RADIANS(A238)))-SQRT(((Main!$B$31/Main!$B$66)^2)-((SIN(RADIANS(A238)))^2)))</f>
        <v>6.8163115579061226E-2</v>
      </c>
      <c r="C238" s="1">
        <f>(B238*PI()*(Main!$B$33/2)^2)+Main!$B$65</f>
        <v>3.7338434773971174E-4</v>
      </c>
    </row>
    <row r="239" spans="1:3" x14ac:dyDescent="0.25">
      <c r="A239" s="1">
        <v>-124</v>
      </c>
      <c r="B239" s="1">
        <f>Main!$B$66*(1+(Main!$B$31/Main!$B$66)-(COS(RADIANS(A239)))-SQRT(((Main!$B$31/Main!$B$66)^2)-((SIN(RADIANS(A239)))^2)))</f>
        <v>6.7679299680017554E-2</v>
      </c>
      <c r="C239" s="1">
        <f>(B239*PI()*(Main!$B$33/2)^2)+Main!$B$65</f>
        <v>3.710128418919574E-4</v>
      </c>
    </row>
    <row r="240" spans="1:3" x14ac:dyDescent="0.25">
      <c r="A240" s="1">
        <v>-123</v>
      </c>
      <c r="B240" s="1">
        <f>Main!$B$66*(1+(Main!$B$31/Main!$B$66)-(COS(RADIANS(A240)))-SQRT(((Main!$B$31/Main!$B$66)^2)-((SIN(RADIANS(A240)))^2)))</f>
        <v>6.7187204380450991E-2</v>
      </c>
      <c r="C240" s="1">
        <f>(B240*PI()*(Main!$B$33/2)^2)+Main!$B$65</f>
        <v>3.6860075315555725E-4</v>
      </c>
    </row>
    <row r="241" spans="1:3" x14ac:dyDescent="0.25">
      <c r="A241" s="1">
        <v>-122</v>
      </c>
      <c r="B241" s="1">
        <f>Main!$B$66*(1+(Main!$B$31/Main!$B$66)-(COS(RADIANS(A241)))-SQRT(((Main!$B$31/Main!$B$66)^2)-((SIN(RADIANS(A241)))^2)))</f>
        <v>6.6686884785774336E-2</v>
      </c>
      <c r="C241" s="1">
        <f>(B241*PI()*(Main!$B$33/2)^2)+Main!$B$65</f>
        <v>3.6614835163905669E-4</v>
      </c>
    </row>
    <row r="242" spans="1:3" x14ac:dyDescent="0.25">
      <c r="A242" s="1">
        <v>-121</v>
      </c>
      <c r="B242" s="1">
        <f>Main!$B$66*(1+(Main!$B$31/Main!$B$66)-(COS(RADIANS(A242)))-SQRT(((Main!$B$31/Main!$B$66)^2)-((SIN(RADIANS(A242)))^2)))</f>
        <v>6.6178399618050873E-2</v>
      </c>
      <c r="C242" s="1">
        <f>(B242*PI()*(Main!$B$33/2)^2)+Main!$B$65</f>
        <v>3.6365592517862799E-4</v>
      </c>
    </row>
    <row r="243" spans="1:3" x14ac:dyDescent="0.25">
      <c r="A243" s="1">
        <v>-120</v>
      </c>
      <c r="B243" s="1">
        <f>Main!$B$66*(1+(Main!$B$31/Main!$B$66)-(COS(RADIANS(A243)))-SQRT(((Main!$B$31/Main!$B$66)^2)-((SIN(RADIANS(A243)))^2)))</f>
        <v>6.5661811327445085E-2</v>
      </c>
      <c r="C243" s="1">
        <f>(B243*PI()*(Main!$B$33/2)^2)+Main!$B$65</f>
        <v>3.6112377988436496E-4</v>
      </c>
    </row>
    <row r="244" spans="1:3" x14ac:dyDescent="0.25">
      <c r="A244" s="1">
        <v>-119</v>
      </c>
      <c r="B244" s="1">
        <f>Main!$B$66*(1+(Main!$B$31/Main!$B$66)-(COS(RADIANS(A244)))-SQRT(((Main!$B$31/Main!$B$66)^2)-((SIN(RADIANS(A244)))^2)))</f>
        <v>6.5137186202152683E-2</v>
      </c>
      <c r="C244" s="1">
        <f>(B244*PI()*(Main!$B$33/2)^2)+Main!$B$65</f>
        <v>3.5855224067912376E-4</v>
      </c>
    </row>
    <row r="245" spans="1:3" x14ac:dyDescent="0.25">
      <c r="A245" s="1">
        <v>-118</v>
      </c>
      <c r="B245" s="1">
        <f>Main!$B$66*(1+(Main!$B$31/Main!$B$66)-(COS(RADIANS(A245)))-SQRT(((Main!$B$31/Main!$B$66)^2)-((SIN(RADIANS(A245)))^2)))</f>
        <v>6.460459447654418E-2</v>
      </c>
      <c r="C245" s="1">
        <f>(B245*PI()*(Main!$B$33/2)^2)+Main!$B$65</f>
        <v>3.5594165182860701E-4</v>
      </c>
    </row>
    <row r="246" spans="1:3" x14ac:dyDescent="0.25">
      <c r="A246" s="1">
        <v>-117</v>
      </c>
      <c r="B246" s="1">
        <f>Main!$B$66*(1+(Main!$B$31/Main!$B$66)-(COS(RADIANS(A246)))-SQRT(((Main!$B$31/Main!$B$66)^2)-((SIN(RADIANS(A246)))^2)))</f>
        <v>6.4064110437250368E-2</v>
      </c>
      <c r="C246" s="1">
        <f>(B246*PI()*(Main!$B$33/2)^2)+Main!$B$65</f>
        <v>3.5329237746135954E-4</v>
      </c>
    </row>
    <row r="247" spans="1:3" x14ac:dyDescent="0.25">
      <c r="A247" s="1">
        <v>-116</v>
      </c>
      <c r="B247" s="1">
        <f>Main!$B$66*(1+(Main!$B$31/Main!$B$66)-(COS(RADIANS(A247)))-SQRT(((Main!$B$31/Main!$B$66)^2)-((SIN(RADIANS(A247)))^2)))</f>
        <v>6.3515812526914656E-2</v>
      </c>
      <c r="C247" s="1">
        <f>(B247*PI()*(Main!$B$33/2)^2)+Main!$B$65</f>
        <v>3.5060480207732846E-4</v>
      </c>
    </row>
    <row r="248" spans="1:3" x14ac:dyDescent="0.25">
      <c r="A248" s="1">
        <v>-115</v>
      </c>
      <c r="B248" s="1">
        <f>Main!$B$66*(1+(Main!$B$31/Main!$B$66)-(COS(RADIANS(A248)))-SQRT(((Main!$B$31/Main!$B$66)^2)-((SIN(RADIANS(A248)))^2)))</f>
        <v>6.2959783445331416E-2</v>
      </c>
      <c r="C248" s="1">
        <f>(B248*PI()*(Main!$B$33/2)^2)+Main!$B$65</f>
        <v>3.4787933104360967E-4</v>
      </c>
    </row>
    <row r="249" spans="1:3" x14ac:dyDescent="0.25">
      <c r="A249" s="1">
        <v>-114</v>
      </c>
      <c r="B249" s="1">
        <f>Main!$B$66*(1+(Main!$B$31/Main!$B$66)-(COS(RADIANS(A249)))-SQRT(((Main!$B$31/Main!$B$66)^2)-((SIN(RADIANS(A249)))^2)))</f>
        <v>6.2396110247689276E-2</v>
      </c>
      <c r="C249" s="1">
        <f>(B249*PI()*(Main!$B$33/2)^2)+Main!$B$65</f>
        <v>3.4511639107600423E-4</v>
      </c>
    </row>
    <row r="250" spans="1:3" x14ac:dyDescent="0.25">
      <c r="A250" s="1">
        <v>-113</v>
      </c>
      <c r="B250" s="1">
        <f>Main!$B$66*(1+(Main!$B$31/Main!$B$66)-(COS(RADIANS(A250)))-SQRT(((Main!$B$31/Main!$B$66)^2)-((SIN(RADIANS(A250)))^2)))</f>
        <v>6.1824884439633021E-2</v>
      </c>
      <c r="C250" s="1">
        <f>(B250*PI()*(Main!$B$33/2)^2)+Main!$B$65</f>
        <v>3.4231643070498021E-4</v>
      </c>
    </row>
    <row r="251" spans="1:3" x14ac:dyDescent="0.25">
      <c r="A251" s="1">
        <v>-112</v>
      </c>
      <c r="B251" s="1">
        <f>Main!$B$66*(1+(Main!$B$31/Main!$B$66)-(COS(RADIANS(A251)))-SQRT(((Main!$B$31/Main!$B$66)^2)-((SIN(RADIANS(A251)))^2)))</f>
        <v>6.124620206885923E-2</v>
      </c>
      <c r="C251" s="1">
        <f>(B251*PI()*(Main!$B$33/2)^2)+Main!$B$65</f>
        <v>3.3947992072464459E-4</v>
      </c>
    </row>
    <row r="252" spans="1:3" x14ac:dyDescent="0.25">
      <c r="A252" s="1">
        <v>-111</v>
      </c>
      <c r="B252" s="1">
        <f>Main!$B$66*(1+(Main!$B$31/Main!$B$66)-(COS(RADIANS(A252)))-SQRT(((Main!$B$31/Main!$B$66)^2)-((SIN(RADIANS(A252)))^2)))</f>
        <v>6.0660163812959252E-2</v>
      </c>
      <c r="C252" s="1">
        <f>(B252*PI()*(Main!$B$33/2)^2)+Main!$B$65</f>
        <v>3.3660735462332034E-4</v>
      </c>
    </row>
    <row r="253" spans="1:3" x14ac:dyDescent="0.25">
      <c r="A253" s="1">
        <v>-110</v>
      </c>
      <c r="B253" s="1">
        <f>Main!$B$66*(1+(Main!$B$31/Main!$B$66)-(COS(RADIANS(A253)))-SQRT(((Main!$B$31/Main!$B$66)^2)-((SIN(RADIANS(A253)))^2)))</f>
        <v>6.0066875063223828E-2</v>
      </c>
      <c r="C253" s="1">
        <f>(B253*PI()*(Main!$B$33/2)^2)+Main!$B$65</f>
        <v>3.3369924899432892E-4</v>
      </c>
    </row>
    <row r="254" spans="1:3" x14ac:dyDescent="0.25">
      <c r="A254" s="1">
        <v>-109</v>
      </c>
      <c r="B254" s="1">
        <f>Main!$B$66*(1+(Main!$B$31/Main!$B$66)-(COS(RADIANS(A254)))-SQRT(((Main!$B$31/Main!$B$66)^2)-((SIN(RADIANS(A254)))^2)))</f>
        <v>5.9466446004126483E-2</v>
      </c>
      <c r="C254" s="1">
        <f>(B254*PI()*(Main!$B$33/2)^2)+Main!$B$65</f>
        <v>3.3075614392559185E-4</v>
      </c>
    </row>
    <row r="255" spans="1:3" x14ac:dyDescent="0.25">
      <c r="A255" s="1">
        <v>-108</v>
      </c>
      <c r="B255" s="1">
        <f>Main!$B$66*(1+(Main!$B$31/Main!$B$66)-(COS(RADIANS(A255)))-SQRT(((Main!$B$31/Main!$B$66)^2)-((SIN(RADIANS(A255)))^2)))</f>
        <v>5.885899168820443E-2</v>
      </c>
      <c r="C255" s="1">
        <f>(B255*PI()*(Main!$B$33/2)^2)+Main!$B$65</f>
        <v>3.2777860336667209E-4</v>
      </c>
    </row>
    <row r="256" spans="1:3" x14ac:dyDescent="0.25">
      <c r="A256" s="1">
        <v>-107</v>
      </c>
      <c r="B256" s="1">
        <f>Main!$B$66*(1+(Main!$B$31/Main!$B$66)-(COS(RADIANS(A256)))-SQRT(((Main!$B$31/Main!$B$66)^2)-((SIN(RADIANS(A256)))^2)))</f>
        <v>5.8244632106061463E-2</v>
      </c>
      <c r="C256" s="1">
        <f>(B256*PI()*(Main!$B$33/2)^2)+Main!$B$65</f>
        <v>3.2476721547190497E-4</v>
      </c>
    </row>
    <row r="257" spans="1:3" x14ac:dyDescent="0.25">
      <c r="A257" s="1">
        <v>-106</v>
      </c>
      <c r="B257" s="1">
        <f>Main!$B$66*(1+(Main!$B$31/Main!$B$66)-(COS(RADIANS(A257)))-SQRT(((Main!$B$31/Main!$B$66)^2)-((SIN(RADIANS(A257)))^2)))</f>
        <v>5.762349225122048E-2</v>
      </c>
      <c r="C257" s="1">
        <f>(B257*PI()*(Main!$B$33/2)^2)+Main!$B$65</f>
        <v>3.2172259291828411E-4</v>
      </c>
    </row>
    <row r="258" spans="1:3" x14ac:dyDescent="0.25">
      <c r="A258" s="1">
        <v>-105</v>
      </c>
      <c r="B258" s="1">
        <f>Main!$B$66*(1+(Main!$B$31/Main!$B$66)-(COS(RADIANS(A258)))-SQRT(((Main!$B$31/Main!$B$66)^2)-((SIN(RADIANS(A258)))^2)))</f>
        <v>5.6995702179561222E-2</v>
      </c>
      <c r="C258" s="1">
        <f>(B258*PI()*(Main!$B$33/2)^2)+Main!$B$65</f>
        <v>3.1864537319680559E-4</v>
      </c>
    </row>
    <row r="259" spans="1:3" x14ac:dyDescent="0.25">
      <c r="A259" s="1">
        <v>-104</v>
      </c>
      <c r="B259" s="1">
        <f>Main!$B$66*(1+(Main!$B$31/Main!$B$66)-(COS(RADIANS(A259)))-SQRT(((Main!$B$31/Main!$B$66)^2)-((SIN(RADIANS(A259)))^2)))</f>
        <v>5.6361397063085419E-2</v>
      </c>
      <c r="C259" s="1">
        <f>(B259*PI()*(Main!$B$33/2)^2)+Main!$B$65</f>
        <v>3.1553621887600656E-4</v>
      </c>
    </row>
    <row r="260" spans="1:3" x14ac:dyDescent="0.25">
      <c r="A260" s="1">
        <v>-103</v>
      </c>
      <c r="B260" s="1">
        <f>Main!$B$66*(1+(Main!$B$31/Main!$B$66)-(COS(RADIANS(A260)))-SQRT(((Main!$B$31/Main!$B$66)^2)-((SIN(RADIANS(A260)))^2)))</f>
        <v>5.5720717237760425E-2</v>
      </c>
      <c r="C260" s="1">
        <f>(B260*PI()*(Main!$B$33/2)^2)+Main!$B$65</f>
        <v>3.1239581783647951E-4</v>
      </c>
    </row>
    <row r="261" spans="1:3" x14ac:dyDescent="0.25">
      <c r="A261" s="1">
        <v>-102</v>
      </c>
      <c r="B261" s="1">
        <f>Main!$B$66*(1+(Main!$B$31/Main!$B$66)-(COS(RADIANS(A261)))-SQRT(((Main!$B$31/Main!$B$66)^2)-((SIN(RADIANS(A261)))^2)))</f>
        <v>5.5073808245201687E-2</v>
      </c>
      <c r="C261" s="1">
        <f>(B261*PI()*(Main!$B$33/2)^2)+Main!$B$65</f>
        <v>3.0922488347518546E-4</v>
      </c>
    </row>
    <row r="262" spans="1:3" x14ac:dyDescent="0.25">
      <c r="A262" s="1">
        <v>-101</v>
      </c>
      <c r="B262" s="1">
        <f>Main!$B$66*(1+(Main!$B$31/Main!$B$66)-(COS(RADIANS(A262)))-SQRT(((Main!$B$31/Main!$B$66)^2)-((SIN(RADIANS(A262)))^2)))</f>
        <v>5.4420820867965403E-2</v>
      </c>
      <c r="C262" s="1">
        <f>(B262*PI()*(Main!$B$33/2)^2)+Main!$B$65</f>
        <v>3.0602415487844737E-4</v>
      </c>
    </row>
    <row r="263" spans="1:3" x14ac:dyDescent="0.25">
      <c r="A263" s="1">
        <v>-100</v>
      </c>
      <c r="B263" s="1">
        <f>Main!$B$66*(1+(Main!$B$31/Main!$B$66)-(COS(RADIANS(A263)))-SQRT(((Main!$B$31/Main!$B$66)^2)-((SIN(RADIANS(A263)))^2)))</f>
        <v>5.3761911158235198E-2</v>
      </c>
      <c r="C263" s="1">
        <f>(B263*PI()*(Main!$B$33/2)^2)+Main!$B$65</f>
        <v>3.0279439696256238E-4</v>
      </c>
    </row>
    <row r="264" spans="1:3" x14ac:dyDescent="0.25">
      <c r="A264" s="1">
        <v>-99</v>
      </c>
      <c r="B264" s="1">
        <f>Main!$B$66*(1+(Main!$B$31/Main!$B$66)-(COS(RADIANS(A264)))-SQRT(((Main!$B$31/Main!$B$66)^2)-((SIN(RADIANS(A264)))^2)))</f>
        <v>5.3097240459697742E-2</v>
      </c>
      <c r="C264" s="1">
        <f>(B264*PI()*(Main!$B$33/2)^2)+Main!$B$65</f>
        <v>2.9953640058102905E-4</v>
      </c>
    </row>
    <row r="265" spans="1:3" x14ac:dyDescent="0.25">
      <c r="A265" s="1">
        <v>-98</v>
      </c>
      <c r="B265" s="1">
        <f>Main!$B$66*(1+(Main!$B$31/Main!$B$66)-(COS(RADIANS(A265)))-SQRT(((Main!$B$31/Main!$B$66)^2)-((SIN(RADIANS(A265)))^2)))</f>
        <v>5.24269754224184E-2</v>
      </c>
      <c r="C265" s="1">
        <f>(B265*PI()*(Main!$B$33/2)^2)+Main!$B$65</f>
        <v>2.9625098259746299E-4</v>
      </c>
    </row>
    <row r="266" spans="1:3" x14ac:dyDescent="0.25">
      <c r="A266" s="1">
        <v>-97</v>
      </c>
      <c r="B266" s="1">
        <f>Main!$B$66*(1+(Main!$B$31/Main!$B$66)-(COS(RADIANS(A266)))-SQRT(((Main!$B$31/Main!$B$66)^2)-((SIN(RADIANS(A266)))^2)))</f>
        <v>5.1751288010541276E-2</v>
      </c>
      <c r="C266" s="1">
        <f>(B266*PI()*(Main!$B$33/2)^2)+Main!$B$65</f>
        <v>2.9293898592333968E-4</v>
      </c>
    </row>
    <row r="267" spans="1:3" x14ac:dyDescent="0.25">
      <c r="A267" s="1">
        <v>-96</v>
      </c>
      <c r="B267" s="1">
        <f>Main!$B$66*(1+(Main!$B$31/Main!$B$66)-(COS(RADIANS(A267)))-SQRT(((Main!$B$31/Main!$B$66)^2)-((SIN(RADIANS(A267)))^2)))</f>
        <v>5.1070355502653979E-2</v>
      </c>
      <c r="C267" s="1">
        <f>(B267*PI()*(Main!$B$33/2)^2)+Main!$B$65</f>
        <v>2.896012795197826E-4</v>
      </c>
    </row>
    <row r="268" spans="1:3" x14ac:dyDescent="0.25">
      <c r="A268" s="1">
        <v>-95</v>
      </c>
      <c r="B268" s="1">
        <f>Main!$B$66*(1+(Main!$B$31/Main!$B$66)-(COS(RADIANS(A268)))-SQRT(((Main!$B$31/Main!$B$66)^2)-((SIN(RADIANS(A268)))^2)))</f>
        <v>5.0384360484674158E-2</v>
      </c>
      <c r="C268" s="1">
        <f>(B268*PI()*(Main!$B$33/2)^2)+Main!$B$65</f>
        <v>2.8623875836269541E-4</v>
      </c>
    </row>
    <row r="269" spans="1:3" x14ac:dyDescent="0.25">
      <c r="A269" s="1">
        <v>-94</v>
      </c>
      <c r="B269" s="1">
        <f>Main!$B$66*(1+(Main!$B$31/Main!$B$66)-(COS(RADIANS(A269)))-SQRT(((Main!$B$31/Main!$B$66)^2)-((SIN(RADIANS(A269)))^2)))</f>
        <v>4.9693490835132879E-2</v>
      </c>
      <c r="C269" s="1">
        <f>(B269*PI()*(Main!$B$33/2)^2)+Main!$B$65</f>
        <v>2.8285234337062576E-4</v>
      </c>
    </row>
    <row r="270" spans="1:3" x14ac:dyDescent="0.25">
      <c r="A270" s="1">
        <v>-93</v>
      </c>
      <c r="B270" s="1">
        <f>Main!$B$66*(1+(Main!$B$31/Main!$B$66)-(COS(RADIANS(A270)))-SQRT(((Main!$B$31/Main!$B$66)^2)-((SIN(RADIANS(A270)))^2)))</f>
        <v>4.899793970274615E-2</v>
      </c>
      <c r="C270" s="1">
        <f>(B270*PI()*(Main!$B$33/2)^2)+Main!$B$65</f>
        <v>2.7944298129482841E-4</v>
      </c>
    </row>
    <row r="271" spans="1:3" x14ac:dyDescent="0.25">
      <c r="A271" s="1">
        <v>-92</v>
      </c>
      <c r="B271" s="1">
        <f>Main!$B$66*(1+(Main!$B$31/Main!$B$66)-(COS(RADIANS(A271)))-SQRT(((Main!$B$31/Main!$B$66)^2)-((SIN(RADIANS(A271)))^2)))</f>
        <v>4.8297905476186467E-2</v>
      </c>
      <c r="C271" s="1">
        <f>(B271*PI()*(Main!$B$33/2)^2)+Main!$B$65</f>
        <v>2.7601164457109533E-4</v>
      </c>
    </row>
    <row r="272" spans="1:3" x14ac:dyDescent="0.25">
      <c r="A272" s="1">
        <v>-91</v>
      </c>
      <c r="B272" s="1">
        <f>Main!$B$66*(1+(Main!$B$31/Main!$B$66)-(COS(RADIANS(A272)))-SQRT(((Main!$B$31/Main!$B$66)^2)-((SIN(RADIANS(A272)))^2)))</f>
        <v>4.7593591745983772E-2</v>
      </c>
      <c r="C272" s="1">
        <f>(B272*PI()*(Main!$B$33/2)^2)+Main!$B$65</f>
        <v>2.7255933113300672E-4</v>
      </c>
    </row>
    <row r="273" spans="1:3" x14ac:dyDescent="0.25">
      <c r="A273" s="1">
        <v>-90</v>
      </c>
      <c r="B273" s="1">
        <f>Main!$B$66*(1+(Main!$B$31/Main!$B$66)-(COS(RADIANS(A273)))-SQRT(((Main!$B$31/Main!$B$66)^2)-((SIN(RADIANS(A273)))^2)))</f>
        <v>4.6885207258506131E-2</v>
      </c>
      <c r="C273" s="1">
        <f>(B273*PI()*(Main!$B$33/2)^2)+Main!$B$65</f>
        <v>2.6908706418635956E-4</v>
      </c>
    </row>
    <row r="274" spans="1:3" x14ac:dyDescent="0.25">
      <c r="A274" s="1">
        <v>-89</v>
      </c>
      <c r="B274" s="1">
        <f>Main!$B$66*(1+(Main!$B$31/Main!$B$66)-(COS(RADIANS(A274)))-SQRT(((Main!$B$31/Main!$B$66)^2)-((SIN(RADIANS(A274)))^2)))</f>
        <v>4.6172965861988907E-2</v>
      </c>
      <c r="C274" s="1">
        <f>(B274*PI()*(Main!$B$33/2)^2)+Main!$B$65</f>
        <v>2.6559589194462041E-4</v>
      </c>
    </row>
    <row r="275" spans="1:3" x14ac:dyDescent="0.25">
      <c r="A275" s="1">
        <v>-88</v>
      </c>
      <c r="B275" s="1">
        <f>Main!$B$66*(1+(Main!$B$31/Main!$B$66)-(COS(RADIANS(A275)))-SQRT(((Main!$B$31/Main!$B$66)^2)-((SIN(RADIANS(A275)))^2)))</f>
        <v>4.5457086444602904E-2</v>
      </c>
      <c r="C275" s="1">
        <f>(B275*PI()*(Main!$B$33/2)^2)+Main!$B$65</f>
        <v>2.6208688732535579E-4</v>
      </c>
    </row>
    <row r="276" spans="1:3" x14ac:dyDescent="0.25">
      <c r="A276" s="1">
        <v>-87</v>
      </c>
      <c r="B276" s="1">
        <f>Main!$B$66*(1+(Main!$B$31/Main!$B$66)-(COS(RADIANS(A276)))-SQRT(((Main!$B$31/Main!$B$66)^2)-((SIN(RADIANS(A276)))^2)))</f>
        <v>4.4737792864570532E-2</v>
      </c>
      <c r="C276" s="1">
        <f>(B276*PI()*(Main!$B$33/2)^2)+Main!$B$65</f>
        <v>2.585611476076849E-4</v>
      </c>
    </row>
    <row r="277" spans="1:3" x14ac:dyDescent="0.25">
      <c r="A277" s="1">
        <v>-86</v>
      </c>
      <c r="B277" s="1">
        <f>Main!$B$66*(1+(Main!$B$31/Main!$B$66)-(COS(RADIANS(A277)))-SQRT(((Main!$B$31/Main!$B$66)^2)-((SIN(RADIANS(A277)))^2)))</f>
        <v>4.4015313872361052E-2</v>
      </c>
      <c r="C277" s="1">
        <f>(B277*PI()*(Main!$B$33/2)^2)+Main!$B$65</f>
        <v>2.5501979405090602E-4</v>
      </c>
    </row>
    <row r="278" spans="1:3" x14ac:dyDescent="0.25">
      <c r="A278" s="1">
        <v>-85</v>
      </c>
      <c r="B278" s="1">
        <f>Main!$B$66*(1+(Main!$B$31/Main!$B$66)-(COS(RADIANS(A278)))-SQRT(((Main!$B$31/Main!$B$66)^2)-((SIN(RADIANS(A278)))^2)))</f>
        <v>4.3289883025014783E-2</v>
      </c>
      <c r="C278" s="1">
        <f>(B278*PI()*(Main!$B$33/2)^2)+Main!$B$65</f>
        <v>2.5146397147454252E-4</v>
      </c>
    </row>
    <row r="279" spans="1:3" x14ac:dyDescent="0.25">
      <c r="A279" s="1">
        <v>-84</v>
      </c>
      <c r="B279" s="1">
        <f>Main!$B$66*(1+(Main!$B$31/Main!$B$66)-(COS(RADIANS(A279)))-SQRT(((Main!$B$31/Main!$B$66)^2)-((SIN(RADIANS(A279)))^2)))</f>
        <v>4.2561738592666966E-2</v>
      </c>
      <c r="C279" s="1">
        <f>(B279*PI()*(Main!$B$33/2)^2)+Main!$B$65</f>
        <v>2.4789484780015335E-4</v>
      </c>
    </row>
    <row r="280" spans="1:3" x14ac:dyDescent="0.25">
      <c r="A280" s="1">
        <v>-83</v>
      </c>
      <c r="B280" s="1">
        <f>Main!$B$66*(1+(Main!$B$31/Main!$B$66)-(COS(RADIANS(A280)))-SQRT(((Main!$B$31/Main!$B$66)^2)-((SIN(RADIANS(A280)))^2)))</f>
        <v>4.1831123457362292E-2</v>
      </c>
      <c r="C280" s="1">
        <f>(B280*PI()*(Main!$B$33/2)^2)+Main!$B$65</f>
        <v>2.4431361355535546E-4</v>
      </c>
    </row>
    <row r="281" spans="1:3" x14ac:dyDescent="0.25">
      <c r="A281" s="1">
        <v>-82</v>
      </c>
      <c r="B281" s="1">
        <f>Main!$B$66*(1+(Main!$B$31/Main!$B$66)-(COS(RADIANS(A281)))-SQRT(((Main!$B$31/Main!$B$66)^2)-((SIN(RADIANS(A281)))^2)))</f>
        <v>4.1098285004269056E-2</v>
      </c>
      <c r="C281" s="1">
        <f>(B281*PI()*(Main!$B$33/2)^2)+Main!$B$65</f>
        <v>2.4072148134059125E-4</v>
      </c>
    </row>
    <row r="282" spans="1:3" x14ac:dyDescent="0.25">
      <c r="A282" s="1">
        <v>-81</v>
      </c>
      <c r="B282" s="1">
        <f>Main!$B$66*(1+(Main!$B$31/Main!$B$66)-(COS(RADIANS(A282)))-SQRT(((Main!$B$31/Main!$B$66)^2)-((SIN(RADIANS(A282)))^2)))</f>
        <v>4.0363475005422929E-2</v>
      </c>
      <c r="C282" s="1">
        <f>(B282*PI()*(Main!$B$33/2)^2)+Main!$B$65</f>
        <v>2.3711968525927919E-4</v>
      </c>
    </row>
    <row r="283" spans="1:3" x14ac:dyDescent="0.25">
      <c r="A283" s="1">
        <v>-80</v>
      </c>
      <c r="B283" s="1">
        <f>Main!$B$66*(1+(Main!$B$31/Main!$B$66)-(COS(RADIANS(A283)))-SQRT(((Main!$B$31/Main!$B$66)^2)-((SIN(RADIANS(A283)))^2)))</f>
        <v>3.962694949614709E-2</v>
      </c>
      <c r="C283" s="1">
        <f>(B283*PI()*(Main!$B$33/2)^2)+Main!$B$65</f>
        <v>2.3350948031206585E-4</v>
      </c>
    </row>
    <row r="284" spans="1:3" x14ac:dyDescent="0.25">
      <c r="A284" s="1">
        <v>-79</v>
      </c>
      <c r="B284" s="1">
        <f>Main!$B$66*(1+(Main!$B$31/Main!$B$66)-(COS(RADIANS(A284)))-SQRT(((Main!$B$31/Main!$B$66)^2)-((SIN(RADIANS(A284)))^2)))</f>
        <v>3.8888968644314653E-2</v>
      </c>
      <c r="C284" s="1">
        <f>(B284*PI()*(Main!$B$33/2)^2)+Main!$B$65</f>
        <v>2.298921417559937E-4</v>
      </c>
    </row>
    <row r="285" spans="1:3" x14ac:dyDescent="0.25">
      <c r="A285" s="1">
        <v>-78</v>
      </c>
      <c r="B285" s="1">
        <f>Main!$B$66*(1+(Main!$B$31/Main!$B$66)-(COS(RADIANS(A285)))-SQRT(((Main!$B$31/Main!$B$66)^2)-((SIN(RADIANS(A285)))^2)))</f>
        <v>3.8149796612636053E-2</v>
      </c>
      <c r="C285" s="1">
        <f>(B285*PI()*(Main!$B$33/2)^2)+Main!$B$65</f>
        <v>2.2626896442947916E-4</v>
      </c>
    </row>
    <row r="286" spans="1:3" x14ac:dyDescent="0.25">
      <c r="A286" s="1">
        <v>-77</v>
      </c>
      <c r="B286" s="1">
        <f>Main!$B$66*(1+(Main!$B$31/Main!$B$66)-(COS(RADIANS(A286)))-SQRT(((Main!$B$31/Main!$B$66)^2)-((SIN(RADIANS(A286)))^2)))</f>
        <v>3.7409701414169792E-2</v>
      </c>
      <c r="C286" s="1">
        <f>(B286*PI()*(Main!$B$33/2)^2)+Main!$B$65</f>
        <v>2.2264126204407401E-4</v>
      </c>
    </row>
    <row r="287" spans="1:3" x14ac:dyDescent="0.25">
      <c r="A287" s="1">
        <v>-76</v>
      </c>
      <c r="B287" s="1">
        <f>Main!$B$66*(1+(Main!$B$31/Main!$B$66)-(COS(RADIANS(A287)))-SQRT(((Main!$B$31/Main!$B$66)^2)-((SIN(RADIANS(A287)))^2)))</f>
        <v>3.6668954761272458E-2</v>
      </c>
      <c r="C287" s="1">
        <f>(B287*PI()*(Main!$B$33/2)^2)+Main!$B$65</f>
        <v>2.1901036644406821E-4</v>
      </c>
    </row>
    <row r="288" spans="1:3" x14ac:dyDescent="0.25">
      <c r="A288" s="1">
        <v>-75</v>
      </c>
      <c r="B288" s="1">
        <f>Main!$B$66*(1+(Main!$B$31/Main!$B$66)-(COS(RADIANS(A288)))-SQRT(((Main!$B$31/Main!$B$66)^2)-((SIN(RADIANS(A288)))^2)))</f>
        <v>3.5927831908216031E-2</v>
      </c>
      <c r="C288" s="1">
        <f>(B288*PI()*(Main!$B$33/2)^2)+Main!$B$65</f>
        <v>2.1537762683505204E-4</v>
      </c>
    </row>
    <row r="289" spans="1:3" x14ac:dyDescent="0.25">
      <c r="A289" s="1">
        <v>-74</v>
      </c>
      <c r="B289" s="1">
        <f>Main!$B$66*(1+(Main!$B$31/Main!$B$66)-(COS(RADIANS(A289)))-SQRT(((Main!$B$31/Main!$B$66)^2)-((SIN(RADIANS(A289)))^2)))</f>
        <v>3.5186611487716749E-2</v>
      </c>
      <c r="C289" s="1">
        <f>(B289*PI()*(Main!$B$33/2)^2)+Main!$B$65</f>
        <v>2.1174440898263431E-4</v>
      </c>
    </row>
    <row r="290" spans="1:3" x14ac:dyDescent="0.25">
      <c r="A290" s="1">
        <v>-73</v>
      </c>
      <c r="B290" s="1">
        <f>Main!$B$66*(1+(Main!$B$31/Main!$B$66)-(COS(RADIANS(A290)))-SQRT(((Main!$B$31/Main!$B$66)^2)-((SIN(RADIANS(A290)))^2)))</f>
        <v>3.444557534163073E-2</v>
      </c>
      <c r="C290" s="1">
        <f>(B290*PI()*(Main!$B$33/2)^2)+Main!$B$65</f>
        <v>2.0811209438256837E-4</v>
      </c>
    </row>
    <row r="291" spans="1:3" x14ac:dyDescent="0.25">
      <c r="A291" s="1">
        <v>-72</v>
      </c>
      <c r="B291" s="1">
        <f>Main!$B$66*(1+(Main!$B$31/Main!$B$66)-(COS(RADIANS(A291)))-SQRT(((Main!$B$31/Main!$B$66)^2)-((SIN(RADIANS(A291)))^2)))</f>
        <v>3.3705008346083705E-2</v>
      </c>
      <c r="C291" s="1">
        <f>(B291*PI()*(Main!$B$33/2)^2)+Main!$B$65</f>
        <v>2.044820794035957E-4</v>
      </c>
    </row>
    <row r="292" spans="1:3" x14ac:dyDescent="0.25">
      <c r="A292" s="1">
        <v>-71</v>
      </c>
      <c r="B292" s="1">
        <f>Main!$B$66*(1+(Main!$B$31/Main!$B$66)-(COS(RADIANS(A292)))-SQRT(((Main!$B$31/Main!$B$66)^2)-((SIN(RADIANS(A292)))^2)))</f>
        <v>3.2965198231313886E-2</v>
      </c>
      <c r="C292" s="1">
        <f>(B292*PI()*(Main!$B$33/2)^2)+Main!$B$65</f>
        <v>2.0085577440437513E-4</v>
      </c>
    </row>
    <row r="293" spans="1:3" x14ac:dyDescent="0.25">
      <c r="A293" s="1">
        <v>-70</v>
      </c>
      <c r="B293" s="1">
        <f>Main!$B$66*(1+(Main!$B$31/Main!$B$66)-(COS(RADIANS(A293)))-SQRT(((Main!$B$31/Main!$B$66)^2)-((SIN(RADIANS(A293)))^2)))</f>
        <v>3.2226435396514416E-2</v>
      </c>
      <c r="C293" s="1">
        <f>(B293*PI()*(Main!$B$33/2)^2)+Main!$B$65</f>
        <v>1.9723460282590165E-4</v>
      </c>
    </row>
    <row r="294" spans="1:3" x14ac:dyDescent="0.25">
      <c r="A294" s="1">
        <v>-69</v>
      </c>
      <c r="B294" s="1">
        <f>Main!$B$66*(1+(Main!$B$31/Main!$B$66)-(COS(RADIANS(A294)))-SQRT(((Main!$B$31/Main!$B$66)^2)-((SIN(RADIANS(A294)))^2)))</f>
        <v>3.1489012719971794E-2</v>
      </c>
      <c r="C294" s="1">
        <f>(B294*PI()*(Main!$B$33/2)^2)+Main!$B$65</f>
        <v>1.9362000026086759E-4</v>
      </c>
    </row>
    <row r="295" spans="1:3" x14ac:dyDescent="0.25">
      <c r="A295" s="1">
        <v>-68</v>
      </c>
      <c r="B295" s="1">
        <f>Main!$B$66*(1+(Main!$B$31/Main!$B$66)-(COS(RADIANS(A295)))-SQRT(((Main!$B$31/Main!$B$66)^2)-((SIN(RADIANS(A295)))^2)))</f>
        <v>3.0753225364803995E-2</v>
      </c>
      <c r="C295" s="1">
        <f>(B295*PI()*(Main!$B$33/2)^2)+Main!$B$65</f>
        <v>1.9001341350145508E-4</v>
      </c>
    </row>
    <row r="296" spans="1:3" x14ac:dyDescent="0.25">
      <c r="A296" s="1">
        <v>-67</v>
      </c>
      <c r="B296" s="1">
        <f>Main!$B$66*(1+(Main!$B$31/Main!$B$66)-(COS(RADIANS(A296)))-SQRT(((Main!$B$31/Main!$B$66)^2)-((SIN(RADIANS(A296)))^2)))</f>
        <v>3.0019370580606129E-2</v>
      </c>
      <c r="C296" s="1">
        <f>(B296*PI()*(Main!$B$33/2)^2)+Main!$B$65</f>
        <v>1.8641629956706851E-4</v>
      </c>
    </row>
    <row r="297" spans="1:3" x14ac:dyDescent="0.25">
      <c r="A297" s="1">
        <v>-66</v>
      </c>
      <c r="B297" s="1">
        <f>Main!$B$66*(1+(Main!$B$31/Main!$B$66)-(COS(RADIANS(A297)))-SQRT(((Main!$B$31/Main!$B$66)^2)-((SIN(RADIANS(A297)))^2)))</f>
        <v>2.9287747501319142E-2</v>
      </c>
      <c r="C297" s="1">
        <f>(B297*PI()*(Main!$B$33/2)^2)+Main!$B$65</f>
        <v>1.8283012471355357E-4</v>
      </c>
    </row>
    <row r="298" spans="1:3" x14ac:dyDescent="0.25">
      <c r="A298" s="1">
        <v>-65</v>
      </c>
      <c r="B298" s="1">
        <f>Main!$B$66*(1+(Main!$B$31/Main!$B$66)-(COS(RADIANS(A298)))-SQRT(((Main!$B$31/Main!$B$66)^2)-((SIN(RADIANS(A298)))^2)))</f>
        <v>2.8558656939638501E-2</v>
      </c>
      <c r="C298" s="1">
        <f>(B298*PI()*(Main!$B$33/2)^2)+Main!$B$65</f>
        <v>1.7925636342545648E-4</v>
      </c>
    </row>
    <row r="299" spans="1:3" x14ac:dyDescent="0.25">
      <c r="A299" s="1">
        <v>-64</v>
      </c>
      <c r="B299" s="1">
        <f>Main!$B$66*(1+(Main!$B$31/Main!$B$66)-(COS(RADIANS(A299)))-SQRT(((Main!$B$31/Main!$B$66)^2)-((SIN(RADIANS(A299)))^2)))</f>
        <v>2.7832401178283735E-2</v>
      </c>
      <c r="C299" s="1">
        <f>(B299*PI()*(Main!$B$33/2)^2)+Main!$B$65</f>
        <v>1.7569649739289627E-4</v>
      </c>
    </row>
    <row r="300" spans="1:3" x14ac:dyDescent="0.25">
      <c r="A300" s="1">
        <v>-63</v>
      </c>
      <c r="B300" s="1">
        <f>Main!$B$66*(1+(Main!$B$31/Main!$B$66)-(COS(RADIANS(A300)))-SQRT(((Main!$B$31/Main!$B$66)^2)-((SIN(RADIANS(A300)))^2)))</f>
        <v>2.7109283758451262E-2</v>
      </c>
      <c r="C300" s="1">
        <f>(B300*PI()*(Main!$B$33/2)^2)+Main!$B$65</f>
        <v>1.7215201447463036E-4</v>
      </c>
    </row>
    <row r="301" spans="1:3" x14ac:dyDescent="0.25">
      <c r="A301" s="1">
        <v>-62</v>
      </c>
      <c r="B301" s="1">
        <f>Main!$B$66*(1+(Main!$B$31/Main!$B$66)-(COS(RADIANS(A301)))-SQRT(((Main!$B$31/Main!$B$66)^2)-((SIN(RADIANS(A301)))^2)))</f>
        <v>2.6389609265772652E-2</v>
      </c>
      <c r="C301" s="1">
        <f>(B301*PI()*(Main!$B$33/2)^2)+Main!$B$65</f>
        <v>1.6862440764889243E-4</v>
      </c>
    </row>
    <row r="302" spans="1:3" x14ac:dyDescent="0.25">
      <c r="A302" s="1">
        <v>-61</v>
      </c>
      <c r="B302" s="1">
        <f>Main!$B$66*(1+(Main!$B$31/Main!$B$66)-(COS(RADIANS(A302)))-SQRT(((Main!$B$31/Main!$B$66)^2)-((SIN(RADIANS(A302)))^2)))</f>
        <v>2.5673683114100836E-2</v>
      </c>
      <c r="C302" s="1">
        <f>(B302*PI()*(Main!$B$33/2)^2)+Main!$B$65</f>
        <v>1.6511517395358401E-4</v>
      </c>
    </row>
    <row r="303" spans="1:3" x14ac:dyDescent="0.25">
      <c r="A303" s="1">
        <v>-60</v>
      </c>
      <c r="B303" s="1">
        <f>Main!$B$66*(1+(Main!$B$31/Main!$B$66)-(COS(RADIANS(A303)))-SQRT(((Main!$B$31/Main!$B$66)^2)-((SIN(RADIANS(A303)))^2)))</f>
        <v>2.4961811327445085E-2</v>
      </c>
      <c r="C303" s="1">
        <f>(B303*PI()*(Main!$B$33/2)^2)+Main!$B$65</f>
        <v>1.6162581341739153E-4</v>
      </c>
    </row>
    <row r="304" spans="1:3" x14ac:dyDescent="0.25">
      <c r="A304" s="1">
        <v>-59</v>
      </c>
      <c r="B304" s="1">
        <f>Main!$B$66*(1+(Main!$B$31/Main!$B$66)-(COS(RADIANS(A304)))-SQRT(((Main!$B$31/Main!$B$66)^2)-((SIN(RADIANS(A304)))^2)))</f>
        <v>2.4254300320372475E-2</v>
      </c>
      <c r="C304" s="1">
        <f>(B304*PI()*(Main!$B$33/2)^2)+Main!$B$65</f>
        <v>1.5815782798338696E-4</v>
      </c>
    </row>
    <row r="305" spans="1:3" x14ac:dyDescent="0.25">
      <c r="A305" s="1">
        <v>-58</v>
      </c>
      <c r="B305" s="1">
        <f>Main!$B$66*(1+(Main!$B$31/Main!$B$66)-(COS(RADIANS(A305)))-SQRT(((Main!$B$31/Main!$B$66)^2)-((SIN(RADIANS(A305)))^2)))</f>
        <v>2.3551456677191482E-2</v>
      </c>
      <c r="C305" s="1">
        <f>(B305*PI()*(Main!$B$33/2)^2)+Main!$B$65</f>
        <v>1.5471272042665853E-4</v>
      </c>
    </row>
    <row r="306" spans="1:3" x14ac:dyDescent="0.25">
      <c r="A306" s="1">
        <v>-57</v>
      </c>
      <c r="B306" s="1">
        <f>Main!$B$66*(1+(Main!$B$31/Main!$B$66)-(COS(RADIANS(A306)))-SQRT(((Main!$B$31/Main!$B$66)^2)-((SIN(RADIANS(A306)))^2)))</f>
        <v>2.2853586930227782E-2</v>
      </c>
      <c r="C306" s="1">
        <f>(B306*PI()*(Main!$B$33/2)^2)+Main!$B$65</f>
        <v>1.5129199326749198E-4</v>
      </c>
    </row>
    <row r="307" spans="1:3" x14ac:dyDescent="0.25">
      <c r="A307" s="1">
        <v>-56</v>
      </c>
      <c r="B307" s="1">
        <f>Main!$B$66*(1+(Main!$B$31/Main!$B$66)-(COS(RADIANS(A307)))-SQRT(((Main!$B$31/Main!$B$66)^2)-((SIN(RADIANS(A307)))^2)))</f>
        <v>2.2160997337498788E-2</v>
      </c>
      <c r="C307" s="1">
        <f>(B307*PI()*(Main!$B$33/2)^2)+Main!$B$65</f>
        <v>1.4789714768160441E-4</v>
      </c>
    </row>
    <row r="308" spans="1:3" x14ac:dyDescent="0.25">
      <c r="A308" s="1">
        <v>-55</v>
      </c>
      <c r="B308" s="1">
        <f>Main!$B$66*(1+(Main!$B$31/Main!$B$66)-(COS(RADIANS(A308)))-SQRT(((Main!$B$31/Main!$B$66)^2)-((SIN(RADIANS(A308)))^2)))</f>
        <v>2.1473993660086076E-2</v>
      </c>
      <c r="C308" s="1">
        <f>(B308*PI()*(Main!$B$33/2)^2)+Main!$B$65</f>
        <v>1.4452968240889758E-4</v>
      </c>
    </row>
    <row r="309" spans="1:3" x14ac:dyDescent="0.25">
      <c r="A309" s="1">
        <v>-54</v>
      </c>
      <c r="B309" s="1">
        <f>Main!$B$66*(1+(Main!$B$31/Main!$B$66)-(COS(RADIANS(A309)))-SQRT(((Main!$B$31/Main!$B$66)^2)-((SIN(RADIANS(A309)))^2)))</f>
        <v>2.0792880939500703E-2</v>
      </c>
      <c r="C309" s="1">
        <f>(B309*PI()*(Main!$B$33/2)^2)+Main!$B$65</f>
        <v>1.4119109266217593E-4</v>
      </c>
    </row>
    <row r="310" spans="1:3" x14ac:dyDescent="0.25">
      <c r="A310" s="1">
        <v>-53</v>
      </c>
      <c r="B310" s="1">
        <f>Main!$B$66*(1+(Main!$B$31/Main!$B$66)-(COS(RADIANS(A310)))-SQRT(((Main!$B$31/Main!$B$66)^2)-((SIN(RADIANS(A310)))^2)))</f>
        <v>2.011796327532692E-2</v>
      </c>
      <c r="C310" s="1">
        <f>(B310*PI()*(Main!$B$33/2)^2)+Main!$B$65</f>
        <v>1.3788286903722977E-4</v>
      </c>
    </row>
    <row r="311" spans="1:3" x14ac:dyDescent="0.25">
      <c r="A311" s="1">
        <v>-52</v>
      </c>
      <c r="B311" s="1">
        <f>Main!$B$66*(1+(Main!$B$31/Main!$B$66)-(COS(RADIANS(A311)))-SQRT(((Main!$B$31/Main!$B$66)^2)-((SIN(RADIANS(A311)))^2)))</f>
        <v>1.9449543603424459E-2</v>
      </c>
      <c r="C311" s="1">
        <f>(B311*PI()*(Main!$B$33/2)^2)+Main!$B$65</f>
        <v>1.3460649642565577E-4</v>
      </c>
    </row>
    <row r="312" spans="1:3" x14ac:dyDescent="0.25">
      <c r="A312" s="1">
        <v>-51</v>
      </c>
      <c r="B312" s="1">
        <f>Main!$B$66*(1+(Main!$B$31/Main!$B$66)-(COS(RADIANS(A312)))-SQRT(((Main!$B$31/Main!$B$66)^2)-((SIN(RADIANS(A312)))^2)))</f>
        <v>1.8787923474959948E-2</v>
      </c>
      <c r="C312" s="1">
        <f>(B312*PI()*(Main!$B$33/2)^2)+Main!$B$65</f>
        <v>1.3136345293174203E-4</v>
      </c>
    </row>
    <row r="313" spans="1:3" x14ac:dyDescent="0.25">
      <c r="A313" s="1">
        <v>-50</v>
      </c>
      <c r="B313" s="1">
        <f>Main!$B$66*(1+(Main!$B$31/Main!$B$66)-(COS(RADIANS(A313)))-SQRT(((Main!$B$31/Main!$B$66)^2)-((SIN(RADIANS(A313)))^2)))</f>
        <v>1.8133402836530903E-2</v>
      </c>
      <c r="C313" s="1">
        <f>(B313*PI()*(Main!$B$33/2)^2)+Main!$B$65</f>
        <v>1.2815520879470865E-4</v>
      </c>
    </row>
    <row r="314" spans="1:3" x14ac:dyDescent="0.25">
      <c r="A314" s="1">
        <v>-49</v>
      </c>
      <c r="B314" s="1">
        <f>Main!$B$66*(1+(Main!$B$31/Main!$B$66)-(COS(RADIANS(A314)))-SQRT(((Main!$B$31/Main!$B$66)^2)-((SIN(RADIANS(A314)))^2)))</f>
        <v>1.7486279811635148E-2</v>
      </c>
      <c r="C314" s="1">
        <f>(B314*PI()*(Main!$B$33/2)^2)+Main!$B$65</f>
        <v>1.2498322531754254E-4</v>
      </c>
    </row>
    <row r="315" spans="1:3" x14ac:dyDescent="0.25">
      <c r="A315" s="1">
        <v>-48</v>
      </c>
      <c r="B315" s="1">
        <f>Main!$B$66*(1+(Main!$B$31/Main!$B$66)-(COS(RADIANS(A315)))-SQRT(((Main!$B$31/Main!$B$66)^2)-((SIN(RADIANS(A315)))^2)))</f>
        <v>1.6846850483731614E-2</v>
      </c>
      <c r="C315" s="1">
        <f>(B315*PI()*(Main!$B$33/2)^2)+Main!$B$65</f>
        <v>1.2184895380363349E-4</v>
      </c>
    </row>
    <row r="316" spans="1:3" x14ac:dyDescent="0.25">
      <c r="A316" s="1">
        <v>-47</v>
      </c>
      <c r="B316" s="1">
        <f>Main!$B$66*(1+(Main!$B$31/Main!$B$66)-(COS(RADIANS(A316)))-SQRT(((Main!$B$31/Main!$B$66)^2)-((SIN(RADIANS(A316)))^2)))</f>
        <v>1.6215408681126753E-2</v>
      </c>
      <c r="C316" s="1">
        <f>(B316*PI()*(Main!$B$33/2)^2)+Main!$B$65</f>
        <v>1.1875383450235806E-4</v>
      </c>
    </row>
    <row r="317" spans="1:3" x14ac:dyDescent="0.25">
      <c r="A317" s="1">
        <v>-46</v>
      </c>
      <c r="B317" s="1">
        <f>Main!$B$66*(1+(Main!$B$31/Main!$B$66)-(COS(RADIANS(A317)))-SQRT(((Main!$B$31/Main!$B$66)^2)-((SIN(RADIANS(A317)))^2)))</f>
        <v>1.5592245763912951E-2</v>
      </c>
      <c r="C317" s="1">
        <f>(B317*PI()*(Main!$B$33/2)^2)+Main!$B$65</f>
        <v>1.156992955647222E-4</v>
      </c>
    </row>
    <row r="318" spans="1:3" x14ac:dyDescent="0.25">
      <c r="A318" s="1">
        <v>-45</v>
      </c>
      <c r="B318" s="1">
        <f>Main!$B$66*(1+(Main!$B$31/Main!$B$66)-(COS(RADIANS(A318)))-SQRT(((Main!$B$31/Main!$B$66)^2)-((SIN(RADIANS(A318)))^2)))</f>
        <v>1.4977650413174625E-2</v>
      </c>
      <c r="C318" s="1">
        <f>(B318*PI()*(Main!$B$33/2)^2)+Main!$B$65</f>
        <v>1.1268675201011894E-4</v>
      </c>
    </row>
    <row r="319" spans="1:3" x14ac:dyDescent="0.25">
      <c r="A319" s="1">
        <v>-44</v>
      </c>
      <c r="B319" s="1">
        <f>Main!$B$66*(1+(Main!$B$31/Main!$B$66)-(COS(RADIANS(A319)))-SQRT(((Main!$B$31/Main!$B$66)^2)-((SIN(RADIANS(A319)))^2)))</f>
        <v>1.4371908422667893E-2</v>
      </c>
      <c r="C319" s="1">
        <f>(B319*PI()*(Main!$B$33/2)^2)+Main!$B$65</f>
        <v>1.097176047052111E-4</v>
      </c>
    </row>
    <row r="320" spans="1:3" x14ac:dyDescent="0.25">
      <c r="A320" s="1">
        <v>-43</v>
      </c>
      <c r="B320" s="1">
        <f>Main!$B$66*(1+(Main!$B$31/Main!$B$66)-(COS(RADIANS(A320)))-SQRT(((Main!$B$31/Main!$B$66)^2)-((SIN(RADIANS(A320)))^2)))</f>
        <v>1.3775302493170351E-2</v>
      </c>
      <c r="C320" s="1">
        <f>(B320*PI()*(Main!$B$33/2)^2)+Main!$B$65</f>
        <v>1.0679323935590155E-4</v>
      </c>
    </row>
    <row r="321" spans="1:3" x14ac:dyDescent="0.25">
      <c r="A321" s="1">
        <v>-42</v>
      </c>
      <c r="B321" s="1">
        <f>Main!$B$66*(1+(Main!$B$31/Main!$B$66)-(COS(RADIANS(A321)))-SQRT(((Main!$B$31/Main!$B$66)^2)-((SIN(RADIANS(A321)))^2)))</f>
        <v>1.3188112029686673E-2</v>
      </c>
      <c r="C321" s="1">
        <f>(B321*PI()*(Main!$B$33/2)^2)+Main!$B$65</f>
        <v>1.0391502551330219E-4</v>
      </c>
    </row>
    <row r="322" spans="1:3" x14ac:dyDescent="0.25">
      <c r="A322" s="1">
        <v>-41</v>
      </c>
      <c r="B322" s="1">
        <f>Main!$B$66*(1+(Main!$B$31/Main!$B$66)-(COS(RADIANS(A322)))-SQRT(((Main!$B$31/Main!$B$66)^2)-((SIN(RADIANS(A322)))^2)))</f>
        <v>1.2610612941686755E-2</v>
      </c>
      <c r="C322" s="1">
        <f>(B322*PI()*(Main!$B$33/2)^2)+Main!$B$65</f>
        <v>1.0108431559456717E-4</v>
      </c>
    </row>
    <row r="323" spans="1:3" x14ac:dyDescent="0.25">
      <c r="A323" s="1">
        <v>-40</v>
      </c>
      <c r="B323" s="1">
        <f>Main!$B$66*(1+(Main!$B$31/Main!$B$66)-(COS(RADIANS(A323)))-SQRT(((Main!$B$31/Main!$B$66)^2)-((SIN(RADIANS(A323)))^2)))</f>
        <v>1.2043077446542818E-2</v>
      </c>
      <c r="C323" s="1">
        <f>(B323*PI()*(Main!$B$33/2)^2)+Main!$B$65</f>
        <v>9.8302443919406424E-5</v>
      </c>
    </row>
    <row r="324" spans="1:3" x14ac:dyDescent="0.25">
      <c r="A324" s="1">
        <v>-39</v>
      </c>
      <c r="B324" s="1">
        <f>Main!$B$66*(1+(Main!$B$31/Main!$B$66)-(COS(RADIANS(A324)))-SQRT(((Main!$B$31/Main!$B$66)^2)-((SIN(RADIANS(A324)))^2)))</f>
        <v>1.1485773876321997E-2</v>
      </c>
      <c r="C324" s="1">
        <f>(B324*PI()*(Main!$B$33/2)^2)+Main!$B$65</f>
        <v>9.5570725763046782E-5</v>
      </c>
    </row>
    <row r="325" spans="1:3" x14ac:dyDescent="0.25">
      <c r="A325" s="1">
        <v>-38</v>
      </c>
      <c r="B325" s="1">
        <f>Main!$B$66*(1+(Main!$B$31/Main!$B$66)-(COS(RADIANS(A325)))-SQRT(((Main!$B$31/Main!$B$66)^2)-((SIN(RADIANS(A325)))^2)))</f>
        <v>1.0938966488082413E-2</v>
      </c>
      <c r="C325" s="1">
        <f>(B325*PI()*(Main!$B$33/2)^2)+Main!$B$65</f>
        <v>9.2890456426365846E-5</v>
      </c>
    </row>
    <row r="326" spans="1:3" x14ac:dyDescent="0.25">
      <c r="A326" s="1">
        <v>-37</v>
      </c>
      <c r="B326" s="1">
        <f>Main!$B$66*(1+(Main!$B$31/Main!$B$66)-(COS(RADIANS(A326)))-SQRT(((Main!$B$31/Main!$B$66)^2)-((SIN(RADIANS(A326)))^2)))</f>
        <v>1.0402915277809864E-2</v>
      </c>
      <c r="C326" s="1">
        <f>(B326*PI()*(Main!$B$33/2)^2)+Main!$B$65</f>
        <v>9.0262910323871172E-5</v>
      </c>
    </row>
    <row r="327" spans="1:3" x14ac:dyDescent="0.25">
      <c r="A327" s="1">
        <v>-36</v>
      </c>
      <c r="B327" s="1">
        <f>Main!$B$66*(1+(Main!$B$31/Main!$B$66)-(COS(RADIANS(A327)))-SQRT(((Main!$B$31/Main!$B$66)^2)-((SIN(RADIANS(A327)))^2)))</f>
        <v>9.8778757981248886E-3</v>
      </c>
      <c r="C327" s="1">
        <f>(B327*PI()*(Main!$B$33/2)^2)+Main!$B$65</f>
        <v>8.7689340090160345E-5</v>
      </c>
    </row>
    <row r="328" spans="1:3" x14ac:dyDescent="0.25">
      <c r="A328" s="1">
        <v>-35</v>
      </c>
      <c r="B328" s="1">
        <f>Main!$B$66*(1+(Main!$B$31/Main!$B$66)-(COS(RADIANS(A328)))-SQRT(((Main!$B$31/Main!$B$66)^2)-((SIN(RADIANS(A328)))^2)))</f>
        <v>9.3640989798791773E-3</v>
      </c>
      <c r="C328" s="1">
        <f>(B328*PI()*(Main!$B$33/2)^2)+Main!$B$65</f>
        <v>8.5170975705445583E-5</v>
      </c>
    </row>
    <row r="329" spans="1:3" x14ac:dyDescent="0.25">
      <c r="A329" s="1">
        <v>-34</v>
      </c>
      <c r="B329" s="1">
        <f>Main!$B$66*(1+(Main!$B$31/Main!$B$66)-(COS(RADIANS(A329)))-SQRT(((Main!$B$31/Main!$B$66)^2)-((SIN(RADIANS(A329)))^2)))</f>
        <v>8.8618309577537507E-3</v>
      </c>
      <c r="C329" s="1">
        <f>(B329*PI()*(Main!$B$33/2)^2)+Main!$B$65</f>
        <v>8.2709023640693444E-5</v>
      </c>
    </row>
    <row r="330" spans="1:3" x14ac:dyDescent="0.25">
      <c r="A330" s="1">
        <v>-33</v>
      </c>
      <c r="B330" s="1">
        <f>Main!$B$66*(1+(Main!$B$31/Main!$B$66)-(COS(RADIANS(A330)))-SQRT(((Main!$B$31/Main!$B$66)^2)-((SIN(RADIANS(A330)))^2)))</f>
        <v>8.3713128999610004E-3</v>
      </c>
      <c r="C330" s="1">
        <f>(B330*PI()*(Main!$B$33/2)^2)+Main!$B$65</f>
        <v>8.03046660228806E-5</v>
      </c>
    </row>
    <row r="331" spans="1:3" x14ac:dyDescent="0.25">
      <c r="A331" s="1">
        <v>-32</v>
      </c>
      <c r="B331" s="1">
        <f>Main!$B$66*(1+(Main!$B$31/Main!$B$66)-(COS(RADIANS(A331)))-SQRT(((Main!$B$31/Main!$B$66)^2)-((SIN(RADIANS(A331)))^2)))</f>
        <v>7.8927808421461656E-3</v>
      </c>
      <c r="C331" s="1">
        <f>(B331*PI()*(Main!$B$33/2)^2)+Main!$B$65</f>
        <v>7.7959059820833539E-5</v>
      </c>
    </row>
    <row r="332" spans="1:3" x14ac:dyDescent="0.25">
      <c r="A332" s="1">
        <v>-31</v>
      </c>
      <c r="B332" s="1">
        <f>Main!$B$66*(1+(Main!$B$31/Main!$B$66)-(COS(RADIANS(A332)))-SQRT(((Main!$B$31/Main!$B$66)^2)-((SIN(RADIANS(A332)))^2)))</f>
        <v>7.4264655255753265E-3</v>
      </c>
      <c r="C332" s="1">
        <f>(B332*PI()*(Main!$B$33/2)^2)+Main!$B$65</f>
        <v>7.5673336052079588E-5</v>
      </c>
    </row>
    <row r="333" spans="1:3" x14ac:dyDescent="0.25">
      <c r="A333" s="1">
        <v>-30</v>
      </c>
      <c r="B333" s="1">
        <f>Main!$B$66*(1+(Main!$B$31/Main!$B$66)-(COS(RADIANS(A333)))-SQRT(((Main!$B$31/Main!$B$66)^2)-((SIN(RADIANS(A333)))^2)))</f>
        <v>6.9725922396898206E-3</v>
      </c>
      <c r="C333" s="1">
        <f>(B333*PI()*(Main!$B$33/2)^2)+Main!$B$65</f>
        <v>7.3448599011100696E-5</v>
      </c>
    </row>
    <row r="334" spans="1:3" x14ac:dyDescent="0.25">
      <c r="A334" s="1">
        <v>-29</v>
      </c>
      <c r="B334" s="1">
        <f>Main!$B$66*(1+(Main!$B$31/Main!$B$66)-(COS(RADIANS(A334)))-SQRT(((Main!$B$31/Main!$B$66)^2)-((SIN(RADIANS(A334)))^2)))</f>
        <v>6.5313806690997459E-3</v>
      </c>
      <c r="C334" s="1">
        <f>(B334*PI()*(Main!$B$33/2)^2)+Main!$B$65</f>
        <v>7.1285925519345902E-5</v>
      </c>
    </row>
    <row r="335" spans="1:3" x14ac:dyDescent="0.25">
      <c r="A335" s="1">
        <v>-28</v>
      </c>
      <c r="B335" s="1">
        <f>Main!$B$66*(1+(Main!$B$31/Main!$B$66)-(COS(RADIANS(A335)))-SQRT(((Main!$B$31/Main!$B$66)^2)-((SIN(RADIANS(A335)))^2)))</f>
        <v>6.1030447450831464E-3</v>
      </c>
      <c r="C335" s="1">
        <f>(B335*PI()*(Main!$B$33/2)^2)+Main!$B$65</f>
        <v>6.91863641973296E-5</v>
      </c>
    </row>
    <row r="336" spans="1:3" x14ac:dyDescent="0.25">
      <c r="A336" s="1">
        <v>-27</v>
      </c>
      <c r="B336" s="1">
        <f>Main!$B$66*(1+(Main!$B$31/Main!$B$66)-(COS(RADIANS(A336)))-SQRT(((Main!$B$31/Main!$B$66)^2)-((SIN(RADIANS(A336)))^2)))</f>
        <v>5.6877925016502306E-3</v>
      </c>
      <c r="C336" s="1">
        <f>(B336*PI()*(Main!$B$33/2)^2)+Main!$B$65</f>
        <v>6.7150934759105643E-5</v>
      </c>
    </row>
    <row r="337" spans="1:3" x14ac:dyDescent="0.25">
      <c r="A337" s="1">
        <v>-26</v>
      </c>
      <c r="B337" s="1">
        <f>Main!$B$66*(1+(Main!$B$31/Main!$B$66)-(COS(RADIANS(A337)))-SQRT(((Main!$B$31/Main!$B$66)^2)-((SIN(RADIANS(A337)))^2)))</f>
        <v>5.2858259362265252E-3</v>
      </c>
      <c r="C337" s="1">
        <f>(B337*PI()*(Main!$B$33/2)^2)+Main!$B$65</f>
        <v>6.5180627329382231E-5</v>
      </c>
    </row>
    <row r="338" spans="1:3" x14ac:dyDescent="0.25">
      <c r="A338" s="1">
        <v>-25</v>
      </c>
      <c r="B338" s="1">
        <f>Main!$B$66*(1+(Main!$B$31/Main!$B$66)-(COS(RADIANS(A338)))-SQRT(((Main!$B$31/Main!$B$66)^2)-((SIN(RADIANS(A338)))^2)))</f>
        <v>4.8973408750032461E-3</v>
      </c>
      <c r="C338" s="1">
        <f>(B338*PI()*(Main!$B$33/2)^2)+Main!$B$65</f>
        <v>6.3276401783513871E-5</v>
      </c>
    </row>
    <row r="339" spans="1:3" x14ac:dyDescent="0.25">
      <c r="A339" s="1">
        <v>-24</v>
      </c>
      <c r="B339" s="1">
        <f>Main!$B$66*(1+(Main!$B$31/Main!$B$66)-(COS(RADIANS(A339)))-SQRT(((Main!$B$31/Main!$B$66)^2)-((SIN(RADIANS(A339)))^2)))</f>
        <v>4.5225268429976125E-3</v>
      </c>
      <c r="C339" s="1">
        <f>(B339*PI()*(Main!$B$33/2)^2)+Main!$B$65</f>
        <v>6.1439187110579952E-5</v>
      </c>
    </row>
    <row r="340" spans="1:3" x14ac:dyDescent="0.25">
      <c r="A340" s="1">
        <v>-23</v>
      </c>
      <c r="B340" s="1">
        <f>Main!$B$66*(1+(Main!$B$31/Main!$B$66)-(COS(RADIANS(A340)))-SQRT(((Main!$B$31/Main!$B$66)^2)-((SIN(RADIANS(A340)))^2)))</f>
        <v>4.1615669388609857E-3</v>
      </c>
      <c r="C340" s="1">
        <f>(B340*PI()*(Main!$B$33/2)^2)+Main!$B$65</f>
        <v>5.9669880799735456E-5</v>
      </c>
    </row>
    <row r="341" spans="1:3" x14ac:dyDescent="0.25">
      <c r="A341" s="1">
        <v>-22</v>
      </c>
      <c r="B341" s="1">
        <f>Main!$B$66*(1+(Main!$B$31/Main!$B$66)-(COS(RADIANS(A341)))-SQRT(((Main!$B$31/Main!$B$66)^2)-((SIN(RADIANS(A341)))^2)))</f>
        <v>3.814637714468262E-3</v>
      </c>
      <c r="C341" s="1">
        <f>(B341*PI()*(Main!$B$33/2)^2)+Main!$B$65</f>
        <v>5.7969348249998039E-5</v>
      </c>
    </row>
    <row r="342" spans="1:3" x14ac:dyDescent="0.25">
      <c r="A342" s="1">
        <v>-21</v>
      </c>
      <c r="B342" s="1">
        <f>Main!$B$66*(1+(Main!$B$31/Main!$B$66)-(COS(RADIANS(A342)))-SQRT(((Main!$B$31/Main!$B$66)^2)-((SIN(RADIANS(A342)))^2)))</f>
        <v>3.4819090593173731E-3</v>
      </c>
      <c r="C342" s="1">
        <f>(B342*PI()*(Main!$B$33/2)^2)+Main!$B$65</f>
        <v>5.6338422203612459E-5</v>
      </c>
    </row>
    <row r="343" spans="1:3" x14ac:dyDescent="0.25">
      <c r="A343" s="1">
        <v>-20</v>
      </c>
      <c r="B343" s="1">
        <f>Main!$B$66*(1+(Main!$B$31/Main!$B$66)-(COS(RADIANS(A343)))-SQRT(((Main!$B$31/Main!$B$66)^2)-((SIN(RADIANS(A343)))^2)))</f>
        <v>3.1635440897643265E-3</v>
      </c>
      <c r="C343" s="1">
        <f>(B343*PI()*(Main!$B$33/2)^2)+Main!$B$65</f>
        <v>5.477790220311731E-5</v>
      </c>
    </row>
    <row r="344" spans="1:3" x14ac:dyDescent="0.25">
      <c r="A344" s="1">
        <v>-19</v>
      </c>
      <c r="B344" s="1">
        <f>Main!$B$66*(1+(Main!$B$31/Main!$B$66)-(COS(RADIANS(A344)))-SQRT(((Main!$B$31/Main!$B$66)^2)-((SIN(RADIANS(A344)))^2)))</f>
        <v>2.8596990431149433E-3</v>
      </c>
      <c r="C344" s="1">
        <f>(B344*PI()*(Main!$B$33/2)^2)+Main!$B$65</f>
        <v>5.3288554072217688E-5</v>
      </c>
    </row>
    <row r="345" spans="1:3" x14ac:dyDescent="0.25">
      <c r="A345" s="1">
        <v>-18</v>
      </c>
      <c r="B345" s="1">
        <f>Main!$B$66*(1+(Main!$B$31/Main!$B$66)-(COS(RADIANS(A345)))-SQRT(((Main!$B$31/Main!$B$66)^2)-((SIN(RADIANS(A345)))^2)))</f>
        <v>2.570523176591896E-3</v>
      </c>
      <c r="C345" s="1">
        <f>(B345*PI()*(Main!$B$33/2)^2)+Main!$B$65</f>
        <v>5.1871109420554959E-5</v>
      </c>
    </row>
    <row r="346" spans="1:3" x14ac:dyDescent="0.25">
      <c r="A346" s="1">
        <v>-17</v>
      </c>
      <c r="B346" s="1">
        <f>Main!$B$66*(1+(Main!$B$31/Main!$B$66)-(COS(RADIANS(A346)))-SQRT(((Main!$B$31/Main!$B$66)^2)-((SIN(RADIANS(A346)))^2)))</f>
        <v>2.2961586711919319E-3</v>
      </c>
      <c r="C346" s="1">
        <f>(B346*PI()*(Main!$B$33/2)^2)+Main!$B$65</f>
        <v>5.0526265172446613E-5</v>
      </c>
    </row>
    <row r="347" spans="1:3" x14ac:dyDescent="0.25">
      <c r="A347" s="1">
        <v>-16</v>
      </c>
      <c r="B347" s="1">
        <f>Main!$B$66*(1+(Main!$B$31/Main!$B$66)-(COS(RADIANS(A347)))-SQRT(((Main!$B$31/Main!$B$66)^2)-((SIN(RADIANS(A347)))^2)))</f>
        <v>2.0367405404463092E-3</v>
      </c>
      <c r="C347" s="1">
        <f>(B347*PI()*(Main!$B$33/2)^2)+Main!$B$65</f>
        <v>4.925468311966E-5</v>
      </c>
    </row>
    <row r="348" spans="1:3" x14ac:dyDescent="0.25">
      <c r="A348" s="1">
        <v>-15</v>
      </c>
      <c r="B348" s="1">
        <f>Main!$B$66*(1+(Main!$B$31/Main!$B$66)-(COS(RADIANS(A348)))-SQRT(((Main!$B$31/Main!$B$66)^2)-((SIN(RADIANS(A348)))^2)))</f>
        <v>1.7923965440942418E-3</v>
      </c>
      <c r="C348" s="1">
        <f>(B348*PI()*(Main!$B$33/2)^2)+Main!$B$65</f>
        <v>4.8056989498268081E-5</v>
      </c>
    </row>
    <row r="349" spans="1:3" x14ac:dyDescent="0.25">
      <c r="A349" s="1">
        <v>-14</v>
      </c>
      <c r="B349" s="1">
        <f>Main!$B$66*(1+(Main!$B$31/Main!$B$66)-(COS(RADIANS(A349)))-SQRT(((Main!$B$31/Main!$B$66)^2)-((SIN(RADIANS(A349)))^2)))</f>
        <v>1.5632471066777053E-3</v>
      </c>
      <c r="C349" s="1">
        <f>(B349*PI()*(Main!$B$33/2)^2)+Main!$B$65</f>
        <v>4.6933774589628034E-5</v>
      </c>
    </row>
    <row r="350" spans="1:3" x14ac:dyDescent="0.25">
      <c r="A350" s="1">
        <v>-13</v>
      </c>
      <c r="B350" s="1">
        <f>Main!$B$66*(1+(Main!$B$31/Main!$B$66)-(COS(RADIANS(A350)))-SQRT(((Main!$B$31/Main!$B$66)^2)-((SIN(RADIANS(A350)))^2)))</f>
        <v>1.3494052410635501E-3</v>
      </c>
      <c r="C350" s="1">
        <f>(B350*PI()*(Main!$B$33/2)^2)+Main!$B$65</f>
        <v>4.5885592345511873E-5</v>
      </c>
    </row>
    <row r="351" spans="1:3" x14ac:dyDescent="0.25">
      <c r="A351" s="1">
        <v>-12</v>
      </c>
      <c r="B351" s="1">
        <f>Main!$B$66*(1+(Main!$B$31/Main!$B$66)-(COS(RADIANS(A351)))-SQRT(((Main!$B$31/Main!$B$66)^2)-((SIN(RADIANS(A351)))^2)))</f>
        <v>1.1509764768977105E-3</v>
      </c>
      <c r="C351" s="1">
        <f>(B351*PI()*(Main!$B$33/2)^2)+Main!$B$65</f>
        <v>4.4912960037412618E-5</v>
      </c>
    </row>
    <row r="352" spans="1:3" x14ac:dyDescent="0.25">
      <c r="A352" s="1">
        <v>-11</v>
      </c>
      <c r="B352" s="1">
        <f>Main!$B$66*(1+(Main!$B$31/Main!$B$66)-(COS(RADIANS(A352)))-SQRT(((Main!$B$31/Main!$B$66)^2)-((SIN(RADIANS(A352)))^2)))</f>
        <v>9.680587939946368E-4</v>
      </c>
      <c r="C352" s="1">
        <f>(B352*PI()*(Main!$B$33/2)^2)+Main!$B$65</f>
        <v>4.4016357930041271E-5</v>
      </c>
    </row>
    <row r="353" spans="1:3" x14ac:dyDescent="0.25">
      <c r="A353" s="1">
        <v>-10</v>
      </c>
      <c r="B353" s="1">
        <f>Main!$B$66*(1+(Main!$B$31/Main!$B$66)-(COS(RADIANS(A353)))-SQRT(((Main!$B$31/Main!$B$66)^2)-((SIN(RADIANS(A353)))^2)))</f>
        <v>8.0074256066370417E-4</v>
      </c>
      <c r="C353" s="1">
        <f>(B353*PI()*(Main!$B$33/2)^2)+Main!$B$65</f>
        <v>4.319622897902322E-5</v>
      </c>
    </row>
    <row r="354" spans="1:3" x14ac:dyDescent="0.25">
      <c r="A354" s="1">
        <v>-9</v>
      </c>
      <c r="B354" s="1">
        <f>Main!$B$66*(1+(Main!$B$31/Main!$B$66)-(COS(RADIANS(A354)))-SQRT(((Main!$B$31/Main!$B$66)^2)-((SIN(RADIANS(A354)))^2)))</f>
        <v>6.4911047697422558E-4</v>
      </c>
      <c r="C354" s="1">
        <f>(B354*PI()*(Main!$B$33/2)^2)+Main!$B$65</f>
        <v>4.2452978552802068E-5</v>
      </c>
    </row>
    <row r="355" spans="1:3" x14ac:dyDescent="0.25">
      <c r="A355" s="1">
        <v>-8</v>
      </c>
      <c r="B355" s="1">
        <f>Main!$B$66*(1+(Main!$B$31/Main!$B$66)-(COS(RADIANS(A355)))-SQRT(((Main!$B$31/Main!$B$66)^2)-((SIN(RADIANS(A355)))^2)))</f>
        <v>5.1323752295861483E-4</v>
      </c>
      <c r="C355" s="1">
        <f>(B355*PI()*(Main!$B$33/2)^2)+Main!$B$65</f>
        <v>4.1786974178748625E-5</v>
      </c>
    </row>
    <row r="356" spans="1:3" x14ac:dyDescent="0.25">
      <c r="A356" s="1">
        <v>-7</v>
      </c>
      <c r="B356" s="1">
        <f>Main!$B$66*(1+(Main!$B$31/Main!$B$66)-(COS(RADIANS(A356)))-SQRT(((Main!$B$31/Main!$B$66)^2)-((SIN(RADIANS(A356)))^2)))</f>
        <v>3.9319091175381066E-4</v>
      </c>
      <c r="C356" s="1">
        <f>(B356*PI()*(Main!$B$33/2)^2)+Main!$B$65</f>
        <v>4.1198545313475657E-5</v>
      </c>
    </row>
    <row r="357" spans="1:3" x14ac:dyDescent="0.25">
      <c r="A357" s="1">
        <v>-6</v>
      </c>
      <c r="B357" s="1">
        <f>Main!$B$66*(1+(Main!$B$31/Main!$B$66)-(COS(RADIANS(A357)))-SQRT(((Main!$B$31/Main!$B$66)^2)-((SIN(RADIANS(A357)))^2)))</f>
        <v>2.8903004768012804E-4</v>
      </c>
      <c r="C357" s="1">
        <f>(B357*PI()*(Main!$B$33/2)^2)+Main!$B$65</f>
        <v>4.068798313735422E-5</v>
      </c>
    </row>
    <row r="358" spans="1:3" x14ac:dyDescent="0.25">
      <c r="A358" s="1">
        <v>-5</v>
      </c>
      <c r="B358" s="1">
        <f>Main!$B$66*(1+(Main!$B$31/Main!$B$66)-(COS(RADIANS(A358)))-SQRT(((Main!$B$31/Main!$B$66)^2)-((SIN(RADIANS(A358)))^2)))</f>
        <v>2.0080648925630985E-4</v>
      </c>
      <c r="C358" s="1">
        <f>(B358*PI()*(Main!$B$33/2)^2)+Main!$B$65</f>
        <v>4.0255540373225672E-5</v>
      </c>
    </row>
    <row r="359" spans="1:3" x14ac:dyDescent="0.25">
      <c r="A359" s="1">
        <v>-4</v>
      </c>
      <c r="B359" s="1">
        <f>Main!$B$66*(1+(Main!$B$31/Main!$B$66)-(COS(RADIANS(A359)))-SQRT(((Main!$B$31/Main!$B$66)^2)-((SIN(RADIANS(A359)))^2)))</f>
        <v>1.2856391714929552E-4</v>
      </c>
      <c r="C359" s="1">
        <f>(B359*PI()*(Main!$B$33/2)^2)+Main!$B$65</f>
        <v>3.9901431129302007E-5</v>
      </c>
    </row>
    <row r="360" spans="1:3" x14ac:dyDescent="0.25">
      <c r="A360" s="1">
        <v>-3</v>
      </c>
      <c r="B360" s="1">
        <f>Main!$B$66*(1+(Main!$B$31/Main!$B$66)-(COS(RADIANS(A360)))-SQRT(((Main!$B$31/Main!$B$66)^2)-((SIN(RADIANS(A360)))^2)))</f>
        <v>7.2338107058146186E-5</v>
      </c>
      <c r="C360" s="1">
        <f>(B360*PI()*(Main!$B$33/2)^2)+Main!$B$65</f>
        <v>3.9625830766251826E-5</v>
      </c>
    </row>
    <row r="361" spans="1:3" x14ac:dyDescent="0.25">
      <c r="A361" s="1">
        <v>-2</v>
      </c>
      <c r="B361" s="1">
        <f>Main!$B$66*(1+(Main!$B$31/Main!$B$66)-(COS(RADIANS(A361)))-SQRT(((Main!$B$31/Main!$B$66)^2)-((SIN(RADIANS(A361)))^2)))</f>
        <v>3.2156907529633164E-5</v>
      </c>
      <c r="C361" s="1">
        <f>(B361*PI()*(Main!$B$33/2)^2)+Main!$B$65</f>
        <v>3.9428875788459639E-5</v>
      </c>
    </row>
    <row r="362" spans="1:3" x14ac:dyDescent="0.25">
      <c r="A362" s="1">
        <v>-1</v>
      </c>
      <c r="B362" s="1">
        <f>Main!$B$66*(1+(Main!$B$31/Main!$B$66)-(COS(RADIANS(A362)))-SQRT(((Main!$B$31/Main!$B$66)^2)-((SIN(RADIANS(A362)))^2)))</f>
        <v>8.040222705615196E-6</v>
      </c>
      <c r="C362" s="1">
        <f>(B362*PI()*(Main!$B$33/2)^2)+Main!$B$65</f>
        <v>3.9310663759459229E-5</v>
      </c>
    </row>
    <row r="363" spans="1:3" x14ac:dyDescent="0.25">
      <c r="A363" s="1">
        <v>0</v>
      </c>
      <c r="B363" s="1">
        <f>Main!$B$66*(1+(Main!$B$31/Main!$B$66)-(COS(RADIANS(A363)))-SQRT(((Main!$B$31/Main!$B$66)^2)-((SIN(RADIANS(A363)))^2)))</f>
        <v>0</v>
      </c>
      <c r="C363" s="1">
        <f>(B363*PI()*(Main!$B$33/2)^2)+Main!$B$65</f>
        <v>3.9271253241530194E-5</v>
      </c>
    </row>
    <row r="364" spans="1:3" x14ac:dyDescent="0.25">
      <c r="A364" s="1">
        <v>1</v>
      </c>
      <c r="B364" s="1">
        <f>Main!$B$66*(1+(Main!$B$31/Main!$B$66)-(COS(RADIANS(A364)))-SQRT(((Main!$B$31/Main!$B$66)^2)-((SIN(RADIANS(A364)))^2)))</f>
        <v>8.040222705615196E-6</v>
      </c>
      <c r="C364" s="1">
        <f>(B364*PI()*(Main!$B$33/2)^2)+Main!$B$65</f>
        <v>3.9310663759459229E-5</v>
      </c>
    </row>
    <row r="365" spans="1:3" x14ac:dyDescent="0.25">
      <c r="A365" s="1">
        <v>2</v>
      </c>
      <c r="B365" s="1">
        <f>Main!$B$66*(1+(Main!$B$31/Main!$B$66)-(COS(RADIANS(A365)))-SQRT(((Main!$B$31/Main!$B$66)^2)-((SIN(RADIANS(A365)))^2)))</f>
        <v>3.2156907529633164E-5</v>
      </c>
      <c r="C365" s="1">
        <f>(B365*PI()*(Main!$B$33/2)^2)+Main!$B$65</f>
        <v>3.9428875788459639E-5</v>
      </c>
    </row>
    <row r="366" spans="1:3" x14ac:dyDescent="0.25">
      <c r="A366" s="1">
        <v>3</v>
      </c>
      <c r="B366" s="1">
        <f>Main!$B$66*(1+(Main!$B$31/Main!$B$66)-(COS(RADIANS(A366)))-SQRT(((Main!$B$31/Main!$B$66)^2)-((SIN(RADIANS(A366)))^2)))</f>
        <v>7.2338107058146186E-5</v>
      </c>
      <c r="C366" s="1">
        <f>(B366*PI()*(Main!$B$33/2)^2)+Main!$B$65</f>
        <v>3.9625830766251826E-5</v>
      </c>
    </row>
    <row r="367" spans="1:3" x14ac:dyDescent="0.25">
      <c r="A367" s="1">
        <v>4</v>
      </c>
      <c r="B367" s="1">
        <f>Main!$B$66*(1+(Main!$B$31/Main!$B$66)-(COS(RADIANS(A367)))-SQRT(((Main!$B$31/Main!$B$66)^2)-((SIN(RADIANS(A367)))^2)))</f>
        <v>1.2856391714929552E-4</v>
      </c>
      <c r="C367" s="1">
        <f>(B367*PI()*(Main!$B$33/2)^2)+Main!$B$65</f>
        <v>3.9901431129302007E-5</v>
      </c>
    </row>
    <row r="368" spans="1:3" x14ac:dyDescent="0.25">
      <c r="A368" s="1">
        <v>5</v>
      </c>
      <c r="B368" s="1">
        <f>Main!$B$66*(1+(Main!$B$31/Main!$B$66)-(COS(RADIANS(A368)))-SQRT(((Main!$B$31/Main!$B$66)^2)-((SIN(RADIANS(A368)))^2)))</f>
        <v>2.0080648925630985E-4</v>
      </c>
      <c r="C368" s="1">
        <f>(B368*PI()*(Main!$B$33/2)^2)+Main!$B$65</f>
        <v>4.0255540373225672E-5</v>
      </c>
    </row>
    <row r="369" spans="1:3" x14ac:dyDescent="0.25">
      <c r="A369" s="1">
        <v>6</v>
      </c>
      <c r="B369" s="1">
        <f>Main!$B$66*(1+(Main!$B$31/Main!$B$66)-(COS(RADIANS(A369)))-SQRT(((Main!$B$31/Main!$B$66)^2)-((SIN(RADIANS(A369)))^2)))</f>
        <v>2.8903004768012804E-4</v>
      </c>
      <c r="C369" s="1">
        <f>(B369*PI()*(Main!$B$33/2)^2)+Main!$B$65</f>
        <v>4.068798313735422E-5</v>
      </c>
    </row>
    <row r="370" spans="1:3" x14ac:dyDescent="0.25">
      <c r="A370" s="1">
        <v>7</v>
      </c>
      <c r="B370" s="1">
        <f>Main!$B$66*(1+(Main!$B$31/Main!$B$66)-(COS(RADIANS(A370)))-SQRT(((Main!$B$31/Main!$B$66)^2)-((SIN(RADIANS(A370)))^2)))</f>
        <v>3.9319091175381066E-4</v>
      </c>
      <c r="C370" s="1">
        <f>(B370*PI()*(Main!$B$33/2)^2)+Main!$B$65</f>
        <v>4.1198545313475657E-5</v>
      </c>
    </row>
    <row r="371" spans="1:3" x14ac:dyDescent="0.25">
      <c r="A371" s="1">
        <v>8</v>
      </c>
      <c r="B371" s="1">
        <f>Main!$B$66*(1+(Main!$B$31/Main!$B$66)-(COS(RADIANS(A371)))-SQRT(((Main!$B$31/Main!$B$66)^2)-((SIN(RADIANS(A371)))^2)))</f>
        <v>5.1323752295861483E-4</v>
      </c>
      <c r="C371" s="1">
        <f>(B371*PI()*(Main!$B$33/2)^2)+Main!$B$65</f>
        <v>4.1786974178748625E-5</v>
      </c>
    </row>
    <row r="372" spans="1:3" x14ac:dyDescent="0.25">
      <c r="A372" s="1">
        <v>9</v>
      </c>
      <c r="B372" s="1">
        <f>Main!$B$66*(1+(Main!$B$31/Main!$B$66)-(COS(RADIANS(A372)))-SQRT(((Main!$B$31/Main!$B$66)^2)-((SIN(RADIANS(A372)))^2)))</f>
        <v>6.4911047697422558E-4</v>
      </c>
      <c r="C372" s="1">
        <f>(B372*PI()*(Main!$B$33/2)^2)+Main!$B$65</f>
        <v>4.2452978552802068E-5</v>
      </c>
    </row>
    <row r="373" spans="1:3" x14ac:dyDescent="0.25">
      <c r="A373" s="1">
        <v>10</v>
      </c>
      <c r="B373" s="1">
        <f>Main!$B$66*(1+(Main!$B$31/Main!$B$66)-(COS(RADIANS(A373)))-SQRT(((Main!$B$31/Main!$B$66)^2)-((SIN(RADIANS(A373)))^2)))</f>
        <v>8.0074256066370417E-4</v>
      </c>
      <c r="C373" s="1">
        <f>(B373*PI()*(Main!$B$33/2)^2)+Main!$B$65</f>
        <v>4.319622897902322E-5</v>
      </c>
    </row>
    <row r="374" spans="1:3" x14ac:dyDescent="0.25">
      <c r="A374" s="1">
        <v>11</v>
      </c>
      <c r="B374" s="1">
        <f>Main!$B$66*(1+(Main!$B$31/Main!$B$66)-(COS(RADIANS(A374)))-SQRT(((Main!$B$31/Main!$B$66)^2)-((SIN(RADIANS(A374)))^2)))</f>
        <v>9.680587939946368E-4</v>
      </c>
      <c r="C374" s="1">
        <f>(B374*PI()*(Main!$B$33/2)^2)+Main!$B$65</f>
        <v>4.4016357930041271E-5</v>
      </c>
    </row>
    <row r="375" spans="1:3" x14ac:dyDescent="0.25">
      <c r="A375" s="1">
        <v>12</v>
      </c>
      <c r="B375" s="1">
        <f>Main!$B$66*(1+(Main!$B$31/Main!$B$66)-(COS(RADIANS(A375)))-SQRT(((Main!$B$31/Main!$B$66)^2)-((SIN(RADIANS(A375)))^2)))</f>
        <v>1.1509764768977105E-3</v>
      </c>
      <c r="C375" s="1">
        <f>(B375*PI()*(Main!$B$33/2)^2)+Main!$B$65</f>
        <v>4.4912960037412618E-5</v>
      </c>
    </row>
    <row r="376" spans="1:3" x14ac:dyDescent="0.25">
      <c r="A376" s="1">
        <v>13</v>
      </c>
      <c r="B376" s="1">
        <f>Main!$B$66*(1+(Main!$B$31/Main!$B$66)-(COS(RADIANS(A376)))-SQRT(((Main!$B$31/Main!$B$66)^2)-((SIN(RADIANS(A376)))^2)))</f>
        <v>1.3494052410635501E-3</v>
      </c>
      <c r="C376" s="1">
        <f>(B376*PI()*(Main!$B$33/2)^2)+Main!$B$65</f>
        <v>4.5885592345511873E-5</v>
      </c>
    </row>
    <row r="377" spans="1:3" x14ac:dyDescent="0.25">
      <c r="A377" s="1">
        <v>14</v>
      </c>
      <c r="B377" s="1">
        <f>Main!$B$66*(1+(Main!$B$31/Main!$B$66)-(COS(RADIANS(A377)))-SQRT(((Main!$B$31/Main!$B$66)^2)-((SIN(RADIANS(A377)))^2)))</f>
        <v>1.5632471066777053E-3</v>
      </c>
      <c r="C377" s="1">
        <f>(B377*PI()*(Main!$B$33/2)^2)+Main!$B$65</f>
        <v>4.6933774589628034E-5</v>
      </c>
    </row>
    <row r="378" spans="1:3" x14ac:dyDescent="0.25">
      <c r="A378" s="1">
        <v>15</v>
      </c>
      <c r="B378" s="1">
        <f>Main!$B$66*(1+(Main!$B$31/Main!$B$66)-(COS(RADIANS(A378)))-SQRT(((Main!$B$31/Main!$B$66)^2)-((SIN(RADIANS(A378)))^2)))</f>
        <v>1.7923965440942418E-3</v>
      </c>
      <c r="C378" s="1">
        <f>(B378*PI()*(Main!$B$33/2)^2)+Main!$B$65</f>
        <v>4.8056989498268081E-5</v>
      </c>
    </row>
    <row r="379" spans="1:3" x14ac:dyDescent="0.25">
      <c r="A379" s="1">
        <v>16</v>
      </c>
      <c r="B379" s="1">
        <f>Main!$B$66*(1+(Main!$B$31/Main!$B$66)-(COS(RADIANS(A379)))-SQRT(((Main!$B$31/Main!$B$66)^2)-((SIN(RADIANS(A379)))^2)))</f>
        <v>2.0367405404463092E-3</v>
      </c>
      <c r="C379" s="1">
        <f>(B379*PI()*(Main!$B$33/2)^2)+Main!$B$65</f>
        <v>4.925468311966E-5</v>
      </c>
    </row>
    <row r="380" spans="1:3" x14ac:dyDescent="0.25">
      <c r="A380" s="1">
        <v>17</v>
      </c>
      <c r="B380" s="1">
        <f>Main!$B$66*(1+(Main!$B$31/Main!$B$66)-(COS(RADIANS(A380)))-SQRT(((Main!$B$31/Main!$B$66)^2)-((SIN(RADIANS(A380)))^2)))</f>
        <v>2.2961586711919319E-3</v>
      </c>
      <c r="C380" s="1">
        <f>(B380*PI()*(Main!$B$33/2)^2)+Main!$B$65</f>
        <v>5.0526265172446613E-5</v>
      </c>
    </row>
    <row r="381" spans="1:3" x14ac:dyDescent="0.25">
      <c r="A381" s="1">
        <v>18</v>
      </c>
      <c r="B381" s="1">
        <f>Main!$B$66*(1+(Main!$B$31/Main!$B$66)-(COS(RADIANS(A381)))-SQRT(((Main!$B$31/Main!$B$66)^2)-((SIN(RADIANS(A381)))^2)))</f>
        <v>2.570523176591896E-3</v>
      </c>
      <c r="C381" s="1">
        <f>(B381*PI()*(Main!$B$33/2)^2)+Main!$B$65</f>
        <v>5.1871109420554959E-5</v>
      </c>
    </row>
    <row r="382" spans="1:3" x14ac:dyDescent="0.25">
      <c r="A382" s="1">
        <v>19</v>
      </c>
      <c r="B382" s="1">
        <f>Main!$B$66*(1+(Main!$B$31/Main!$B$66)-(COS(RADIANS(A382)))-SQRT(((Main!$B$31/Main!$B$66)^2)-((SIN(RADIANS(A382)))^2)))</f>
        <v>2.8596990431149433E-3</v>
      </c>
      <c r="C382" s="1">
        <f>(B382*PI()*(Main!$B$33/2)^2)+Main!$B$65</f>
        <v>5.3288554072217688E-5</v>
      </c>
    </row>
    <row r="383" spans="1:3" x14ac:dyDescent="0.25">
      <c r="A383" s="1">
        <v>20</v>
      </c>
      <c r="B383" s="1">
        <f>Main!$B$66*(1+(Main!$B$31/Main!$B$66)-(COS(RADIANS(A383)))-SQRT(((Main!$B$31/Main!$B$66)^2)-((SIN(RADIANS(A383)))^2)))</f>
        <v>3.1635440897643265E-3</v>
      </c>
      <c r="C383" s="1">
        <f>(B383*PI()*(Main!$B$33/2)^2)+Main!$B$65</f>
        <v>5.477790220311731E-5</v>
      </c>
    </row>
    <row r="384" spans="1:3" x14ac:dyDescent="0.25">
      <c r="A384" s="1">
        <v>21</v>
      </c>
      <c r="B384" s="1">
        <f>Main!$B$66*(1+(Main!$B$31/Main!$B$66)-(COS(RADIANS(A384)))-SQRT(((Main!$B$31/Main!$B$66)^2)-((SIN(RADIANS(A384)))^2)))</f>
        <v>3.4819090593173731E-3</v>
      </c>
      <c r="C384" s="1">
        <f>(B384*PI()*(Main!$B$33/2)^2)+Main!$B$65</f>
        <v>5.6338422203612459E-5</v>
      </c>
    </row>
    <row r="385" spans="1:3" x14ac:dyDescent="0.25">
      <c r="A385" s="1">
        <v>22</v>
      </c>
      <c r="B385" s="1">
        <f>Main!$B$66*(1+(Main!$B$31/Main!$B$66)-(COS(RADIANS(A385)))-SQRT(((Main!$B$31/Main!$B$66)^2)-((SIN(RADIANS(A385)))^2)))</f>
        <v>3.814637714468262E-3</v>
      </c>
      <c r="C385" s="1">
        <f>(B385*PI()*(Main!$B$33/2)^2)+Main!$B$65</f>
        <v>5.7969348249998039E-5</v>
      </c>
    </row>
    <row r="386" spans="1:3" x14ac:dyDescent="0.25">
      <c r="A386" s="1">
        <v>23</v>
      </c>
      <c r="B386" s="1">
        <f>Main!$B$66*(1+(Main!$B$31/Main!$B$66)-(COS(RADIANS(A386)))-SQRT(((Main!$B$31/Main!$B$66)^2)-((SIN(RADIANS(A386)))^2)))</f>
        <v>4.1615669388609857E-3</v>
      </c>
      <c r="C386" s="1">
        <f>(B386*PI()*(Main!$B$33/2)^2)+Main!$B$65</f>
        <v>5.9669880799735456E-5</v>
      </c>
    </row>
    <row r="387" spans="1:3" x14ac:dyDescent="0.25">
      <c r="A387" s="1">
        <v>24</v>
      </c>
      <c r="B387" s="1">
        <f>Main!$B$66*(1+(Main!$B$31/Main!$B$66)-(COS(RADIANS(A387)))-SQRT(((Main!$B$31/Main!$B$66)^2)-((SIN(RADIANS(A387)))^2)))</f>
        <v>4.5225268429976125E-3</v>
      </c>
      <c r="C387" s="1">
        <f>(B387*PI()*(Main!$B$33/2)^2)+Main!$B$65</f>
        <v>6.1439187110579952E-5</v>
      </c>
    </row>
    <row r="388" spans="1:3" x14ac:dyDescent="0.25">
      <c r="A388" s="1">
        <v>25</v>
      </c>
      <c r="B388" s="1">
        <f>Main!$B$66*(1+(Main!$B$31/Main!$B$66)-(COS(RADIANS(A388)))-SQRT(((Main!$B$31/Main!$B$66)^2)-((SIN(RADIANS(A388)))^2)))</f>
        <v>4.8973408750032461E-3</v>
      </c>
      <c r="C388" s="1">
        <f>(B388*PI()*(Main!$B$33/2)^2)+Main!$B$65</f>
        <v>6.3276401783513871E-5</v>
      </c>
    </row>
    <row r="389" spans="1:3" x14ac:dyDescent="0.25">
      <c r="A389" s="1">
        <v>26</v>
      </c>
      <c r="B389" s="1">
        <f>Main!$B$66*(1+(Main!$B$31/Main!$B$66)-(COS(RADIANS(A389)))-SQRT(((Main!$B$31/Main!$B$66)^2)-((SIN(RADIANS(A389)))^2)))</f>
        <v>5.2858259362265252E-3</v>
      </c>
      <c r="C389" s="1">
        <f>(B389*PI()*(Main!$B$33/2)^2)+Main!$B$65</f>
        <v>6.5180627329382231E-5</v>
      </c>
    </row>
    <row r="390" spans="1:3" x14ac:dyDescent="0.25">
      <c r="A390" s="1">
        <v>27</v>
      </c>
      <c r="B390" s="1">
        <f>Main!$B$66*(1+(Main!$B$31/Main!$B$66)-(COS(RADIANS(A390)))-SQRT(((Main!$B$31/Main!$B$66)^2)-((SIN(RADIANS(A390)))^2)))</f>
        <v>5.6877925016502306E-3</v>
      </c>
      <c r="C390" s="1">
        <f>(B390*PI()*(Main!$B$33/2)^2)+Main!$B$65</f>
        <v>6.7150934759105643E-5</v>
      </c>
    </row>
    <row r="391" spans="1:3" x14ac:dyDescent="0.25">
      <c r="A391" s="1">
        <v>28</v>
      </c>
      <c r="B391" s="1">
        <f>Main!$B$66*(1+(Main!$B$31/Main!$B$66)-(COS(RADIANS(A391)))-SQRT(((Main!$B$31/Main!$B$66)^2)-((SIN(RADIANS(A391)))^2)))</f>
        <v>6.1030447450831464E-3</v>
      </c>
      <c r="C391" s="1">
        <f>(B391*PI()*(Main!$B$33/2)^2)+Main!$B$65</f>
        <v>6.91863641973296E-5</v>
      </c>
    </row>
    <row r="392" spans="1:3" x14ac:dyDescent="0.25">
      <c r="A392" s="1">
        <v>29</v>
      </c>
      <c r="B392" s="1">
        <f>Main!$B$66*(1+(Main!$B$31/Main!$B$66)-(COS(RADIANS(A392)))-SQRT(((Main!$B$31/Main!$B$66)^2)-((SIN(RADIANS(A392)))^2)))</f>
        <v>6.5313806690997459E-3</v>
      </c>
      <c r="C392" s="1">
        <f>(B392*PI()*(Main!$B$33/2)^2)+Main!$B$65</f>
        <v>7.1285925519345902E-5</v>
      </c>
    </row>
    <row r="393" spans="1:3" x14ac:dyDescent="0.25">
      <c r="A393" s="1">
        <v>30</v>
      </c>
      <c r="B393" s="1">
        <f>Main!$B$66*(1+(Main!$B$31/Main!$B$66)-(COS(RADIANS(A393)))-SQRT(((Main!$B$31/Main!$B$66)^2)-((SIN(RADIANS(A393)))^2)))</f>
        <v>6.9725922396898206E-3</v>
      </c>
      <c r="C393" s="1">
        <f>(B393*PI()*(Main!$B$33/2)^2)+Main!$B$65</f>
        <v>7.3448599011100696E-5</v>
      </c>
    </row>
    <row r="394" spans="1:3" x14ac:dyDescent="0.25">
      <c r="A394" s="1">
        <v>31</v>
      </c>
      <c r="B394" s="1">
        <f>Main!$B$66*(1+(Main!$B$31/Main!$B$66)-(COS(RADIANS(A394)))-SQRT(((Main!$B$31/Main!$B$66)^2)-((SIN(RADIANS(A394)))^2)))</f>
        <v>7.4264655255753265E-3</v>
      </c>
      <c r="C394" s="1">
        <f>(B394*PI()*(Main!$B$33/2)^2)+Main!$B$65</f>
        <v>7.5673336052079588E-5</v>
      </c>
    </row>
    <row r="395" spans="1:3" x14ac:dyDescent="0.25">
      <c r="A395" s="1">
        <v>32</v>
      </c>
      <c r="B395" s="1">
        <f>Main!$B$66*(1+(Main!$B$31/Main!$B$66)-(COS(RADIANS(A395)))-SQRT(((Main!$B$31/Main!$B$66)^2)-((SIN(RADIANS(A395)))^2)))</f>
        <v>7.8927808421461656E-3</v>
      </c>
      <c r="C395" s="1">
        <f>(B395*PI()*(Main!$B$33/2)^2)+Main!$B$65</f>
        <v>7.7959059820833539E-5</v>
      </c>
    </row>
    <row r="396" spans="1:3" x14ac:dyDescent="0.25">
      <c r="A396" s="1">
        <v>33</v>
      </c>
      <c r="B396" s="1">
        <f>Main!$B$66*(1+(Main!$B$31/Main!$B$66)-(COS(RADIANS(A396)))-SQRT(((Main!$B$31/Main!$B$66)^2)-((SIN(RADIANS(A396)))^2)))</f>
        <v>8.3713128999610004E-3</v>
      </c>
      <c r="C396" s="1">
        <f>(B396*PI()*(Main!$B$33/2)^2)+Main!$B$65</f>
        <v>8.03046660228806E-5</v>
      </c>
    </row>
    <row r="397" spans="1:3" x14ac:dyDescent="0.25">
      <c r="A397" s="1">
        <v>34</v>
      </c>
      <c r="B397" s="1">
        <f>Main!$B$66*(1+(Main!$B$31/Main!$B$66)-(COS(RADIANS(A397)))-SQRT(((Main!$B$31/Main!$B$66)^2)-((SIN(RADIANS(A397)))^2)))</f>
        <v>8.8618309577537507E-3</v>
      </c>
      <c r="C397" s="1">
        <f>(B397*PI()*(Main!$B$33/2)^2)+Main!$B$65</f>
        <v>8.2709023640693444E-5</v>
      </c>
    </row>
    <row r="398" spans="1:3" x14ac:dyDescent="0.25">
      <c r="A398" s="1">
        <v>35</v>
      </c>
      <c r="B398" s="1">
        <f>Main!$B$66*(1+(Main!$B$31/Main!$B$66)-(COS(RADIANS(A398)))-SQRT(((Main!$B$31/Main!$B$66)^2)-((SIN(RADIANS(A398)))^2)))</f>
        <v>9.3640989798791773E-3</v>
      </c>
      <c r="C398" s="1">
        <f>(B398*PI()*(Main!$B$33/2)^2)+Main!$B$65</f>
        <v>8.5170975705445583E-5</v>
      </c>
    </row>
    <row r="399" spans="1:3" x14ac:dyDescent="0.25">
      <c r="A399" s="1">
        <v>36</v>
      </c>
      <c r="B399" s="1">
        <f>Main!$B$66*(1+(Main!$B$31/Main!$B$66)-(COS(RADIANS(A399)))-SQRT(((Main!$B$31/Main!$B$66)^2)-((SIN(RADIANS(A399)))^2)))</f>
        <v>9.8778757981248886E-3</v>
      </c>
      <c r="C399" s="1">
        <f>(B399*PI()*(Main!$B$33/2)^2)+Main!$B$65</f>
        <v>8.7689340090160345E-5</v>
      </c>
    </row>
    <row r="400" spans="1:3" x14ac:dyDescent="0.25">
      <c r="A400" s="1">
        <v>37</v>
      </c>
      <c r="B400" s="1">
        <f>Main!$B$66*(1+(Main!$B$31/Main!$B$66)-(COS(RADIANS(A400)))-SQRT(((Main!$B$31/Main!$B$66)^2)-((SIN(RADIANS(A400)))^2)))</f>
        <v>1.0402915277809864E-2</v>
      </c>
      <c r="C400" s="1">
        <f>(B400*PI()*(Main!$B$33/2)^2)+Main!$B$65</f>
        <v>9.0262910323871172E-5</v>
      </c>
    </row>
    <row r="401" spans="1:3" x14ac:dyDescent="0.25">
      <c r="A401" s="1">
        <v>38</v>
      </c>
      <c r="B401" s="1">
        <f>Main!$B$66*(1+(Main!$B$31/Main!$B$66)-(COS(RADIANS(A401)))-SQRT(((Main!$B$31/Main!$B$66)^2)-((SIN(RADIANS(A401)))^2)))</f>
        <v>1.0938966488082413E-2</v>
      </c>
      <c r="C401" s="1">
        <f>(B401*PI()*(Main!$B$33/2)^2)+Main!$B$65</f>
        <v>9.2890456426365846E-5</v>
      </c>
    </row>
    <row r="402" spans="1:3" x14ac:dyDescent="0.25">
      <c r="A402" s="1">
        <v>39</v>
      </c>
      <c r="B402" s="1">
        <f>Main!$B$66*(1+(Main!$B$31/Main!$B$66)-(COS(RADIANS(A402)))-SQRT(((Main!$B$31/Main!$B$66)^2)-((SIN(RADIANS(A402)))^2)))</f>
        <v>1.1485773876321997E-2</v>
      </c>
      <c r="C402" s="1">
        <f>(B402*PI()*(Main!$B$33/2)^2)+Main!$B$65</f>
        <v>9.5570725763046782E-5</v>
      </c>
    </row>
    <row r="403" spans="1:3" x14ac:dyDescent="0.25">
      <c r="A403" s="1">
        <v>40</v>
      </c>
      <c r="B403" s="1">
        <f>Main!$B$66*(1+(Main!$B$31/Main!$B$66)-(COS(RADIANS(A403)))-SQRT(((Main!$B$31/Main!$B$66)^2)-((SIN(RADIANS(A403)))^2)))</f>
        <v>1.2043077446542818E-2</v>
      </c>
      <c r="C403" s="1">
        <f>(B403*PI()*(Main!$B$33/2)^2)+Main!$B$65</f>
        <v>9.8302443919406424E-5</v>
      </c>
    </row>
    <row r="404" spans="1:3" x14ac:dyDescent="0.25">
      <c r="A404" s="1">
        <v>41</v>
      </c>
      <c r="B404" s="1">
        <f>Main!$B$66*(1+(Main!$B$31/Main!$B$66)-(COS(RADIANS(A404)))-SQRT(((Main!$B$31/Main!$B$66)^2)-((SIN(RADIANS(A404)))^2)))</f>
        <v>1.2610612941686755E-2</v>
      </c>
      <c r="C404" s="1">
        <f>(B404*PI()*(Main!$B$33/2)^2)+Main!$B$65</f>
        <v>1.0108431559456717E-4</v>
      </c>
    </row>
    <row r="405" spans="1:3" x14ac:dyDescent="0.25">
      <c r="A405" s="1">
        <v>42</v>
      </c>
      <c r="B405" s="1">
        <f>Main!$B$66*(1+(Main!$B$31/Main!$B$66)-(COS(RADIANS(A405)))-SQRT(((Main!$B$31/Main!$B$66)^2)-((SIN(RADIANS(A405)))^2)))</f>
        <v>1.3188112029686673E-2</v>
      </c>
      <c r="C405" s="1">
        <f>(B405*PI()*(Main!$B$33/2)^2)+Main!$B$65</f>
        <v>1.0391502551330219E-4</v>
      </c>
    </row>
    <row r="406" spans="1:3" x14ac:dyDescent="0.25">
      <c r="A406" s="1">
        <v>43</v>
      </c>
      <c r="B406" s="1">
        <f>Main!$B$66*(1+(Main!$B$31/Main!$B$66)-(COS(RADIANS(A406)))-SQRT(((Main!$B$31/Main!$B$66)^2)-((SIN(RADIANS(A406)))^2)))</f>
        <v>1.3775302493170351E-2</v>
      </c>
      <c r="C406" s="1">
        <f>(B406*PI()*(Main!$B$33/2)^2)+Main!$B$65</f>
        <v>1.0679323935590155E-4</v>
      </c>
    </row>
    <row r="407" spans="1:3" x14ac:dyDescent="0.25">
      <c r="A407" s="1">
        <v>44</v>
      </c>
      <c r="B407" s="1">
        <f>Main!$B$66*(1+(Main!$B$31/Main!$B$66)-(COS(RADIANS(A407)))-SQRT(((Main!$B$31/Main!$B$66)^2)-((SIN(RADIANS(A407)))^2)))</f>
        <v>1.4371908422667893E-2</v>
      </c>
      <c r="C407" s="1">
        <f>(B407*PI()*(Main!$B$33/2)^2)+Main!$B$65</f>
        <v>1.097176047052111E-4</v>
      </c>
    </row>
    <row r="408" spans="1:3" x14ac:dyDescent="0.25">
      <c r="A408" s="1">
        <v>45</v>
      </c>
      <c r="B408" s="1">
        <f>Main!$B$66*(1+(Main!$B$31/Main!$B$66)-(COS(RADIANS(A408)))-SQRT(((Main!$B$31/Main!$B$66)^2)-((SIN(RADIANS(A408)))^2)))</f>
        <v>1.4977650413174625E-2</v>
      </c>
      <c r="C408" s="1">
        <f>(B408*PI()*(Main!$B$33/2)^2)+Main!$B$65</f>
        <v>1.1268675201011894E-4</v>
      </c>
    </row>
    <row r="409" spans="1:3" x14ac:dyDescent="0.25">
      <c r="A409" s="1">
        <v>46</v>
      </c>
      <c r="B409" s="1">
        <f>Main!$B$66*(1+(Main!$B$31/Main!$B$66)-(COS(RADIANS(A409)))-SQRT(((Main!$B$31/Main!$B$66)^2)-((SIN(RADIANS(A409)))^2)))</f>
        <v>1.5592245763912951E-2</v>
      </c>
      <c r="C409" s="1">
        <f>(B409*PI()*(Main!$B$33/2)^2)+Main!$B$65</f>
        <v>1.156992955647222E-4</v>
      </c>
    </row>
    <row r="410" spans="1:3" x14ac:dyDescent="0.25">
      <c r="A410" s="1">
        <v>47</v>
      </c>
      <c r="B410" s="1">
        <f>Main!$B$66*(1+(Main!$B$31/Main!$B$66)-(COS(RADIANS(A410)))-SQRT(((Main!$B$31/Main!$B$66)^2)-((SIN(RADIANS(A410)))^2)))</f>
        <v>1.6215408681126753E-2</v>
      </c>
      <c r="C410" s="1">
        <f>(B410*PI()*(Main!$B$33/2)^2)+Main!$B$65</f>
        <v>1.1875383450235806E-4</v>
      </c>
    </row>
    <row r="411" spans="1:3" x14ac:dyDescent="0.25">
      <c r="A411" s="1">
        <v>48</v>
      </c>
      <c r="B411" s="1">
        <f>Main!$B$66*(1+(Main!$B$31/Main!$B$66)-(COS(RADIANS(A411)))-SQRT(((Main!$B$31/Main!$B$66)^2)-((SIN(RADIANS(A411)))^2)))</f>
        <v>1.6846850483731614E-2</v>
      </c>
      <c r="C411" s="1">
        <f>(B411*PI()*(Main!$B$33/2)^2)+Main!$B$65</f>
        <v>1.2184895380363349E-4</v>
      </c>
    </row>
    <row r="412" spans="1:3" x14ac:dyDescent="0.25">
      <c r="A412" s="1">
        <v>49</v>
      </c>
      <c r="B412" s="1">
        <f>Main!$B$66*(1+(Main!$B$31/Main!$B$66)-(COS(RADIANS(A412)))-SQRT(((Main!$B$31/Main!$B$66)^2)-((SIN(RADIANS(A412)))^2)))</f>
        <v>1.7486279811635148E-2</v>
      </c>
      <c r="C412" s="1">
        <f>(B412*PI()*(Main!$B$33/2)^2)+Main!$B$65</f>
        <v>1.2498322531754254E-4</v>
      </c>
    </row>
    <row r="413" spans="1:3" x14ac:dyDescent="0.25">
      <c r="A413" s="1">
        <v>50</v>
      </c>
      <c r="B413" s="1">
        <f>Main!$B$66*(1+(Main!$B$31/Main!$B$66)-(COS(RADIANS(A413)))-SQRT(((Main!$B$31/Main!$B$66)^2)-((SIN(RADIANS(A413)))^2)))</f>
        <v>1.8133402836530903E-2</v>
      </c>
      <c r="C413" s="1">
        <f>(B413*PI()*(Main!$B$33/2)^2)+Main!$B$65</f>
        <v>1.2815520879470865E-4</v>
      </c>
    </row>
    <row r="414" spans="1:3" x14ac:dyDescent="0.25">
      <c r="A414" s="1">
        <v>51</v>
      </c>
      <c r="B414" s="1">
        <f>Main!$B$66*(1+(Main!$B$31/Main!$B$66)-(COS(RADIANS(A414)))-SQRT(((Main!$B$31/Main!$B$66)^2)-((SIN(RADIANS(A414)))^2)))</f>
        <v>1.8787923474959948E-2</v>
      </c>
      <c r="C414" s="1">
        <f>(B414*PI()*(Main!$B$33/2)^2)+Main!$B$65</f>
        <v>1.3136345293174203E-4</v>
      </c>
    </row>
    <row r="415" spans="1:3" x14ac:dyDescent="0.25">
      <c r="A415" s="1">
        <v>52</v>
      </c>
      <c r="B415" s="1">
        <f>Main!$B$66*(1+(Main!$B$31/Main!$B$66)-(COS(RADIANS(A415)))-SQRT(((Main!$B$31/Main!$B$66)^2)-((SIN(RADIANS(A415)))^2)))</f>
        <v>1.9449543603424459E-2</v>
      </c>
      <c r="C415" s="1">
        <f>(B415*PI()*(Main!$B$33/2)^2)+Main!$B$65</f>
        <v>1.3460649642565577E-4</v>
      </c>
    </row>
    <row r="416" spans="1:3" x14ac:dyDescent="0.25">
      <c r="A416" s="1">
        <v>53</v>
      </c>
      <c r="B416" s="1">
        <f>Main!$B$66*(1+(Main!$B$31/Main!$B$66)-(COS(RADIANS(A416)))-SQRT(((Main!$B$31/Main!$B$66)^2)-((SIN(RADIANS(A416)))^2)))</f>
        <v>2.011796327532692E-2</v>
      </c>
      <c r="C416" s="1">
        <f>(B416*PI()*(Main!$B$33/2)^2)+Main!$B$65</f>
        <v>1.3788286903722977E-4</v>
      </c>
    </row>
    <row r="417" spans="1:3" x14ac:dyDescent="0.25">
      <c r="A417" s="1">
        <v>54</v>
      </c>
      <c r="B417" s="1">
        <f>Main!$B$66*(1+(Main!$B$31/Main!$B$66)-(COS(RADIANS(A417)))-SQRT(((Main!$B$31/Main!$B$66)^2)-((SIN(RADIANS(A417)))^2)))</f>
        <v>2.0792880939500703E-2</v>
      </c>
      <c r="C417" s="1">
        <f>(B417*PI()*(Main!$B$33/2)^2)+Main!$B$65</f>
        <v>1.4119109266217593E-4</v>
      </c>
    </row>
    <row r="418" spans="1:3" x14ac:dyDescent="0.25">
      <c r="A418" s="1">
        <v>55</v>
      </c>
      <c r="B418" s="1">
        <f>Main!$B$66*(1+(Main!$B$31/Main!$B$66)-(COS(RADIANS(A418)))-SQRT(((Main!$B$31/Main!$B$66)^2)-((SIN(RADIANS(A418)))^2)))</f>
        <v>2.1473993660086076E-2</v>
      </c>
      <c r="C418" s="1">
        <f>(B418*PI()*(Main!$B$33/2)^2)+Main!$B$65</f>
        <v>1.4452968240889758E-4</v>
      </c>
    </row>
    <row r="419" spans="1:3" x14ac:dyDescent="0.25">
      <c r="A419" s="1">
        <v>56</v>
      </c>
      <c r="B419" s="1">
        <f>Main!$B$66*(1+(Main!$B$31/Main!$B$66)-(COS(RADIANS(A419)))-SQRT(((Main!$B$31/Main!$B$66)^2)-((SIN(RADIANS(A419)))^2)))</f>
        <v>2.2160997337498788E-2</v>
      </c>
      <c r="C419" s="1">
        <f>(B419*PI()*(Main!$B$33/2)^2)+Main!$B$65</f>
        <v>1.4789714768160441E-4</v>
      </c>
    </row>
    <row r="420" spans="1:3" x14ac:dyDescent="0.25">
      <c r="A420" s="1">
        <v>57</v>
      </c>
      <c r="B420" s="1">
        <f>Main!$B$66*(1+(Main!$B$31/Main!$B$66)-(COS(RADIANS(A420)))-SQRT(((Main!$B$31/Main!$B$66)^2)-((SIN(RADIANS(A420)))^2)))</f>
        <v>2.2853586930227782E-2</v>
      </c>
      <c r="C420" s="1">
        <f>(B420*PI()*(Main!$B$33/2)^2)+Main!$B$65</f>
        <v>1.5129199326749198E-4</v>
      </c>
    </row>
    <row r="421" spans="1:3" x14ac:dyDescent="0.25">
      <c r="A421" s="1">
        <v>58</v>
      </c>
      <c r="B421" s="1">
        <f>Main!$B$66*(1+(Main!$B$31/Main!$B$66)-(COS(RADIANS(A421)))-SQRT(((Main!$B$31/Main!$B$66)^2)-((SIN(RADIANS(A421)))^2)))</f>
        <v>2.3551456677191482E-2</v>
      </c>
      <c r="C421" s="1">
        <f>(B421*PI()*(Main!$B$33/2)^2)+Main!$B$65</f>
        <v>1.5471272042665853E-4</v>
      </c>
    </row>
    <row r="422" spans="1:3" x14ac:dyDescent="0.25">
      <c r="A422" s="1">
        <v>59</v>
      </c>
      <c r="B422" s="1">
        <f>Main!$B$66*(1+(Main!$B$31/Main!$B$66)-(COS(RADIANS(A422)))-SQRT(((Main!$B$31/Main!$B$66)^2)-((SIN(RADIANS(A422)))^2)))</f>
        <v>2.4254300320372475E-2</v>
      </c>
      <c r="C422" s="1">
        <f>(B422*PI()*(Main!$B$33/2)^2)+Main!$B$65</f>
        <v>1.5815782798338696E-4</v>
      </c>
    </row>
    <row r="423" spans="1:3" x14ac:dyDescent="0.25">
      <c r="A423" s="1">
        <v>60</v>
      </c>
      <c r="B423" s="1">
        <f>Main!$B$66*(1+(Main!$B$31/Main!$B$66)-(COS(RADIANS(A423)))-SQRT(((Main!$B$31/Main!$B$66)^2)-((SIN(RADIANS(A423)))^2)))</f>
        <v>2.4961811327445085E-2</v>
      </c>
      <c r="C423" s="1">
        <f>(B423*PI()*(Main!$B$33/2)^2)+Main!$B$65</f>
        <v>1.6162581341739153E-4</v>
      </c>
    </row>
    <row r="424" spans="1:3" x14ac:dyDescent="0.25">
      <c r="A424" s="1">
        <v>61</v>
      </c>
      <c r="B424" s="1">
        <f>Main!$B$66*(1+(Main!$B$31/Main!$B$66)-(COS(RADIANS(A424)))-SQRT(((Main!$B$31/Main!$B$66)^2)-((SIN(RADIANS(A424)))^2)))</f>
        <v>2.5673683114100836E-2</v>
      </c>
      <c r="C424" s="1">
        <f>(B424*PI()*(Main!$B$33/2)^2)+Main!$B$65</f>
        <v>1.6511517395358401E-4</v>
      </c>
    </row>
    <row r="425" spans="1:3" x14ac:dyDescent="0.25">
      <c r="A425" s="1">
        <v>62</v>
      </c>
      <c r="B425" s="1">
        <f>Main!$B$66*(1+(Main!$B$31/Main!$B$66)-(COS(RADIANS(A425)))-SQRT(((Main!$B$31/Main!$B$66)^2)-((SIN(RADIANS(A425)))^2)))</f>
        <v>2.6389609265772652E-2</v>
      </c>
      <c r="C425" s="1">
        <f>(B425*PI()*(Main!$B$33/2)^2)+Main!$B$65</f>
        <v>1.6862440764889243E-4</v>
      </c>
    </row>
    <row r="426" spans="1:3" x14ac:dyDescent="0.25">
      <c r="A426" s="1">
        <v>63</v>
      </c>
      <c r="B426" s="1">
        <f>Main!$B$66*(1+(Main!$B$31/Main!$B$66)-(COS(RADIANS(A426)))-SQRT(((Main!$B$31/Main!$B$66)^2)-((SIN(RADIANS(A426)))^2)))</f>
        <v>2.7109283758451262E-2</v>
      </c>
      <c r="C426" s="1">
        <f>(B426*PI()*(Main!$B$33/2)^2)+Main!$B$65</f>
        <v>1.7215201447463036E-4</v>
      </c>
    </row>
    <row r="427" spans="1:3" x14ac:dyDescent="0.25">
      <c r="A427" s="1">
        <v>64</v>
      </c>
      <c r="B427" s="1">
        <f>Main!$B$66*(1+(Main!$B$31/Main!$B$66)-(COS(RADIANS(A427)))-SQRT(((Main!$B$31/Main!$B$66)^2)-((SIN(RADIANS(A427)))^2)))</f>
        <v>2.7832401178283735E-2</v>
      </c>
      <c r="C427" s="1">
        <f>(B427*PI()*(Main!$B$33/2)^2)+Main!$B$65</f>
        <v>1.7569649739289627E-4</v>
      </c>
    </row>
    <row r="428" spans="1:3" x14ac:dyDescent="0.25">
      <c r="A428" s="1">
        <v>65</v>
      </c>
      <c r="B428" s="1">
        <f>Main!$B$66*(1+(Main!$B$31/Main!$B$66)-(COS(RADIANS(A428)))-SQRT(((Main!$B$31/Main!$B$66)^2)-((SIN(RADIANS(A428)))^2)))</f>
        <v>2.8558656939638501E-2</v>
      </c>
      <c r="C428" s="1">
        <f>(B428*PI()*(Main!$B$33/2)^2)+Main!$B$65</f>
        <v>1.7925636342545648E-4</v>
      </c>
    </row>
    <row r="429" spans="1:3" x14ac:dyDescent="0.25">
      <c r="A429" s="1">
        <v>66</v>
      </c>
      <c r="B429" s="1">
        <f>Main!$B$66*(1+(Main!$B$31/Main!$B$66)-(COS(RADIANS(A429)))-SQRT(((Main!$B$31/Main!$B$66)^2)-((SIN(RADIANS(A429)))^2)))</f>
        <v>2.9287747501319142E-2</v>
      </c>
      <c r="C429" s="1">
        <f>(B429*PI()*(Main!$B$33/2)^2)+Main!$B$65</f>
        <v>1.8283012471355357E-4</v>
      </c>
    </row>
    <row r="430" spans="1:3" x14ac:dyDescent="0.25">
      <c r="A430" s="1">
        <v>67</v>
      </c>
      <c r="B430" s="1">
        <f>Main!$B$66*(1+(Main!$B$31/Main!$B$66)-(COS(RADIANS(A430)))-SQRT(((Main!$B$31/Main!$B$66)^2)-((SIN(RADIANS(A430)))^2)))</f>
        <v>3.0019370580606129E-2</v>
      </c>
      <c r="C430" s="1">
        <f>(B430*PI()*(Main!$B$33/2)^2)+Main!$B$65</f>
        <v>1.8641629956706851E-4</v>
      </c>
    </row>
    <row r="431" spans="1:3" x14ac:dyDescent="0.25">
      <c r="A431" s="1">
        <v>68</v>
      </c>
      <c r="B431" s="1">
        <f>Main!$B$66*(1+(Main!$B$31/Main!$B$66)-(COS(RADIANS(A431)))-SQRT(((Main!$B$31/Main!$B$66)^2)-((SIN(RADIANS(A431)))^2)))</f>
        <v>3.0753225364803995E-2</v>
      </c>
      <c r="C431" s="1">
        <f>(B431*PI()*(Main!$B$33/2)^2)+Main!$B$65</f>
        <v>1.9001341350145508E-4</v>
      </c>
    </row>
    <row r="432" spans="1:3" x14ac:dyDescent="0.25">
      <c r="A432" s="1">
        <v>69</v>
      </c>
      <c r="B432" s="1">
        <f>Main!$B$66*(1+(Main!$B$31/Main!$B$66)-(COS(RADIANS(A432)))-SQRT(((Main!$B$31/Main!$B$66)^2)-((SIN(RADIANS(A432)))^2)))</f>
        <v>3.1489012719971794E-2</v>
      </c>
      <c r="C432" s="1">
        <f>(B432*PI()*(Main!$B$33/2)^2)+Main!$B$65</f>
        <v>1.9362000026086759E-4</v>
      </c>
    </row>
    <row r="433" spans="1:3" x14ac:dyDescent="0.25">
      <c r="A433" s="1">
        <v>70</v>
      </c>
      <c r="B433" s="1">
        <f>Main!$B$66*(1+(Main!$B$31/Main!$B$66)-(COS(RADIANS(A433)))-SQRT(((Main!$B$31/Main!$B$66)^2)-((SIN(RADIANS(A433)))^2)))</f>
        <v>3.2226435396514416E-2</v>
      </c>
      <c r="C433" s="1">
        <f>(B433*PI()*(Main!$B$33/2)^2)+Main!$B$65</f>
        <v>1.9723460282590165E-4</v>
      </c>
    </row>
    <row r="434" spans="1:3" x14ac:dyDescent="0.25">
      <c r="A434" s="1">
        <v>71</v>
      </c>
      <c r="B434" s="1">
        <f>Main!$B$66*(1+(Main!$B$31/Main!$B$66)-(COS(RADIANS(A434)))-SQRT(((Main!$B$31/Main!$B$66)^2)-((SIN(RADIANS(A434)))^2)))</f>
        <v>3.2965198231313886E-2</v>
      </c>
      <c r="C434" s="1">
        <f>(B434*PI()*(Main!$B$33/2)^2)+Main!$B$65</f>
        <v>2.0085577440437513E-4</v>
      </c>
    </row>
    <row r="435" spans="1:3" x14ac:dyDescent="0.25">
      <c r="A435" s="1">
        <v>72</v>
      </c>
      <c r="B435" s="1">
        <f>Main!$B$66*(1+(Main!$B$31/Main!$B$66)-(COS(RADIANS(A435)))-SQRT(((Main!$B$31/Main!$B$66)^2)-((SIN(RADIANS(A435)))^2)))</f>
        <v>3.3705008346083705E-2</v>
      </c>
      <c r="C435" s="1">
        <f>(B435*PI()*(Main!$B$33/2)^2)+Main!$B$65</f>
        <v>2.044820794035957E-4</v>
      </c>
    </row>
    <row r="436" spans="1:3" x14ac:dyDescent="0.25">
      <c r="A436" s="1">
        <v>73</v>
      </c>
      <c r="B436" s="1">
        <f>Main!$B$66*(1+(Main!$B$31/Main!$B$66)-(COS(RADIANS(A436)))-SQRT(((Main!$B$31/Main!$B$66)^2)-((SIN(RADIANS(A436)))^2)))</f>
        <v>3.444557534163073E-2</v>
      </c>
      <c r="C436" s="1">
        <f>(B436*PI()*(Main!$B$33/2)^2)+Main!$B$65</f>
        <v>2.0811209438256837E-4</v>
      </c>
    </row>
    <row r="437" spans="1:3" x14ac:dyDescent="0.25">
      <c r="A437" s="1">
        <v>74</v>
      </c>
      <c r="B437" s="1">
        <f>Main!$B$66*(1+(Main!$B$31/Main!$B$66)-(COS(RADIANS(A437)))-SQRT(((Main!$B$31/Main!$B$66)^2)-((SIN(RADIANS(A437)))^2)))</f>
        <v>3.5186611487716749E-2</v>
      </c>
      <c r="C437" s="1">
        <f>(B437*PI()*(Main!$B$33/2)^2)+Main!$B$65</f>
        <v>2.1174440898263431E-4</v>
      </c>
    </row>
    <row r="438" spans="1:3" x14ac:dyDescent="0.25">
      <c r="A438" s="1">
        <v>75</v>
      </c>
      <c r="B438" s="1">
        <f>Main!$B$66*(1+(Main!$B$31/Main!$B$66)-(COS(RADIANS(A438)))-SQRT(((Main!$B$31/Main!$B$66)^2)-((SIN(RADIANS(A438)))^2)))</f>
        <v>3.5927831908216031E-2</v>
      </c>
      <c r="C438" s="1">
        <f>(B438*PI()*(Main!$B$33/2)^2)+Main!$B$65</f>
        <v>2.1537762683505204E-4</v>
      </c>
    </row>
    <row r="439" spans="1:3" x14ac:dyDescent="0.25">
      <c r="A439" s="1">
        <v>76</v>
      </c>
      <c r="B439" s="1">
        <f>Main!$B$66*(1+(Main!$B$31/Main!$B$66)-(COS(RADIANS(A439)))-SQRT(((Main!$B$31/Main!$B$66)^2)-((SIN(RADIANS(A439)))^2)))</f>
        <v>3.6668954761272458E-2</v>
      </c>
      <c r="C439" s="1">
        <f>(B439*PI()*(Main!$B$33/2)^2)+Main!$B$65</f>
        <v>2.1901036644406821E-4</v>
      </c>
    </row>
    <row r="440" spans="1:3" x14ac:dyDescent="0.25">
      <c r="A440" s="1">
        <v>77</v>
      </c>
      <c r="B440" s="1">
        <f>Main!$B$66*(1+(Main!$B$31/Main!$B$66)-(COS(RADIANS(A440)))-SQRT(((Main!$B$31/Main!$B$66)^2)-((SIN(RADIANS(A440)))^2)))</f>
        <v>3.7409701414169792E-2</v>
      </c>
      <c r="C440" s="1">
        <f>(B440*PI()*(Main!$B$33/2)^2)+Main!$B$65</f>
        <v>2.2264126204407401E-4</v>
      </c>
    </row>
    <row r="441" spans="1:3" x14ac:dyDescent="0.25">
      <c r="A441" s="1">
        <v>78</v>
      </c>
      <c r="B441" s="1">
        <f>Main!$B$66*(1+(Main!$B$31/Main!$B$66)-(COS(RADIANS(A441)))-SQRT(((Main!$B$31/Main!$B$66)^2)-((SIN(RADIANS(A441)))^2)))</f>
        <v>3.8149796612636053E-2</v>
      </c>
      <c r="C441" s="1">
        <f>(B441*PI()*(Main!$B$33/2)^2)+Main!$B$65</f>
        <v>2.2626896442947916E-4</v>
      </c>
    </row>
    <row r="442" spans="1:3" x14ac:dyDescent="0.25">
      <c r="A442" s="1">
        <v>79</v>
      </c>
      <c r="B442" s="1">
        <f>Main!$B$66*(1+(Main!$B$31/Main!$B$66)-(COS(RADIANS(A442)))-SQRT(((Main!$B$31/Main!$B$66)^2)-((SIN(RADIANS(A442)))^2)))</f>
        <v>3.8888968644314653E-2</v>
      </c>
      <c r="C442" s="1">
        <f>(B442*PI()*(Main!$B$33/2)^2)+Main!$B$65</f>
        <v>2.298921417559937E-4</v>
      </c>
    </row>
    <row r="443" spans="1:3" x14ac:dyDescent="0.25">
      <c r="A443" s="1">
        <v>80</v>
      </c>
      <c r="B443" s="1">
        <f>Main!$B$66*(1+(Main!$B$31/Main!$B$66)-(COS(RADIANS(A443)))-SQRT(((Main!$B$31/Main!$B$66)^2)-((SIN(RADIANS(A443)))^2)))</f>
        <v>3.962694949614709E-2</v>
      </c>
      <c r="C443" s="1">
        <f>(B443*PI()*(Main!$B$33/2)^2)+Main!$B$65</f>
        <v>2.3350948031206585E-4</v>
      </c>
    </row>
    <row r="444" spans="1:3" x14ac:dyDescent="0.25">
      <c r="A444" s="1">
        <v>81</v>
      </c>
      <c r="B444" s="1">
        <f>Main!$B$66*(1+(Main!$B$31/Main!$B$66)-(COS(RADIANS(A444)))-SQRT(((Main!$B$31/Main!$B$66)^2)-((SIN(RADIANS(A444)))^2)))</f>
        <v>4.0363475005422929E-2</v>
      </c>
      <c r="C444" s="1">
        <f>(B444*PI()*(Main!$B$33/2)^2)+Main!$B$65</f>
        <v>2.3711968525927919E-4</v>
      </c>
    </row>
    <row r="445" spans="1:3" x14ac:dyDescent="0.25">
      <c r="A445" s="1">
        <v>82</v>
      </c>
      <c r="B445" s="1">
        <f>Main!$B$66*(1+(Main!$B$31/Main!$B$66)-(COS(RADIANS(A445)))-SQRT(((Main!$B$31/Main!$B$66)^2)-((SIN(RADIANS(A445)))^2)))</f>
        <v>4.1098285004269056E-2</v>
      </c>
      <c r="C445" s="1">
        <f>(B445*PI()*(Main!$B$33/2)^2)+Main!$B$65</f>
        <v>2.4072148134059125E-4</v>
      </c>
    </row>
    <row r="446" spans="1:3" x14ac:dyDescent="0.25">
      <c r="A446" s="1">
        <v>83</v>
      </c>
      <c r="B446" s="1">
        <f>Main!$B$66*(1+(Main!$B$31/Main!$B$66)-(COS(RADIANS(A446)))-SQRT(((Main!$B$31/Main!$B$66)^2)-((SIN(RADIANS(A446)))^2)))</f>
        <v>4.1831123457362292E-2</v>
      </c>
      <c r="C446" s="1">
        <f>(B446*PI()*(Main!$B$33/2)^2)+Main!$B$65</f>
        <v>2.4431361355535546E-4</v>
      </c>
    </row>
    <row r="447" spans="1:3" x14ac:dyDescent="0.25">
      <c r="A447" s="1">
        <v>84</v>
      </c>
      <c r="B447" s="1">
        <f>Main!$B$66*(1+(Main!$B$31/Main!$B$66)-(COS(RADIANS(A447)))-SQRT(((Main!$B$31/Main!$B$66)^2)-((SIN(RADIANS(A447)))^2)))</f>
        <v>4.2561738592666966E-2</v>
      </c>
      <c r="C447" s="1">
        <f>(B447*PI()*(Main!$B$33/2)^2)+Main!$B$65</f>
        <v>2.4789484780015335E-4</v>
      </c>
    </row>
    <row r="448" spans="1:3" x14ac:dyDescent="0.25">
      <c r="A448" s="1">
        <v>85</v>
      </c>
      <c r="B448" s="1">
        <f>Main!$B$66*(1+(Main!$B$31/Main!$B$66)-(COS(RADIANS(A448)))-SQRT(((Main!$B$31/Main!$B$66)^2)-((SIN(RADIANS(A448)))^2)))</f>
        <v>4.3289883025014783E-2</v>
      </c>
      <c r="C448" s="1">
        <f>(B448*PI()*(Main!$B$33/2)^2)+Main!$B$65</f>
        <v>2.5146397147454252E-4</v>
      </c>
    </row>
    <row r="449" spans="1:3" x14ac:dyDescent="0.25">
      <c r="A449" s="1">
        <v>86</v>
      </c>
      <c r="B449" s="1">
        <f>Main!$B$66*(1+(Main!$B$31/Main!$B$66)-(COS(RADIANS(A449)))-SQRT(((Main!$B$31/Main!$B$66)^2)-((SIN(RADIANS(A449)))^2)))</f>
        <v>4.4015313872361052E-2</v>
      </c>
      <c r="C449" s="1">
        <f>(B449*PI()*(Main!$B$33/2)^2)+Main!$B$65</f>
        <v>2.5501979405090602E-4</v>
      </c>
    </row>
    <row r="450" spans="1:3" x14ac:dyDescent="0.25">
      <c r="A450" s="1">
        <v>87</v>
      </c>
      <c r="B450" s="1">
        <f>Main!$B$66*(1+(Main!$B$31/Main!$B$66)-(COS(RADIANS(A450)))-SQRT(((Main!$B$31/Main!$B$66)^2)-((SIN(RADIANS(A450)))^2)))</f>
        <v>4.4737792864570532E-2</v>
      </c>
      <c r="C450" s="1">
        <f>(B450*PI()*(Main!$B$33/2)^2)+Main!$B$65</f>
        <v>2.585611476076849E-4</v>
      </c>
    </row>
    <row r="451" spans="1:3" x14ac:dyDescent="0.25">
      <c r="A451" s="1">
        <v>88</v>
      </c>
      <c r="B451" s="1">
        <f>Main!$B$66*(1+(Main!$B$31/Main!$B$66)-(COS(RADIANS(A451)))-SQRT(((Main!$B$31/Main!$B$66)^2)-((SIN(RADIANS(A451)))^2)))</f>
        <v>4.5457086444602904E-2</v>
      </c>
      <c r="C451" s="1">
        <f>(B451*PI()*(Main!$B$33/2)^2)+Main!$B$65</f>
        <v>2.6208688732535579E-4</v>
      </c>
    </row>
    <row r="452" spans="1:3" x14ac:dyDescent="0.25">
      <c r="A452" s="1">
        <v>89</v>
      </c>
      <c r="B452" s="1">
        <f>Main!$B$66*(1+(Main!$B$31/Main!$B$66)-(COS(RADIANS(A452)))-SQRT(((Main!$B$31/Main!$B$66)^2)-((SIN(RADIANS(A452)))^2)))</f>
        <v>4.6172965861988907E-2</v>
      </c>
      <c r="C452" s="1">
        <f>(B452*PI()*(Main!$B$33/2)^2)+Main!$B$65</f>
        <v>2.6559589194462041E-4</v>
      </c>
    </row>
    <row r="453" spans="1:3" x14ac:dyDescent="0.25">
      <c r="A453" s="1">
        <v>90</v>
      </c>
      <c r="B453" s="1">
        <f>Main!$B$66*(1+(Main!$B$31/Main!$B$66)-(COS(RADIANS(A453)))-SQRT(((Main!$B$31/Main!$B$66)^2)-((SIN(RADIANS(A453)))^2)))</f>
        <v>4.6885207258506131E-2</v>
      </c>
      <c r="C453" s="1">
        <f>(B453*PI()*(Main!$B$33/2)^2)+Main!$B$65</f>
        <v>2.6908706418635956E-4</v>
      </c>
    </row>
    <row r="454" spans="1:3" x14ac:dyDescent="0.25">
      <c r="A454" s="1">
        <v>91</v>
      </c>
      <c r="B454" s="1">
        <f>Main!$B$66*(1+(Main!$B$31/Main!$B$66)-(COS(RADIANS(A454)))-SQRT(((Main!$B$31/Main!$B$66)^2)-((SIN(RADIANS(A454)))^2)))</f>
        <v>4.7593591745983772E-2</v>
      </c>
      <c r="C454" s="1">
        <f>(B454*PI()*(Main!$B$33/2)^2)+Main!$B$65</f>
        <v>2.7255933113300672E-4</v>
      </c>
    </row>
    <row r="455" spans="1:3" x14ac:dyDescent="0.25">
      <c r="A455" s="1">
        <v>92</v>
      </c>
      <c r="B455" s="1">
        <f>Main!$B$66*(1+(Main!$B$31/Main!$B$66)-(COS(RADIANS(A455)))-SQRT(((Main!$B$31/Main!$B$66)^2)-((SIN(RADIANS(A455)))^2)))</f>
        <v>4.8297905476186467E-2</v>
      </c>
      <c r="C455" s="1">
        <f>(B455*PI()*(Main!$B$33/2)^2)+Main!$B$65</f>
        <v>2.7601164457109533E-4</v>
      </c>
    </row>
    <row r="456" spans="1:3" x14ac:dyDescent="0.25">
      <c r="A456" s="1">
        <v>93</v>
      </c>
      <c r="B456" s="1">
        <f>Main!$B$66*(1+(Main!$B$31/Main!$B$66)-(COS(RADIANS(A456)))-SQRT(((Main!$B$31/Main!$B$66)^2)-((SIN(RADIANS(A456)))^2)))</f>
        <v>4.899793970274615E-2</v>
      </c>
      <c r="C456" s="1">
        <f>(B456*PI()*(Main!$B$33/2)^2)+Main!$B$65</f>
        <v>2.7944298129482841E-4</v>
      </c>
    </row>
    <row r="457" spans="1:3" x14ac:dyDescent="0.25">
      <c r="A457" s="1">
        <v>94</v>
      </c>
      <c r="B457" s="1">
        <f>Main!$B$66*(1+(Main!$B$31/Main!$B$66)-(COS(RADIANS(A457)))-SQRT(((Main!$B$31/Main!$B$66)^2)-((SIN(RADIANS(A457)))^2)))</f>
        <v>4.9693490835132879E-2</v>
      </c>
      <c r="C457" s="1">
        <f>(B457*PI()*(Main!$B$33/2)^2)+Main!$B$65</f>
        <v>2.8285234337062576E-4</v>
      </c>
    </row>
    <row r="458" spans="1:3" x14ac:dyDescent="0.25">
      <c r="A458" s="1">
        <v>95</v>
      </c>
      <c r="B458" s="1">
        <f>Main!$B$66*(1+(Main!$B$31/Main!$B$66)-(COS(RADIANS(A458)))-SQRT(((Main!$B$31/Main!$B$66)^2)-((SIN(RADIANS(A458)))^2)))</f>
        <v>5.0384360484674158E-2</v>
      </c>
      <c r="C458" s="1">
        <f>(B458*PI()*(Main!$B$33/2)^2)+Main!$B$65</f>
        <v>2.8623875836269541E-4</v>
      </c>
    </row>
    <row r="459" spans="1:3" x14ac:dyDescent="0.25">
      <c r="A459" s="1">
        <v>96</v>
      </c>
      <c r="B459" s="1">
        <f>Main!$B$66*(1+(Main!$B$31/Main!$B$66)-(COS(RADIANS(A459)))-SQRT(((Main!$B$31/Main!$B$66)^2)-((SIN(RADIANS(A459)))^2)))</f>
        <v>5.1070355502653979E-2</v>
      </c>
      <c r="C459" s="1">
        <f>(B459*PI()*(Main!$B$33/2)^2)+Main!$B$65</f>
        <v>2.896012795197826E-4</v>
      </c>
    </row>
    <row r="460" spans="1:3" x14ac:dyDescent="0.25">
      <c r="A460" s="1">
        <v>97</v>
      </c>
      <c r="B460" s="1">
        <f>Main!$B$66*(1+(Main!$B$31/Main!$B$66)-(COS(RADIANS(A460)))-SQRT(((Main!$B$31/Main!$B$66)^2)-((SIN(RADIANS(A460)))^2)))</f>
        <v>5.1751288010541276E-2</v>
      </c>
      <c r="C460" s="1">
        <f>(B460*PI()*(Main!$B$33/2)^2)+Main!$B$65</f>
        <v>2.9293898592333968E-4</v>
      </c>
    </row>
    <row r="461" spans="1:3" x14ac:dyDescent="0.25">
      <c r="A461" s="1">
        <v>98</v>
      </c>
      <c r="B461" s="1">
        <f>Main!$B$66*(1+(Main!$B$31/Main!$B$66)-(COS(RADIANS(A461)))-SQRT(((Main!$B$31/Main!$B$66)^2)-((SIN(RADIANS(A461)))^2)))</f>
        <v>5.24269754224184E-2</v>
      </c>
      <c r="C461" s="1">
        <f>(B461*PI()*(Main!$B$33/2)^2)+Main!$B$65</f>
        <v>2.9625098259746299E-4</v>
      </c>
    </row>
    <row r="462" spans="1:3" x14ac:dyDescent="0.25">
      <c r="A462" s="1">
        <v>99</v>
      </c>
      <c r="B462" s="1">
        <f>Main!$B$66*(1+(Main!$B$31/Main!$B$66)-(COS(RADIANS(A462)))-SQRT(((Main!$B$31/Main!$B$66)^2)-((SIN(RADIANS(A462)))^2)))</f>
        <v>5.3097240459697742E-2</v>
      </c>
      <c r="C462" s="1">
        <f>(B462*PI()*(Main!$B$33/2)^2)+Main!$B$65</f>
        <v>2.9953640058102905E-4</v>
      </c>
    </row>
    <row r="463" spans="1:3" x14ac:dyDescent="0.25">
      <c r="A463" s="1">
        <v>100</v>
      </c>
      <c r="B463" s="1">
        <f>Main!$B$66*(1+(Main!$B$31/Main!$B$66)-(COS(RADIANS(A463)))-SQRT(((Main!$B$31/Main!$B$66)^2)-((SIN(RADIANS(A463)))^2)))</f>
        <v>5.3761911158235198E-2</v>
      </c>
      <c r="C463" s="1">
        <f>(B463*PI()*(Main!$B$33/2)^2)+Main!$B$65</f>
        <v>3.0279439696256238E-4</v>
      </c>
    </row>
    <row r="464" spans="1:3" x14ac:dyDescent="0.25">
      <c r="A464" s="1">
        <v>101</v>
      </c>
      <c r="B464" s="1">
        <f>Main!$B$66*(1+(Main!$B$31/Main!$B$66)-(COS(RADIANS(A464)))-SQRT(((Main!$B$31/Main!$B$66)^2)-((SIN(RADIANS(A464)))^2)))</f>
        <v>5.4420820867965403E-2</v>
      </c>
      <c r="C464" s="1">
        <f>(B464*PI()*(Main!$B$33/2)^2)+Main!$B$65</f>
        <v>3.0602415487844737E-4</v>
      </c>
    </row>
    <row r="465" spans="1:3" x14ac:dyDescent="0.25">
      <c r="A465" s="1">
        <v>102</v>
      </c>
      <c r="B465" s="1">
        <f>Main!$B$66*(1+(Main!$B$31/Main!$B$66)-(COS(RADIANS(A465)))-SQRT(((Main!$B$31/Main!$B$66)^2)-((SIN(RADIANS(A465)))^2)))</f>
        <v>5.5073808245201687E-2</v>
      </c>
      <c r="C465" s="1">
        <f>(B465*PI()*(Main!$B$33/2)^2)+Main!$B$65</f>
        <v>3.0922488347518546E-4</v>
      </c>
    </row>
    <row r="466" spans="1:3" x14ac:dyDescent="0.25">
      <c r="A466" s="1">
        <v>103</v>
      </c>
      <c r="B466" s="1">
        <f>Main!$B$66*(1+(Main!$B$31/Main!$B$66)-(COS(RADIANS(A466)))-SQRT(((Main!$B$31/Main!$B$66)^2)-((SIN(RADIANS(A466)))^2)))</f>
        <v>5.5720717237760425E-2</v>
      </c>
      <c r="C466" s="1">
        <f>(B466*PI()*(Main!$B$33/2)^2)+Main!$B$65</f>
        <v>3.1239581783647951E-4</v>
      </c>
    </row>
    <row r="467" spans="1:3" x14ac:dyDescent="0.25">
      <c r="A467" s="1">
        <v>104</v>
      </c>
      <c r="B467" s="1">
        <f>Main!$B$66*(1+(Main!$B$31/Main!$B$66)-(COS(RADIANS(A467)))-SQRT(((Main!$B$31/Main!$B$66)^2)-((SIN(RADIANS(A467)))^2)))</f>
        <v>5.6361397063085419E-2</v>
      </c>
      <c r="C467" s="1">
        <f>(B467*PI()*(Main!$B$33/2)^2)+Main!$B$65</f>
        <v>3.1553621887600656E-4</v>
      </c>
    </row>
    <row r="468" spans="1:3" x14ac:dyDescent="0.25">
      <c r="A468" s="1">
        <v>105</v>
      </c>
      <c r="B468" s="1">
        <f>Main!$B$66*(1+(Main!$B$31/Main!$B$66)-(COS(RADIANS(A468)))-SQRT(((Main!$B$31/Main!$B$66)^2)-((SIN(RADIANS(A468)))^2)))</f>
        <v>5.6995702179561222E-2</v>
      </c>
      <c r="C468" s="1">
        <f>(B468*PI()*(Main!$B$33/2)^2)+Main!$B$65</f>
        <v>3.1864537319680559E-4</v>
      </c>
    </row>
    <row r="469" spans="1:3" x14ac:dyDescent="0.25">
      <c r="A469" s="1">
        <v>106</v>
      </c>
      <c r="B469" s="1">
        <f>Main!$B$66*(1+(Main!$B$31/Main!$B$66)-(COS(RADIANS(A469)))-SQRT(((Main!$B$31/Main!$B$66)^2)-((SIN(RADIANS(A469)))^2)))</f>
        <v>5.762349225122048E-2</v>
      </c>
      <c r="C469" s="1">
        <f>(B469*PI()*(Main!$B$33/2)^2)+Main!$B$65</f>
        <v>3.2172259291828411E-4</v>
      </c>
    </row>
    <row r="470" spans="1:3" x14ac:dyDescent="0.25">
      <c r="A470" s="1">
        <v>107</v>
      </c>
      <c r="B470" s="1">
        <f>Main!$B$66*(1+(Main!$B$31/Main!$B$66)-(COS(RADIANS(A470)))-SQRT(((Main!$B$31/Main!$B$66)^2)-((SIN(RADIANS(A470)))^2)))</f>
        <v>5.8244632106061463E-2</v>
      </c>
      <c r="C470" s="1">
        <f>(B470*PI()*(Main!$B$33/2)^2)+Main!$B$65</f>
        <v>3.2476721547190497E-4</v>
      </c>
    </row>
    <row r="471" spans="1:3" x14ac:dyDescent="0.25">
      <c r="A471" s="1">
        <v>108</v>
      </c>
      <c r="B471" s="1">
        <f>Main!$B$66*(1+(Main!$B$31/Main!$B$66)-(COS(RADIANS(A471)))-SQRT(((Main!$B$31/Main!$B$66)^2)-((SIN(RADIANS(A471)))^2)))</f>
        <v>5.885899168820443E-2</v>
      </c>
      <c r="C471" s="1">
        <f>(B471*PI()*(Main!$B$33/2)^2)+Main!$B$65</f>
        <v>3.2777860336667209E-4</v>
      </c>
    </row>
    <row r="472" spans="1:3" x14ac:dyDescent="0.25">
      <c r="A472" s="1">
        <v>109</v>
      </c>
      <c r="B472" s="1">
        <f>Main!$B$66*(1+(Main!$B$31/Main!$B$66)-(COS(RADIANS(A472)))-SQRT(((Main!$B$31/Main!$B$66)^2)-((SIN(RADIANS(A472)))^2)))</f>
        <v>5.9466446004126483E-2</v>
      </c>
      <c r="C472" s="1">
        <f>(B472*PI()*(Main!$B$33/2)^2)+Main!$B$65</f>
        <v>3.3075614392559185E-4</v>
      </c>
    </row>
    <row r="473" spans="1:3" x14ac:dyDescent="0.25">
      <c r="A473" s="1">
        <v>110</v>
      </c>
      <c r="B473" s="1">
        <f>Main!$B$66*(1+(Main!$B$31/Main!$B$66)-(COS(RADIANS(A473)))-SQRT(((Main!$B$31/Main!$B$66)^2)-((SIN(RADIANS(A473)))^2)))</f>
        <v>6.0066875063223828E-2</v>
      </c>
      <c r="C473" s="1">
        <f>(B473*PI()*(Main!$B$33/2)^2)+Main!$B$65</f>
        <v>3.3369924899432892E-4</v>
      </c>
    </row>
    <row r="474" spans="1:3" x14ac:dyDescent="0.25">
      <c r="A474" s="1">
        <v>111</v>
      </c>
      <c r="B474" s="1">
        <f>Main!$B$66*(1+(Main!$B$31/Main!$B$66)-(COS(RADIANS(A474)))-SQRT(((Main!$B$31/Main!$B$66)^2)-((SIN(RADIANS(A474)))^2)))</f>
        <v>6.0660163812959252E-2</v>
      </c>
      <c r="C474" s="1">
        <f>(B474*PI()*(Main!$B$33/2)^2)+Main!$B$65</f>
        <v>3.3660735462332034E-4</v>
      </c>
    </row>
    <row r="475" spans="1:3" x14ac:dyDescent="0.25">
      <c r="A475" s="1">
        <v>112</v>
      </c>
      <c r="B475" s="1">
        <f>Main!$B$66*(1+(Main!$B$31/Main!$B$66)-(COS(RADIANS(A475)))-SQRT(((Main!$B$31/Main!$B$66)^2)-((SIN(RADIANS(A475)))^2)))</f>
        <v>6.124620206885923E-2</v>
      </c>
      <c r="C475" s="1">
        <f>(B475*PI()*(Main!$B$33/2)^2)+Main!$B$65</f>
        <v>3.3947992072464459E-4</v>
      </c>
    </row>
    <row r="476" spans="1:3" x14ac:dyDescent="0.25">
      <c r="A476" s="1">
        <v>113</v>
      </c>
      <c r="B476" s="1">
        <f>Main!$B$66*(1+(Main!$B$31/Main!$B$66)-(COS(RADIANS(A476)))-SQRT(((Main!$B$31/Main!$B$66)^2)-((SIN(RADIANS(A476)))^2)))</f>
        <v>6.1824884439633021E-2</v>
      </c>
      <c r="C476" s="1">
        <f>(B476*PI()*(Main!$B$33/2)^2)+Main!$B$65</f>
        <v>3.4231643070498021E-4</v>
      </c>
    </row>
    <row r="477" spans="1:3" x14ac:dyDescent="0.25">
      <c r="A477" s="1">
        <v>114</v>
      </c>
      <c r="B477" s="1">
        <f>Main!$B$66*(1+(Main!$B$31/Main!$B$66)-(COS(RADIANS(A477)))-SQRT(((Main!$B$31/Main!$B$66)^2)-((SIN(RADIANS(A477)))^2)))</f>
        <v>6.2396110247689276E-2</v>
      </c>
      <c r="C477" s="1">
        <f>(B477*PI()*(Main!$B$33/2)^2)+Main!$B$65</f>
        <v>3.4511639107600423E-4</v>
      </c>
    </row>
    <row r="478" spans="1:3" x14ac:dyDescent="0.25">
      <c r="A478" s="1">
        <v>115</v>
      </c>
      <c r="B478" s="1">
        <f>Main!$B$66*(1+(Main!$B$31/Main!$B$66)-(COS(RADIANS(A478)))-SQRT(((Main!$B$31/Main!$B$66)^2)-((SIN(RADIANS(A478)))^2)))</f>
        <v>6.2959783445331416E-2</v>
      </c>
      <c r="C478" s="1">
        <f>(B478*PI()*(Main!$B$33/2)^2)+Main!$B$65</f>
        <v>3.4787933104360967E-4</v>
      </c>
    </row>
    <row r="479" spans="1:3" x14ac:dyDescent="0.25">
      <c r="A479" s="1">
        <v>116</v>
      </c>
      <c r="B479" s="1">
        <f>Main!$B$66*(1+(Main!$B$31/Main!$B$66)-(COS(RADIANS(A479)))-SQRT(((Main!$B$31/Main!$B$66)^2)-((SIN(RADIANS(A479)))^2)))</f>
        <v>6.3515812526914656E-2</v>
      </c>
      <c r="C479" s="1">
        <f>(B479*PI()*(Main!$B$33/2)^2)+Main!$B$65</f>
        <v>3.5060480207732846E-4</v>
      </c>
    </row>
    <row r="480" spans="1:3" x14ac:dyDescent="0.25">
      <c r="A480" s="1">
        <v>117</v>
      </c>
      <c r="B480" s="1">
        <f>Main!$B$66*(1+(Main!$B$31/Main!$B$66)-(COS(RADIANS(A480)))-SQRT(((Main!$B$31/Main!$B$66)^2)-((SIN(RADIANS(A480)))^2)))</f>
        <v>6.4064110437250368E-2</v>
      </c>
      <c r="C480" s="1">
        <f>(B480*PI()*(Main!$B$33/2)^2)+Main!$B$65</f>
        <v>3.5329237746135954E-4</v>
      </c>
    </row>
    <row r="481" spans="1:3" x14ac:dyDescent="0.25">
      <c r="A481" s="1">
        <v>118</v>
      </c>
      <c r="B481" s="1">
        <f>Main!$B$66*(1+(Main!$B$31/Main!$B$66)-(COS(RADIANS(A481)))-SQRT(((Main!$B$31/Main!$B$66)^2)-((SIN(RADIANS(A481)))^2)))</f>
        <v>6.460459447654418E-2</v>
      </c>
      <c r="C481" s="1">
        <f>(B481*PI()*(Main!$B$33/2)^2)+Main!$B$65</f>
        <v>3.5594165182860701E-4</v>
      </c>
    </row>
    <row r="482" spans="1:3" x14ac:dyDescent="0.25">
      <c r="A482" s="1">
        <v>119</v>
      </c>
      <c r="B482" s="1">
        <f>Main!$B$66*(1+(Main!$B$31/Main!$B$66)-(COS(RADIANS(A482)))-SQRT(((Main!$B$31/Main!$B$66)^2)-((SIN(RADIANS(A482)))^2)))</f>
        <v>6.5137186202152683E-2</v>
      </c>
      <c r="C482" s="1">
        <f>(B482*PI()*(Main!$B$33/2)^2)+Main!$B$65</f>
        <v>3.5855224067912376E-4</v>
      </c>
    </row>
    <row r="483" spans="1:3" x14ac:dyDescent="0.25">
      <c r="A483" s="1">
        <v>120</v>
      </c>
      <c r="B483" s="1">
        <f>Main!$B$66*(1+(Main!$B$31/Main!$B$66)-(COS(RADIANS(A483)))-SQRT(((Main!$B$31/Main!$B$66)^2)-((SIN(RADIANS(A483)))^2)))</f>
        <v>6.5661811327445085E-2</v>
      </c>
      <c r="C483" s="1">
        <f>(B483*PI()*(Main!$B$33/2)^2)+Main!$B$65</f>
        <v>3.6112377988436496E-4</v>
      </c>
    </row>
    <row r="484" spans="1:3" x14ac:dyDescent="0.25">
      <c r="A484" s="1">
        <v>121</v>
      </c>
      <c r="B484" s="1">
        <f>Main!$B$66*(1+(Main!$B$31/Main!$B$66)-(COS(RADIANS(A484)))-SQRT(((Main!$B$31/Main!$B$66)^2)-((SIN(RADIANS(A484)))^2)))</f>
        <v>6.6178399618050873E-2</v>
      </c>
      <c r="C484" s="1">
        <f>(B484*PI()*(Main!$B$33/2)^2)+Main!$B$65</f>
        <v>3.6365592517862799E-4</v>
      </c>
    </row>
    <row r="485" spans="1:3" x14ac:dyDescent="0.25">
      <c r="A485" s="1">
        <v>122</v>
      </c>
      <c r="B485" s="1">
        <f>Main!$B$66*(1+(Main!$B$31/Main!$B$66)-(COS(RADIANS(A485)))-SQRT(((Main!$B$31/Main!$B$66)^2)-((SIN(RADIANS(A485)))^2)))</f>
        <v>6.6686884785774336E-2</v>
      </c>
      <c r="C485" s="1">
        <f>(B485*PI()*(Main!$B$33/2)^2)+Main!$B$65</f>
        <v>3.6614835163905669E-4</v>
      </c>
    </row>
    <row r="486" spans="1:3" x14ac:dyDescent="0.25">
      <c r="A486" s="1">
        <v>123</v>
      </c>
      <c r="B486" s="1">
        <f>Main!$B$66*(1+(Main!$B$31/Main!$B$66)-(COS(RADIANS(A486)))-SQRT(((Main!$B$31/Main!$B$66)^2)-((SIN(RADIANS(A486)))^2)))</f>
        <v>6.7187204380450991E-2</v>
      </c>
      <c r="C486" s="1">
        <f>(B486*PI()*(Main!$B$33/2)^2)+Main!$B$65</f>
        <v>3.6860075315555725E-4</v>
      </c>
    </row>
    <row r="487" spans="1:3" x14ac:dyDescent="0.25">
      <c r="A487" s="1">
        <v>124</v>
      </c>
      <c r="B487" s="1">
        <f>Main!$B$66*(1+(Main!$B$31/Main!$B$66)-(COS(RADIANS(A487)))-SQRT(((Main!$B$31/Main!$B$66)^2)-((SIN(RADIANS(A487)))^2)))</f>
        <v>6.7679299680017554E-2</v>
      </c>
      <c r="C487" s="1">
        <f>(B487*PI()*(Main!$B$33/2)^2)+Main!$B$65</f>
        <v>3.710128418919574E-4</v>
      </c>
    </row>
    <row r="488" spans="1:3" x14ac:dyDescent="0.25">
      <c r="A488" s="1">
        <v>125</v>
      </c>
      <c r="B488" s="1">
        <f>Main!$B$66*(1+(Main!$B$31/Main!$B$66)-(COS(RADIANS(A488)))-SQRT(((Main!$B$31/Main!$B$66)^2)-((SIN(RADIANS(A488)))^2)))</f>
        <v>6.8163115579061226E-2</v>
      </c>
      <c r="C488" s="1">
        <f>(B488*PI()*(Main!$B$33/2)^2)+Main!$B$65</f>
        <v>3.7338434773971174E-4</v>
      </c>
    </row>
    <row r="489" spans="1:3" x14ac:dyDescent="0.25">
      <c r="A489" s="1">
        <v>126</v>
      </c>
      <c r="B489" s="1">
        <f>Main!$B$66*(1+(Main!$B$31/Main!$B$66)-(COS(RADIANS(A489)))-SQRT(((Main!$B$31/Main!$B$66)^2)-((SIN(RADIANS(A489)))^2)))</f>
        <v>6.8638600476108036E-2</v>
      </c>
      <c r="C489" s="1">
        <f>(B489*PI()*(Main!$B$33/2)^2)+Main!$B$65</f>
        <v>3.7571501776542671E-4</v>
      </c>
    </row>
    <row r="490" spans="1:3" x14ac:dyDescent="0.25">
      <c r="A490" s="1">
        <v>127</v>
      </c>
      <c r="B490" s="1">
        <f>Main!$B$66*(1+(Main!$B$31/Main!$B$66)-(COS(RADIANS(A490)))-SQRT(((Main!$B$31/Main!$B$66)^2)-((SIN(RADIANS(A490)))^2)))</f>
        <v>6.9105706159903663E-2</v>
      </c>
      <c r="C490" s="1">
        <f>(B490*PI()*(Main!$B$33/2)^2)+Main!$B$65</f>
        <v>3.7800461565344617E-4</v>
      </c>
    </row>
    <row r="491" spans="1:3" x14ac:dyDescent="0.25">
      <c r="A491" s="1">
        <v>128</v>
      </c>
      <c r="B491" s="1">
        <f>Main!$B$66*(1+(Main!$B$31/Main!$B$66)-(COS(RADIANS(A491)))-SQRT(((Main!$B$31/Main!$B$66)^2)-((SIN(RADIANS(A491)))^2)))</f>
        <v>6.9564387694933033E-2</v>
      </c>
      <c r="C491" s="1">
        <f>(B491*PI()*(Main!$B$33/2)^2)+Main!$B$65</f>
        <v>3.8025292114470682E-4</v>
      </c>
    </row>
    <row r="492" spans="1:3" x14ac:dyDescent="0.25">
      <c r="A492" s="1">
        <v>129</v>
      </c>
      <c r="B492" s="1">
        <f>Main!$B$66*(1+(Main!$B$31/Main!$B$66)-(COS(RADIANS(A492)))-SQRT(((Main!$B$31/Main!$B$66)^2)-((SIN(RADIANS(A492)))^2)))</f>
        <v>7.0014603306416734E-2</v>
      </c>
      <c r="C492" s="1">
        <f>(B492*PI()*(Main!$B$33/2)^2)+Main!$B$65</f>
        <v>3.8245972947302829E-4</v>
      </c>
    </row>
    <row r="493" spans="1:3" x14ac:dyDescent="0.25">
      <c r="A493" s="1">
        <v>130</v>
      </c>
      <c r="B493" s="1">
        <f>Main!$B$66*(1+(Main!$B$31/Main!$B$66)-(COS(RADIANS(A493)))-SQRT(((Main!$B$31/Main!$B$66)^2)-((SIN(RADIANS(A493)))^2)))</f>
        <v>7.045631426501521E-2</v>
      </c>
      <c r="C493" s="1">
        <f>(B493*PI()*(Main!$B$33/2)^2)+Main!$B$65</f>
        <v>3.8462485079997108E-4</v>
      </c>
    </row>
    <row r="494" spans="1:3" x14ac:dyDescent="0.25">
      <c r="A494" s="1">
        <v>131</v>
      </c>
      <c r="B494" s="1">
        <f>Main!$B$66*(1+(Main!$B$31/Main!$B$66)-(COS(RADIANS(A494)))-SQRT(((Main!$B$31/Main!$B$66)^2)-((SIN(RADIANS(A494)))^2)))</f>
        <v>7.0889484771462424E-2</v>
      </c>
      <c r="C494" s="1">
        <f>(B494*PI()*(Main!$B$33/2)^2)+Main!$B$65</f>
        <v>3.8674810964934919E-4</v>
      </c>
    </row>
    <row r="495" spans="1:3" x14ac:dyDescent="0.25">
      <c r="A495" s="1">
        <v>132</v>
      </c>
      <c r="B495" s="1">
        <f>Main!$B$66*(1+(Main!$B$31/Main!$B$66)-(COS(RADIANS(A495)))-SQRT(((Main!$B$31/Main!$B$66)^2)-((SIN(RADIANS(A495)))^2)))</f>
        <v>7.1314081841342677E-2</v>
      </c>
      <c r="C495" s="1">
        <f>(B495*PI()*(Main!$B$33/2)^2)+Main!$B$65</f>
        <v>3.8882934434244365E-4</v>
      </c>
    </row>
    <row r="496" spans="1:3" x14ac:dyDescent="0.25">
      <c r="A496" s="1">
        <v>133</v>
      </c>
      <c r="B496" s="1">
        <f>Main!$B$66*(1+(Main!$B$31/Main!$B$66)-(COS(RADIANS(A496)))-SQRT(((Main!$B$31/Main!$B$66)^2)-((SIN(RADIANS(A496)))^2)))</f>
        <v>7.1730075190214113E-2</v>
      </c>
      <c r="C496" s="1">
        <f>(B496*PI()*(Main!$B$33/2)^2)+Main!$B$65</f>
        <v>3.9086840643491637E-4</v>
      </c>
    </row>
    <row r="497" spans="1:3" x14ac:dyDescent="0.25">
      <c r="A497" s="1">
        <v>134</v>
      </c>
      <c r="B497" s="1">
        <f>Main!$B$66*(1+(Main!$B$31/Main!$B$66)-(COS(RADIANS(A497)))-SQRT(((Main!$B$31/Main!$B$66)^2)-((SIN(RADIANS(A497)))^2)))</f>
        <v>7.2137437119275324E-2</v>
      </c>
      <c r="C497" s="1">
        <f>(B497*PI()*(Main!$B$33/2)^2)+Main!$B$65</f>
        <v>3.9286516015638501E-4</v>
      </c>
    </row>
    <row r="498" spans="1:3" x14ac:dyDescent="0.25">
      <c r="A498" s="1">
        <v>135</v>
      </c>
      <c r="B498" s="1">
        <f>Main!$B$66*(1+(Main!$B$31/Main!$B$66)-(COS(RADIANS(A498)))-SQRT(((Main!$B$31/Main!$B$66)^2)-((SIN(RADIANS(A498)))^2)))</f>
        <v>7.253614240175961E-2</v>
      </c>
      <c r="C498" s="1">
        <f>(B498*PI()*(Main!$B$33/2)^2)+Main!$B$65</f>
        <v>3.9481948185356576E-4</v>
      </c>
    </row>
    <row r="499" spans="1:3" x14ac:dyDescent="0.25">
      <c r="A499" s="1">
        <v>136</v>
      </c>
      <c r="B499" s="1">
        <f>Main!$B$66*(1+(Main!$B$31/Main!$B$66)-(COS(RADIANS(A499)))-SQRT(((Main!$B$31/Main!$B$66)^2)-((SIN(RADIANS(A499)))^2)))</f>
        <v>7.292616817023409E-2</v>
      </c>
      <c r="C499" s="1">
        <f>(B499*PI()*(Main!$B$33/2)^2)+Main!$B$65</f>
        <v>3.9673125943785021E-4</v>
      </c>
    </row>
    <row r="500" spans="1:3" x14ac:dyDescent="0.25">
      <c r="A500" s="1">
        <v>137</v>
      </c>
      <c r="B500" s="1">
        <f>Main!$B$66*(1+(Main!$B$31/Main!$B$66)-(COS(RADIANS(A500)))-SQRT(((Main!$B$31/Main!$B$66)^2)-((SIN(RADIANS(A500)))^2)))</f>
        <v>7.3307493804970814E-2</v>
      </c>
      <c r="C500" s="1">
        <f>(B500*PI()*(Main!$B$33/2)^2)+Main!$B$65</f>
        <v>3.9860039183813777E-4</v>
      </c>
    </row>
    <row r="501" spans="1:3" x14ac:dyDescent="0.25">
      <c r="A501" s="1">
        <v>138</v>
      </c>
      <c r="B501" s="1">
        <f>Main!$B$66*(1+(Main!$B$31/Main!$B$66)-(COS(RADIANS(A501)))-SQRT(((Main!$B$31/Main!$B$66)^2)-((SIN(RADIANS(A501)))^2)))</f>
        <v>7.3680100823546549E-2</v>
      </c>
      <c r="C501" s="1">
        <f>(B501*PI()*(Main!$B$33/2)^2)+Main!$B$65</f>
        <v>4.0042678845969012E-4</v>
      </c>
    </row>
    <row r="502" spans="1:3" x14ac:dyDescent="0.25">
      <c r="A502" s="1">
        <v>139</v>
      </c>
      <c r="B502" s="1">
        <f>Main!$B$66*(1+(Main!$B$31/Main!$B$66)-(COS(RADIANS(A502)))-SQRT(((Main!$B$31/Main!$B$66)^2)-((SIN(RADIANS(A502)))^2)))</f>
        <v>7.4043972771820413E-2</v>
      </c>
      <c r="C502" s="1">
        <f>(B502*PI()*(Main!$B$33/2)^2)+Main!$B$65</f>
        <v>4.022103686497396E-4</v>
      </c>
    </row>
    <row r="503" spans="1:3" x14ac:dyDescent="0.25">
      <c r="A503" s="1">
        <v>140</v>
      </c>
      <c r="B503" s="1">
        <f>Main!$B$66*(1+(Main!$B$31/Main!$B$66)-(COS(RADIANS(A503)))-SQRT(((Main!$B$31/Main!$B$66)^2)-((SIN(RADIANS(A503)))^2)))</f>
        <v>7.4399095116427616E-2</v>
      </c>
      <c r="C503" s="1">
        <f>(B503*PI()*(Main!$B$33/2)^2)+Main!$B$65</f>
        <v>4.0395106117052876E-4</v>
      </c>
    </row>
    <row r="504" spans="1:3" x14ac:dyDescent="0.25">
      <c r="A504" s="1">
        <v>141</v>
      </c>
      <c r="B504" s="1">
        <f>Main!$B$66*(1+(Main!$B$31/Main!$B$66)-(COS(RADIANS(A504)))-SQRT(((Main!$B$31/Main!$B$66)^2)-((SIN(RADIANS(A504)))^2)))</f>
        <v>7.4745455138919434E-2</v>
      </c>
      <c r="C504" s="1">
        <f>(B504*PI()*(Main!$B$33/2)^2)+Main!$B$65</f>
        <v>4.0564880368042E-4</v>
      </c>
    </row>
    <row r="505" spans="1:3" x14ac:dyDescent="0.25">
      <c r="A505" s="1">
        <v>142</v>
      </c>
      <c r="B505" s="1">
        <f>Main!$B$66*(1+(Main!$B$31/Main!$B$66)-(COS(RADIANS(A505)))-SQRT(((Main!$B$31/Main!$B$66)^2)-((SIN(RADIANS(A505)))^2)))</f>
        <v>7.508304183166957E-2</v>
      </c>
      <c r="C505" s="1">
        <f>(B505*PI()*(Main!$B$33/2)^2)+Main!$B$65</f>
        <v>4.0730354222366232E-4</v>
      </c>
    </row>
    <row r="506" spans="1:3" x14ac:dyDescent="0.25">
      <c r="A506" s="1">
        <v>143</v>
      </c>
      <c r="B506" s="1">
        <f>Main!$B$66*(1+(Main!$B$31/Main!$B$66)-(COS(RADIANS(A506)))-SQRT(((Main!$B$31/Main!$B$66)^2)-((SIN(RADIANS(A506)))^2)))</f>
        <v>7.5411845795659516E-2</v>
      </c>
      <c r="C506" s="1">
        <f>(B506*PI()*(Main!$B$33/2)^2)+Main!$B$65</f>
        <v>4.0891523072936935E-4</v>
      </c>
    </row>
    <row r="507" spans="1:3" x14ac:dyDescent="0.25">
      <c r="A507" s="1">
        <v>144</v>
      </c>
      <c r="B507" s="1">
        <f>Main!$B$66*(1+(Main!$B$31/Main!$B$66)-(COS(RADIANS(A507)))-SQRT(((Main!$B$31/Main!$B$66)^2)-((SIN(RADIANS(A507)))^2)))</f>
        <v>7.5731859140245605E-2</v>
      </c>
      <c r="C507" s="1">
        <f>(B507*PI()*(Main!$B$33/2)^2)+Main!$B$65</f>
        <v>4.1048383052021012E-4</v>
      </c>
    </row>
    <row r="508" spans="1:3" x14ac:dyDescent="0.25">
      <c r="A508" s="1">
        <v>145</v>
      </c>
      <c r="B508" s="1">
        <f>Main!$B$66*(1+(Main!$B$31/Main!$B$66)-(COS(RADIANS(A508)))-SQRT(((Main!$B$31/Main!$B$66)^2)-((SIN(RADIANS(A508)))^2)))</f>
        <v>7.6043075385003114E-2</v>
      </c>
      <c r="C508" s="1">
        <f>(B508*PI()*(Main!$B$33/2)^2)+Main!$B$65</f>
        <v>4.1200930983128163E-4</v>
      </c>
    </row>
    <row r="509" spans="1:3" x14ac:dyDescent="0.25">
      <c r="A509" s="1">
        <v>146</v>
      </c>
      <c r="B509" s="1">
        <f>Main!$B$66*(1+(Main!$B$31/Main!$B$66)-(COS(RADIANS(A509)))-SQRT(((Main!$B$31/Main!$B$66)^2)-((SIN(RADIANS(A509)))^2)))</f>
        <v>7.6345489363734115E-2</v>
      </c>
      <c r="C509" s="1">
        <f>(B509*PI()*(Main!$B$33/2)^2)+Main!$B$65</f>
        <v>4.1349164333958683E-4</v>
      </c>
    </row>
    <row r="510" spans="1:3" x14ac:dyDescent="0.25">
      <c r="A510" s="1">
        <v>147</v>
      </c>
      <c r="B510" s="1">
        <f>Main!$B$66*(1+(Main!$B$31/Main!$B$66)-(COS(RADIANS(A510)))-SQRT(((Main!$B$31/Main!$B$66)^2)-((SIN(RADIANS(A510)))^2)))</f>
        <v>7.6639097130718495E-2</v>
      </c>
      <c r="C510" s="1">
        <f>(B510*PI()*(Main!$B$33/2)^2)+Main!$B$65</f>
        <v>4.1493081170450801E-4</v>
      </c>
    </row>
    <row r="511" spans="1:3" x14ac:dyDescent="0.25">
      <c r="A511" s="1">
        <v>148</v>
      </c>
      <c r="B511" s="1">
        <f>Main!$B$66*(1+(Main!$B$31/Main!$B$66)-(COS(RADIANS(A511)))-SQRT(((Main!$B$31/Main!$B$66)^2)-((SIN(RADIANS(A511)))^2)))</f>
        <v>7.6923895869279252E-2</v>
      </c>
      <c r="C511" s="1">
        <f>(B511*PI()*(Main!$B$33/2)^2)+Main!$B$65</f>
        <v>4.1632680111962426E-4</v>
      </c>
    </row>
    <row r="512" spans="1:3" x14ac:dyDescent="0.25">
      <c r="A512" s="1">
        <v>149</v>
      </c>
      <c r="B512" s="1">
        <f>Main!$B$66*(1+(Main!$B$31/Main!$B$66)-(COS(RADIANS(A512)))-SQRT(((Main!$B$31/Main!$B$66)^2)-((SIN(RADIANS(A512)))^2)))</f>
        <v>7.7199883802727284E-2</v>
      </c>
      <c r="C512" s="1">
        <f>(B512*PI()*(Main!$B$33/2)^2)+Main!$B$65</f>
        <v>4.176796028761919E-4</v>
      </c>
    </row>
    <row r="513" spans="1:3" x14ac:dyDescent="0.25">
      <c r="A513" s="1">
        <v>150</v>
      </c>
      <c r="B513" s="1">
        <f>Main!$B$66*(1+(Main!$B$31/Main!$B$66)-(COS(RADIANS(A513)))-SQRT(((Main!$B$31/Main!$B$66)^2)-((SIN(RADIANS(A513)))^2)))</f>
        <v>7.7467060107743124E-2</v>
      </c>
      <c r="C513" s="1">
        <f>(B513*PI()*(Main!$B$33/2)^2)+Main!$B$65</f>
        <v>4.1898921293857078E-4</v>
      </c>
    </row>
    <row r="514" spans="1:3" x14ac:dyDescent="0.25">
      <c r="A514" s="1">
        <v>151</v>
      </c>
      <c r="B514" s="1">
        <f>Main!$B$66*(1+(Main!$B$31/Main!$B$66)-(COS(RADIANS(A514)))-SQRT(((Main!$B$31/Main!$B$66)^2)-((SIN(RADIANS(A514)))^2)))</f>
        <v>7.7725424830246581E-2</v>
      </c>
      <c r="C514" s="1">
        <f>(B514*PI()*(Main!$B$33/2)^2)+Main!$B$65</f>
        <v>4.2025563153184458E-4</v>
      </c>
    </row>
    <row r="515" spans="1:3" x14ac:dyDescent="0.25">
      <c r="A515" s="1">
        <v>152</v>
      </c>
      <c r="B515" s="1">
        <f>Main!$B$66*(1+(Main!$B$31/Main!$B$66)-(COS(RADIANS(A515)))-SQRT(((Main!$B$31/Main!$B$66)^2)-((SIN(RADIANS(A515)))^2)))</f>
        <v>7.7974978803799805E-2</v>
      </c>
      <c r="C515" s="1">
        <f>(B515*PI()*(Main!$B$33/2)^2)+Main!$B$65</f>
        <v>4.2147886274185986E-4</v>
      </c>
    </row>
    <row r="516" spans="1:3" x14ac:dyDescent="0.25">
      <c r="A516" s="1">
        <v>153</v>
      </c>
      <c r="B516" s="1">
        <f>Main!$B$66*(1+(Main!$B$31/Main!$B$66)-(COS(RADIANS(A516)))-SQRT(((Main!$B$31/Main!$B$66)^2)-((SIN(RADIANS(A516)))^2)))</f>
        <v>7.8215723570583387E-2</v>
      </c>
      <c r="C516" s="1">
        <f>(B516*PI()*(Main!$B$33/2)^2)+Main!$B$65</f>
        <v>4.2265891412787682E-4</v>
      </c>
    </row>
    <row r="517" spans="1:3" x14ac:dyDescent="0.25">
      <c r="A517" s="1">
        <v>154</v>
      </c>
      <c r="B517" s="1">
        <f>Main!$B$66*(1+(Main!$B$31/Main!$B$66)-(COS(RADIANS(A517)))-SQRT(((Main!$B$31/Main!$B$66)^2)-((SIN(RADIANS(A517)))^2)))</f>
        <v>7.8447661304978711E-2</v>
      </c>
      <c r="C517" s="1">
        <f>(B517*PI()*(Main!$B$33/2)^2)+Main!$B$65</f>
        <v>4.2379579634799534E-4</v>
      </c>
    </row>
    <row r="518" spans="1:3" x14ac:dyDescent="0.25">
      <c r="A518" s="1">
        <v>155</v>
      </c>
      <c r="B518" s="1">
        <f>Main!$B$66*(1+(Main!$B$31/Main!$B$66)-(COS(RADIANS(A518)))-SQRT(((Main!$B$31/Main!$B$66)^2)-((SIN(RADIANS(A518)))^2)))</f>
        <v>7.8670794739786554E-2</v>
      </c>
      <c r="C518" s="1">
        <f>(B518*PI()*(Main!$B$33/2)^2)+Main!$B$65</f>
        <v>4.2488952279750284E-4</v>
      </c>
    </row>
    <row r="519" spans="1:3" x14ac:dyDescent="0.25">
      <c r="A519" s="1">
        <v>156</v>
      </c>
      <c r="B519" s="1">
        <f>Main!$B$66*(1+(Main!$B$31/Main!$B$66)-(COS(RADIANS(A519)))-SQRT(((Main!$B$31/Main!$B$66)^2)-((SIN(RADIANS(A519)))^2)))</f>
        <v>7.8885127095105298E-2</v>
      </c>
      <c r="C519" s="1">
        <f>(B519*PI()*(Main!$B$33/2)^2)+Main!$B$65</f>
        <v>4.2594010926025875E-4</v>
      </c>
    </row>
    <row r="520" spans="1:3" x14ac:dyDescent="0.25">
      <c r="A520" s="1">
        <v>157</v>
      </c>
      <c r="B520" s="1">
        <f>Main!$B$66*(1+(Main!$B$31/Main!$B$66)-(COS(RADIANS(A520)))-SQRT(((Main!$B$31/Main!$B$66)^2)-((SIN(RADIANS(A520)))^2)))</f>
        <v>7.9090662009889637E-2</v>
      </c>
      <c r="C520" s="1">
        <f>(B520*PI()*(Main!$B$33/2)^2)+Main!$B$65</f>
        <v>4.2694757357321795E-4</v>
      </c>
    </row>
    <row r="521" spans="1:3" x14ac:dyDescent="0.25">
      <c r="A521" s="1">
        <v>158</v>
      </c>
      <c r="B521" s="1">
        <f>Main!$B$66*(1+(Main!$B$31/Main!$B$66)-(COS(RADIANS(A521)))-SQRT(((Main!$B$31/Main!$B$66)^2)-((SIN(RADIANS(A521)))^2)))</f>
        <v>7.9287403476204762E-2</v>
      </c>
      <c r="C521" s="1">
        <f>(B521*PI()*(Main!$B$33/2)^2)+Main!$B$65</f>
        <v>4.2791193530416631E-4</v>
      </c>
    </row>
    <row r="522" spans="1:3" x14ac:dyDescent="0.25">
      <c r="A522" s="1">
        <v>159</v>
      </c>
      <c r="B522" s="1">
        <f>Main!$B$66*(1+(Main!$B$31/Main!$B$66)-(COS(RADIANS(A522)))-SQRT(((Main!$B$31/Main!$B$66)^2)-((SIN(RADIANS(A522)))^2)))</f>
        <v>7.947535577618961E-2</v>
      </c>
      <c r="C522" s="1">
        <f>(B522*PI()*(Main!$B$33/2)^2)+Main!$B$65</f>
        <v>4.2883321544273553E-4</v>
      </c>
    </row>
    <row r="523" spans="1:3" x14ac:dyDescent="0.25">
      <c r="A523" s="1">
        <v>160</v>
      </c>
      <c r="B523" s="1">
        <f>Main!$B$66*(1+(Main!$B$31/Main!$B$66)-(COS(RADIANS(A523)))-SQRT(((Main!$B$31/Main!$B$66)^2)-((SIN(RADIANS(A523)))^2)))</f>
        <v>7.9654523421737261E-2</v>
      </c>
      <c r="C523" s="1">
        <f>(B523*PI()*(Main!$B$33/2)^2)+Main!$B$65</f>
        <v>4.2971143610473635E-4</v>
      </c>
    </row>
    <row r="524" spans="1:3" x14ac:dyDescent="0.25">
      <c r="A524" s="1">
        <v>161</v>
      </c>
      <c r="B524" s="1">
        <f>Main!$B$66*(1+(Main!$B$31/Main!$B$66)-(COS(RADIANS(A524)))-SQRT(((Main!$B$31/Main!$B$66)^2)-((SIN(RADIANS(A524)))^2)))</f>
        <v>7.982491109689932E-2</v>
      </c>
      <c r="C524" s="1">
        <f>(B524*PI()*(Main!$B$33/2)^2)+Main!$B$65</f>
        <v>4.3054662024984359E-4</v>
      </c>
    </row>
    <row r="525" spans="1:3" x14ac:dyDescent="0.25">
      <c r="A525" s="1">
        <v>162</v>
      </c>
      <c r="B525" s="1">
        <f>Main!$B$66*(1+(Main!$B$31/Main!$B$66)-(COS(RADIANS(A525)))-SQRT(((Main!$B$31/Main!$B$66)^2)-((SIN(RADIANS(A525)))^2)))</f>
        <v>7.9986523603017404E-2</v>
      </c>
      <c r="C525" s="1">
        <f>(B525*PI()*(Main!$B$33/2)^2)+Main!$B$65</f>
        <v>4.3133879141264925E-4</v>
      </c>
    </row>
    <row r="526" spans="1:3" x14ac:dyDescent="0.25">
      <c r="A526" s="1">
        <v>163</v>
      </c>
      <c r="B526" s="1">
        <f>Main!$B$66*(1+(Main!$B$31/Main!$B$66)-(COS(RADIANS(A526)))-SQRT(((Main!$B$31/Main!$B$66)^2)-((SIN(RADIANS(A526)))^2)))</f>
        <v>8.0139365806583027E-2</v>
      </c>
      <c r="C526" s="1">
        <f>(B526*PI()*(Main!$B$33/2)^2)+Main!$B$65</f>
        <v>4.3208797344708834E-4</v>
      </c>
    </row>
    <row r="527" spans="1:3" x14ac:dyDescent="0.25">
      <c r="A527" s="1">
        <v>164</v>
      </c>
      <c r="B527" s="1">
        <f>Main!$B$66*(1+(Main!$B$31/Main!$B$66)-(COS(RADIANS(A527)))-SQRT(((Main!$B$31/Main!$B$66)^2)-((SIN(RADIANS(A527)))^2)))</f>
        <v>8.0283442589825463E-2</v>
      </c>
      <c r="C527" s="1">
        <f>(B527*PI()*(Main!$B$33/2)^2)+Main!$B$65</f>
        <v>4.3279419028423749E-4</v>
      </c>
    </row>
    <row r="528" spans="1:3" x14ac:dyDescent="0.25">
      <c r="A528" s="1">
        <v>165</v>
      </c>
      <c r="B528" s="1">
        <f>Main!$B$66*(1+(Main!$B$31/Main!$B$66)-(COS(RADIANS(A528)))-SQRT(((Main!$B$31/Main!$B$66)^2)-((SIN(RADIANS(A528)))^2)))</f>
        <v>8.0418758804024382E-2</v>
      </c>
      <c r="C528" s="1">
        <f>(B528*PI()*(Main!$B$33/2)^2)+Main!$B$65</f>
        <v>4.3345746570346824E-4</v>
      </c>
    </row>
    <row r="529" spans="1:3" x14ac:dyDescent="0.25">
      <c r="A529" s="1">
        <v>166</v>
      </c>
      <c r="B529" s="1">
        <f>Main!$B$66*(1+(Main!$B$31/Main!$B$66)-(COS(RADIANS(A529)))-SQRT(((Main!$B$31/Main!$B$66)^2)-((SIN(RADIANS(A529)))^2)))</f>
        <v>8.0545319225543824E-2</v>
      </c>
      <c r="C529" s="1">
        <f>(B529*PI()*(Main!$B$33/2)^2)+Main!$B$65</f>
        <v>4.3407782311694082E-4</v>
      </c>
    </row>
    <row r="530" spans="1:3" x14ac:dyDescent="0.25">
      <c r="A530" s="1">
        <v>167</v>
      </c>
      <c r="B530" s="1">
        <f>Main!$B$66*(1+(Main!$B$31/Main!$B$66)-(COS(RADIANS(A530)))-SQRT(((Main!$B$31/Main!$B$66)^2)-((SIN(RADIANS(A530)))^2)))</f>
        <v>8.0663128514581711E-2</v>
      </c>
      <c r="C530" s="1">
        <f>(B530*PI()*(Main!$B$33/2)^2)+Main!$B$65</f>
        <v>4.3465528536740705E-4</v>
      </c>
    </row>
    <row r="531" spans="1:3" x14ac:dyDescent="0.25">
      <c r="A531" s="1">
        <v>168</v>
      </c>
      <c r="B531" s="1">
        <f>Main!$B$66*(1+(Main!$B$31/Main!$B$66)-(COS(RADIANS(A531)))-SQRT(((Main!$B$31/Main!$B$66)^2)-((SIN(RADIANS(A531)))^2)))</f>
        <v>8.0772191176629496E-2</v>
      </c>
      <c r="C531" s="1">
        <f>(B531*PI()*(Main!$B$33/2)^2)+Main!$B$65</f>
        <v>4.3518987453929921E-4</v>
      </c>
    </row>
    <row r="532" spans="1:3" x14ac:dyDescent="0.25">
      <c r="A532" s="1">
        <v>169</v>
      </c>
      <c r="B532" s="1">
        <f>Main!$B$66*(1+(Main!$B$31/Main!$B$66)-(COS(RADIANS(A532)))-SQRT(((Main!$B$31/Main!$B$66)^2)-((SIN(RADIANS(A532)))^2)))</f>
        <v>8.0872511526634466E-2</v>
      </c>
      <c r="C532" s="1">
        <f>(B532*PI()*(Main!$B$33/2)^2)+Main!$B$65</f>
        <v>4.3568161178306447E-4</v>
      </c>
    </row>
    <row r="533" spans="1:3" x14ac:dyDescent="0.25">
      <c r="A533" s="1">
        <v>170</v>
      </c>
      <c r="B533" s="1">
        <f>Main!$B$66*(1+(Main!$B$31/Main!$B$66)-(COS(RADIANS(A533)))-SQRT(((Main!$B$31/Main!$B$66)^2)-((SIN(RADIANS(A533)))^2)))</f>
        <v>8.0964093655857453E-2</v>
      </c>
      <c r="C533" s="1">
        <f>(B533*PI()*(Main!$B$33/2)^2)+Main!$B$65</f>
        <v>4.3613051715271314E-4</v>
      </c>
    </row>
    <row r="534" spans="1:3" x14ac:dyDescent="0.25">
      <c r="A534" s="1">
        <v>171</v>
      </c>
      <c r="B534" s="1">
        <f>Main!$B$66*(1+(Main!$B$31/Main!$B$66)-(COS(RADIANS(A534)))-SQRT(((Main!$B$31/Main!$B$66)^2)-((SIN(RADIANS(A534)))^2)))</f>
        <v>8.1046941401418424E-2</v>
      </c>
      <c r="C534" s="1">
        <f>(B534*PI()*(Main!$B$33/2)^2)+Main!$B$65</f>
        <v>4.3653660945654085E-4</v>
      </c>
    </row>
    <row r="535" spans="1:3" x14ac:dyDescent="0.25">
      <c r="A535" s="1">
        <v>172</v>
      </c>
      <c r="B535" s="1">
        <f>Main!$B$66*(1+(Main!$B$31/Main!$B$66)-(COS(RADIANS(A535)))-SQRT(((Main!$B$31/Main!$B$66)^2)-((SIN(RADIANS(A535)))^2)))</f>
        <v>8.1121058318522427E-2</v>
      </c>
      <c r="C535" s="1">
        <f>(B535*PI()*(Main!$B$33/2)^2)+Main!$B$65</f>
        <v>4.3689990612098926E-4</v>
      </c>
    </row>
    <row r="536" spans="1:3" x14ac:dyDescent="0.25">
      <c r="A536" s="1">
        <v>173</v>
      </c>
      <c r="B536" s="1">
        <f>Main!$B$66*(1+(Main!$B$31/Main!$B$66)-(COS(RADIANS(A536)))-SQRT(((Main!$B$31/Main!$B$66)^2)-((SIN(RADIANS(A536)))^2)))</f>
        <v>8.1186447655357416E-2</v>
      </c>
      <c r="C536" s="1">
        <f>(B536*PI()*(Main!$B$33/2)^2)+Main!$B$65</f>
        <v>4.3722042306760357E-4</v>
      </c>
    </row>
    <row r="537" spans="1:3" x14ac:dyDescent="0.25">
      <c r="A537" s="1">
        <v>174</v>
      </c>
      <c r="B537" s="1">
        <f>Main!$B$66*(1+(Main!$B$31/Main!$B$66)-(COS(RADIANS(A537)))-SQRT(((Main!$B$31/Main!$B$66)^2)-((SIN(RADIANS(A537)))^2)))</f>
        <v>8.1243112330657591E-2</v>
      </c>
      <c r="C537" s="1">
        <f>(B537*PI()*(Main!$B$33/2)^2)+Main!$B$65</f>
        <v>4.3749817460305562E-4</v>
      </c>
    </row>
    <row r="538" spans="1:3" x14ac:dyDescent="0.25">
      <c r="A538" s="1">
        <v>175</v>
      </c>
      <c r="B538" s="1">
        <f>Main!$B$66*(1+(Main!$B$31/Main!$B$66)-(COS(RADIANS(A538)))-SQRT(((Main!$B$31/Main!$B$66)^2)-((SIN(RADIANS(A538)))^2)))</f>
        <v>8.1291054913924382E-2</v>
      </c>
      <c r="C538" s="1">
        <f>(B538*PI()*(Main!$B$33/2)^2)+Main!$B$65</f>
        <v>4.3773317332219312E-4</v>
      </c>
    </row>
    <row r="539" spans="1:3" x14ac:dyDescent="0.25">
      <c r="A539" s="1">
        <v>176</v>
      </c>
      <c r="B539" s="1">
        <f>Main!$B$66*(1+(Main!$B$31/Main!$B$66)-(COS(RADIANS(A539)))-SQRT(((Main!$B$31/Main!$B$66)^2)-((SIN(RADIANS(A539)))^2)))</f>
        <v>8.1330277608299001E-2</v>
      </c>
      <c r="C539" s="1">
        <f>(B539*PI()*(Main!$B$33/2)^2)+Main!$B$65</f>
        <v>4.3792543002408728E-4</v>
      </c>
    </row>
    <row r="540" spans="1:3" x14ac:dyDescent="0.25">
      <c r="A540" s="1">
        <v>177</v>
      </c>
      <c r="B540" s="1">
        <f>Main!$B$66*(1+(Main!$B$31/Main!$B$66)-(COS(RADIANS(A540)))-SQRT(((Main!$B$31/Main!$B$66)^2)-((SIN(RADIANS(A540)))^2)))</f>
        <v>8.1360782236080467E-2</v>
      </c>
      <c r="C540" s="1">
        <f>(B540*PI()*(Main!$B$33/2)^2)+Main!$B$65</f>
        <v>4.3807495364104639E-4</v>
      </c>
    </row>
    <row r="541" spans="1:3" x14ac:dyDescent="0.25">
      <c r="A541" s="1">
        <v>178</v>
      </c>
      <c r="B541" s="1">
        <f>Main!$B$66*(1+(Main!$B$31/Main!$B$66)-(COS(RADIANS(A541)))-SQRT(((Main!$B$31/Main!$B$66)^2)-((SIN(RADIANS(A541)))^2)))</f>
        <v>8.1382570226884041E-2</v>
      </c>
      <c r="C541" s="1">
        <f>(B541*PI()*(Main!$B$33/2)^2)+Main!$B$65</f>
        <v>4.3818175118057244E-4</v>
      </c>
    </row>
    <row r="542" spans="1:3" x14ac:dyDescent="0.25">
      <c r="A542" s="1">
        <v>179</v>
      </c>
      <c r="B542" s="1">
        <f>Main!$B$66*(1+(Main!$B$31/Main!$B$66)-(COS(RADIANS(A542)))-SQRT(((Main!$B$31/Main!$B$66)^2)-((SIN(RADIANS(A542)))^2)))</f>
        <v>8.1395642608435848E-2</v>
      </c>
      <c r="C542" s="1">
        <f>(B542*PI()*(Main!$B$33/2)^2)+Main!$B$65</f>
        <v>4.3824582768023997E-4</v>
      </c>
    </row>
    <row r="543" spans="1:3" x14ac:dyDescent="0.25">
      <c r="A543" s="1">
        <v>180</v>
      </c>
      <c r="B543" s="1">
        <f>Main!$B$66*(1+(Main!$B$31/Main!$B$66)-(COS(RADIANS(A543)))-SQRT(((Main!$B$31/Main!$B$66)^2)-((SIN(RADIANS(A543)))^2)))</f>
        <v>8.14E-2</v>
      </c>
      <c r="C543" s="1">
        <f>(B543*PI()*(Main!$B$33/2)^2)+Main!$B$65</f>
        <v>4.38267186175477E-4</v>
      </c>
    </row>
    <row r="544" spans="1:3" x14ac:dyDescent="0.25">
      <c r="A544" s="1">
        <v>181</v>
      </c>
      <c r="B544" s="1">
        <f>Main!$B$66*(1+(Main!$B$31/Main!$B$66)-(COS(RADIANS(A544)))-SQRT(((Main!$B$31/Main!$B$66)^2)-((SIN(RADIANS(A544)))^2)))</f>
        <v>8.1395642608435848E-2</v>
      </c>
      <c r="C544" s="1">
        <f>(B544*PI()*(Main!$B$33/2)^2)+Main!$B$65</f>
        <v>4.3824582768023997E-4</v>
      </c>
    </row>
    <row r="545" spans="1:3" x14ac:dyDescent="0.25">
      <c r="A545" s="1">
        <v>182</v>
      </c>
      <c r="B545" s="1">
        <f>Main!$B$66*(1+(Main!$B$31/Main!$B$66)-(COS(RADIANS(A545)))-SQRT(((Main!$B$31/Main!$B$66)^2)-((SIN(RADIANS(A545)))^2)))</f>
        <v>8.1382570226884041E-2</v>
      </c>
      <c r="C545" s="1">
        <f>(B545*PI()*(Main!$B$33/2)^2)+Main!$B$65</f>
        <v>4.3818175118057244E-4</v>
      </c>
    </row>
    <row r="546" spans="1:3" x14ac:dyDescent="0.25">
      <c r="A546" s="1">
        <v>183</v>
      </c>
      <c r="B546" s="1">
        <f>Main!$B$66*(1+(Main!$B$31/Main!$B$66)-(COS(RADIANS(A546)))-SQRT(((Main!$B$31/Main!$B$66)^2)-((SIN(RADIANS(A546)))^2)))</f>
        <v>8.1360782236080467E-2</v>
      </c>
      <c r="C546" s="1">
        <f>(B546*PI()*(Main!$B$33/2)^2)+Main!$B$65</f>
        <v>4.3807495364104639E-4</v>
      </c>
    </row>
    <row r="547" spans="1:3" x14ac:dyDescent="0.25">
      <c r="A547" s="1">
        <v>184</v>
      </c>
      <c r="B547" s="1">
        <f>Main!$B$66*(1+(Main!$B$31/Main!$B$66)-(COS(RADIANS(A547)))-SQRT(((Main!$B$31/Main!$B$66)^2)-((SIN(RADIANS(A547)))^2)))</f>
        <v>8.1330277608299001E-2</v>
      </c>
      <c r="C547" s="1">
        <f>(B547*PI()*(Main!$B$33/2)^2)+Main!$B$65</f>
        <v>4.3792543002408728E-4</v>
      </c>
    </row>
    <row r="548" spans="1:3" x14ac:dyDescent="0.25">
      <c r="A548" s="1">
        <v>185</v>
      </c>
      <c r="B548" s="1">
        <f>Main!$B$66*(1+(Main!$B$31/Main!$B$66)-(COS(RADIANS(A548)))-SQRT(((Main!$B$31/Main!$B$66)^2)-((SIN(RADIANS(A548)))^2)))</f>
        <v>8.1291054913924382E-2</v>
      </c>
      <c r="C548" s="1">
        <f>(B548*PI()*(Main!$B$33/2)^2)+Main!$B$65</f>
        <v>4.3773317332219312E-4</v>
      </c>
    </row>
    <row r="549" spans="1:3" x14ac:dyDescent="0.25">
      <c r="A549" s="1">
        <v>186</v>
      </c>
      <c r="B549" s="1">
        <f>Main!$B$66*(1+(Main!$B$31/Main!$B$66)-(COS(RADIANS(A549)))-SQRT(((Main!$B$31/Main!$B$66)^2)-((SIN(RADIANS(A549)))^2)))</f>
        <v>8.1243112330657591E-2</v>
      </c>
      <c r="C549" s="1">
        <f>(B549*PI()*(Main!$B$33/2)^2)+Main!$B$65</f>
        <v>4.3749817460305562E-4</v>
      </c>
    </row>
    <row r="550" spans="1:3" x14ac:dyDescent="0.25">
      <c r="A550" s="1">
        <v>187</v>
      </c>
      <c r="B550" s="1">
        <f>Main!$B$66*(1+(Main!$B$31/Main!$B$66)-(COS(RADIANS(A550)))-SQRT(((Main!$B$31/Main!$B$66)^2)-((SIN(RADIANS(A550)))^2)))</f>
        <v>8.1186447655357444E-2</v>
      </c>
      <c r="C550" s="1">
        <f>(B550*PI()*(Main!$B$33/2)^2)+Main!$B$65</f>
        <v>4.3722042306760373E-4</v>
      </c>
    </row>
    <row r="551" spans="1:3" x14ac:dyDescent="0.25">
      <c r="A551" s="1">
        <v>188</v>
      </c>
      <c r="B551" s="1">
        <f>Main!$B$66*(1+(Main!$B$31/Main!$B$66)-(COS(RADIANS(A551)))-SQRT(((Main!$B$31/Main!$B$66)^2)-((SIN(RADIANS(A551)))^2)))</f>
        <v>8.1121058318522427E-2</v>
      </c>
      <c r="C551" s="1">
        <f>(B551*PI()*(Main!$B$33/2)^2)+Main!$B$65</f>
        <v>4.3689990612098926E-4</v>
      </c>
    </row>
    <row r="552" spans="1:3" x14ac:dyDescent="0.25">
      <c r="A552" s="1">
        <v>189</v>
      </c>
      <c r="B552" s="1">
        <f>Main!$B$66*(1+(Main!$B$31/Main!$B$66)-(COS(RADIANS(A552)))-SQRT(((Main!$B$31/Main!$B$66)^2)-((SIN(RADIANS(A552)))^2)))</f>
        <v>8.1046941401418451E-2</v>
      </c>
      <c r="C552" s="1">
        <f>(B552*PI()*(Main!$B$33/2)^2)+Main!$B$65</f>
        <v>4.3653660945654091E-4</v>
      </c>
    </row>
    <row r="553" spans="1:3" x14ac:dyDescent="0.25">
      <c r="A553" s="1">
        <v>190</v>
      </c>
      <c r="B553" s="1">
        <f>Main!$B$66*(1+(Main!$B$31/Main!$B$66)-(COS(RADIANS(A553)))-SQRT(((Main!$B$31/Main!$B$66)^2)-((SIN(RADIANS(A553)))^2)))</f>
        <v>8.0964093655857453E-2</v>
      </c>
      <c r="C553" s="1">
        <f>(B553*PI()*(Main!$B$33/2)^2)+Main!$B$65</f>
        <v>4.3613051715271314E-4</v>
      </c>
    </row>
    <row r="554" spans="1:3" x14ac:dyDescent="0.25">
      <c r="A554" s="1">
        <v>191</v>
      </c>
      <c r="B554" s="1">
        <f>Main!$B$66*(1+(Main!$B$31/Main!$B$66)-(COS(RADIANS(A554)))-SQRT(((Main!$B$31/Main!$B$66)^2)-((SIN(RADIANS(A554)))^2)))</f>
        <v>8.0872511526634466E-2</v>
      </c>
      <c r="C554" s="1">
        <f>(B554*PI()*(Main!$B$33/2)^2)+Main!$B$65</f>
        <v>4.3568161178306447E-4</v>
      </c>
    </row>
    <row r="555" spans="1:3" x14ac:dyDescent="0.25">
      <c r="A555" s="1">
        <v>192</v>
      </c>
      <c r="B555" s="1">
        <f>Main!$B$66*(1+(Main!$B$31/Main!$B$66)-(COS(RADIANS(A555)))-SQRT(((Main!$B$31/Main!$B$66)^2)-((SIN(RADIANS(A555)))^2)))</f>
        <v>8.0772191176629496E-2</v>
      </c>
      <c r="C555" s="1">
        <f>(B555*PI()*(Main!$B$33/2)^2)+Main!$B$65</f>
        <v>4.3518987453929921E-4</v>
      </c>
    </row>
    <row r="556" spans="1:3" x14ac:dyDescent="0.25">
      <c r="A556" s="1">
        <v>193</v>
      </c>
      <c r="B556" s="1">
        <f>Main!$B$66*(1+(Main!$B$31/Main!$B$66)-(COS(RADIANS(A556)))-SQRT(((Main!$B$31/Main!$B$66)^2)-((SIN(RADIANS(A556)))^2)))</f>
        <v>8.0663128514581711E-2</v>
      </c>
      <c r="C556" s="1">
        <f>(B556*PI()*(Main!$B$33/2)^2)+Main!$B$65</f>
        <v>4.3465528536740705E-4</v>
      </c>
    </row>
    <row r="557" spans="1:3" x14ac:dyDescent="0.25">
      <c r="A557" s="1">
        <v>194</v>
      </c>
      <c r="B557" s="1">
        <f>Main!$B$66*(1+(Main!$B$31/Main!$B$66)-(COS(RADIANS(A557)))-SQRT(((Main!$B$31/Main!$B$66)^2)-((SIN(RADIANS(A557)))^2)))</f>
        <v>8.0545319225543824E-2</v>
      </c>
      <c r="C557" s="1">
        <f>(B557*PI()*(Main!$B$33/2)^2)+Main!$B$65</f>
        <v>4.3407782311694082E-4</v>
      </c>
    </row>
    <row r="558" spans="1:3" x14ac:dyDescent="0.25">
      <c r="A558" s="1">
        <v>195</v>
      </c>
      <c r="B558" s="1">
        <f>Main!$B$66*(1+(Main!$B$31/Main!$B$66)-(COS(RADIANS(A558)))-SQRT(((Main!$B$31/Main!$B$66)^2)-((SIN(RADIANS(A558)))^2)))</f>
        <v>8.0418758804024409E-2</v>
      </c>
      <c r="C558" s="1">
        <f>(B558*PI()*(Main!$B$33/2)^2)+Main!$B$65</f>
        <v>4.334574657034684E-4</v>
      </c>
    </row>
    <row r="559" spans="1:3" x14ac:dyDescent="0.25">
      <c r="A559" s="1">
        <v>196</v>
      </c>
      <c r="B559" s="1">
        <f>Main!$B$66*(1+(Main!$B$31/Main!$B$66)-(COS(RADIANS(A559)))-SQRT(((Main!$B$31/Main!$B$66)^2)-((SIN(RADIANS(A559)))^2)))</f>
        <v>8.0283442589825463E-2</v>
      </c>
      <c r="C559" s="1">
        <f>(B559*PI()*(Main!$B$33/2)^2)+Main!$B$65</f>
        <v>4.3279419028423749E-4</v>
      </c>
    </row>
    <row r="560" spans="1:3" x14ac:dyDescent="0.25">
      <c r="A560" s="1">
        <v>197</v>
      </c>
      <c r="B560" s="1">
        <f>Main!$B$66*(1+(Main!$B$31/Main!$B$66)-(COS(RADIANS(A560)))-SQRT(((Main!$B$31/Main!$B$66)^2)-((SIN(RADIANS(A560)))^2)))</f>
        <v>8.0139365806583027E-2</v>
      </c>
      <c r="C560" s="1">
        <f>(B560*PI()*(Main!$B$33/2)^2)+Main!$B$65</f>
        <v>4.3208797344708834E-4</v>
      </c>
    </row>
    <row r="561" spans="1:3" x14ac:dyDescent="0.25">
      <c r="A561" s="1">
        <v>198</v>
      </c>
      <c r="B561" s="1">
        <f>Main!$B$66*(1+(Main!$B$31/Main!$B$66)-(COS(RADIANS(A561)))-SQRT(((Main!$B$31/Main!$B$66)^2)-((SIN(RADIANS(A561)))^2)))</f>
        <v>7.9986523603017404E-2</v>
      </c>
      <c r="C561" s="1">
        <f>(B561*PI()*(Main!$B$33/2)^2)+Main!$B$65</f>
        <v>4.3133879141264925E-4</v>
      </c>
    </row>
    <row r="562" spans="1:3" x14ac:dyDescent="0.25">
      <c r="A562" s="1">
        <v>199</v>
      </c>
      <c r="B562" s="1">
        <f>Main!$B$66*(1+(Main!$B$31/Main!$B$66)-(COS(RADIANS(A562)))-SQRT(((Main!$B$31/Main!$B$66)^2)-((SIN(RADIANS(A562)))^2)))</f>
        <v>7.982491109689932E-2</v>
      </c>
      <c r="C562" s="1">
        <f>(B562*PI()*(Main!$B$33/2)^2)+Main!$B$65</f>
        <v>4.3054662024984359E-4</v>
      </c>
    </row>
    <row r="563" spans="1:3" x14ac:dyDescent="0.25">
      <c r="A563" s="1">
        <v>200</v>
      </c>
      <c r="B563" s="1">
        <f>Main!$B$66*(1+(Main!$B$31/Main!$B$66)-(COS(RADIANS(A563)))-SQRT(((Main!$B$31/Main!$B$66)^2)-((SIN(RADIANS(A563)))^2)))</f>
        <v>7.9654523421737289E-2</v>
      </c>
      <c r="C563" s="1">
        <f>(B563*PI()*(Main!$B$33/2)^2)+Main!$B$65</f>
        <v>4.2971143610473641E-4</v>
      </c>
    </row>
    <row r="564" spans="1:3" x14ac:dyDescent="0.25">
      <c r="A564" s="1">
        <v>201</v>
      </c>
      <c r="B564" s="1">
        <f>Main!$B$66*(1+(Main!$B$31/Main!$B$66)-(COS(RADIANS(A564)))-SQRT(((Main!$B$31/Main!$B$66)^2)-((SIN(RADIANS(A564)))^2)))</f>
        <v>7.947535577618961E-2</v>
      </c>
      <c r="C564" s="1">
        <f>(B564*PI()*(Main!$B$33/2)^2)+Main!$B$65</f>
        <v>4.2883321544273553E-4</v>
      </c>
    </row>
    <row r="565" spans="1:3" x14ac:dyDescent="0.25">
      <c r="A565" s="1">
        <v>202</v>
      </c>
      <c r="B565" s="1">
        <f>Main!$B$66*(1+(Main!$B$31/Main!$B$66)-(COS(RADIANS(A565)))-SQRT(((Main!$B$31/Main!$B$66)^2)-((SIN(RADIANS(A565)))^2)))</f>
        <v>7.9287403476204762E-2</v>
      </c>
      <c r="C565" s="1">
        <f>(B565*PI()*(Main!$B$33/2)^2)+Main!$B$65</f>
        <v>4.2791193530416631E-4</v>
      </c>
    </row>
    <row r="566" spans="1:3" x14ac:dyDescent="0.25">
      <c r="A566" s="1">
        <v>203</v>
      </c>
      <c r="B566" s="1">
        <f>Main!$B$66*(1+(Main!$B$31/Main!$B$66)-(COS(RADIANS(A566)))-SQRT(((Main!$B$31/Main!$B$66)^2)-((SIN(RADIANS(A566)))^2)))</f>
        <v>7.9090662009889637E-2</v>
      </c>
      <c r="C566" s="1">
        <f>(B566*PI()*(Main!$B$33/2)^2)+Main!$B$65</f>
        <v>4.2694757357321795E-4</v>
      </c>
    </row>
    <row r="567" spans="1:3" x14ac:dyDescent="0.25">
      <c r="A567" s="1">
        <v>204</v>
      </c>
      <c r="B567" s="1">
        <f>Main!$B$66*(1+(Main!$B$31/Main!$B$66)-(COS(RADIANS(A567)))-SQRT(((Main!$B$31/Main!$B$66)^2)-((SIN(RADIANS(A567)))^2)))</f>
        <v>7.8885127095105326E-2</v>
      </c>
      <c r="C567" s="1">
        <f>(B567*PI()*(Main!$B$33/2)^2)+Main!$B$65</f>
        <v>4.2594010926025891E-4</v>
      </c>
    </row>
    <row r="568" spans="1:3" x14ac:dyDescent="0.25">
      <c r="A568" s="1">
        <v>205</v>
      </c>
      <c r="B568" s="1">
        <f>Main!$B$66*(1+(Main!$B$31/Main!$B$66)-(COS(RADIANS(A568)))-SQRT(((Main!$B$31/Main!$B$66)^2)-((SIN(RADIANS(A568)))^2)))</f>
        <v>7.8670794739786554E-2</v>
      </c>
      <c r="C568" s="1">
        <f>(B568*PI()*(Main!$B$33/2)^2)+Main!$B$65</f>
        <v>4.2488952279750284E-4</v>
      </c>
    </row>
    <row r="569" spans="1:3" x14ac:dyDescent="0.25">
      <c r="A569" s="1">
        <v>206</v>
      </c>
      <c r="B569" s="1">
        <f>Main!$B$66*(1+(Main!$B$31/Main!$B$66)-(COS(RADIANS(A569)))-SQRT(((Main!$B$31/Main!$B$66)^2)-((SIN(RADIANS(A569)))^2)))</f>
        <v>7.8447661304978711E-2</v>
      </c>
      <c r="C569" s="1">
        <f>(B569*PI()*(Main!$B$33/2)^2)+Main!$B$65</f>
        <v>4.2379579634799534E-4</v>
      </c>
    </row>
    <row r="570" spans="1:3" x14ac:dyDescent="0.25">
      <c r="A570" s="1">
        <v>207</v>
      </c>
      <c r="B570" s="1">
        <f>Main!$B$66*(1+(Main!$B$31/Main!$B$66)-(COS(RADIANS(A570)))-SQRT(((Main!$B$31/Main!$B$66)^2)-((SIN(RADIANS(A570)))^2)))</f>
        <v>7.8215723570583387E-2</v>
      </c>
      <c r="C570" s="1">
        <f>(B570*PI()*(Main!$B$33/2)^2)+Main!$B$65</f>
        <v>4.2265891412787682E-4</v>
      </c>
    </row>
    <row r="571" spans="1:3" x14ac:dyDescent="0.25">
      <c r="A571" s="1">
        <v>208</v>
      </c>
      <c r="B571" s="1">
        <f>Main!$B$66*(1+(Main!$B$31/Main!$B$66)-(COS(RADIANS(A571)))-SQRT(((Main!$B$31/Main!$B$66)^2)-((SIN(RADIANS(A571)))^2)))</f>
        <v>7.7974978803799805E-2</v>
      </c>
      <c r="C571" s="1">
        <f>(B571*PI()*(Main!$B$33/2)^2)+Main!$B$65</f>
        <v>4.2147886274185986E-4</v>
      </c>
    </row>
    <row r="572" spans="1:3" x14ac:dyDescent="0.25">
      <c r="A572" s="1">
        <v>209</v>
      </c>
      <c r="B572" s="1">
        <f>Main!$B$66*(1+(Main!$B$31/Main!$B$66)-(COS(RADIANS(A572)))-SQRT(((Main!$B$31/Main!$B$66)^2)-((SIN(RADIANS(A572)))^2)))</f>
        <v>7.7725424830246581E-2</v>
      </c>
      <c r="C572" s="1">
        <f>(B572*PI()*(Main!$B$33/2)^2)+Main!$B$65</f>
        <v>4.2025563153184458E-4</v>
      </c>
    </row>
    <row r="573" spans="1:3" x14ac:dyDescent="0.25">
      <c r="A573" s="1">
        <v>210</v>
      </c>
      <c r="B573" s="1">
        <f>Main!$B$66*(1+(Main!$B$31/Main!$B$66)-(COS(RADIANS(A573)))-SQRT(((Main!$B$31/Main!$B$66)^2)-((SIN(RADIANS(A573)))^2)))</f>
        <v>7.7467060107743124E-2</v>
      </c>
      <c r="C573" s="1">
        <f>(B573*PI()*(Main!$B$33/2)^2)+Main!$B$65</f>
        <v>4.1898921293857078E-4</v>
      </c>
    </row>
    <row r="574" spans="1:3" x14ac:dyDescent="0.25">
      <c r="A574" s="1">
        <v>211</v>
      </c>
      <c r="B574" s="1">
        <f>Main!$B$66*(1+(Main!$B$31/Main!$B$66)-(COS(RADIANS(A574)))-SQRT(((Main!$B$31/Main!$B$66)^2)-((SIN(RADIANS(A574)))^2)))</f>
        <v>7.7199883802727284E-2</v>
      </c>
      <c r="C574" s="1">
        <f>(B574*PI()*(Main!$B$33/2)^2)+Main!$B$65</f>
        <v>4.176796028761919E-4</v>
      </c>
    </row>
    <row r="575" spans="1:3" x14ac:dyDescent="0.25">
      <c r="A575" s="1">
        <v>212</v>
      </c>
      <c r="B575" s="1">
        <f>Main!$B$66*(1+(Main!$B$31/Main!$B$66)-(COS(RADIANS(A575)))-SQRT(((Main!$B$31/Main!$B$66)^2)-((SIN(RADIANS(A575)))^2)))</f>
        <v>7.6923895869279252E-2</v>
      </c>
      <c r="C575" s="1">
        <f>(B575*PI()*(Main!$B$33/2)^2)+Main!$B$65</f>
        <v>4.1632680111962426E-4</v>
      </c>
    </row>
    <row r="576" spans="1:3" x14ac:dyDescent="0.25">
      <c r="A576" s="1">
        <v>213</v>
      </c>
      <c r="B576" s="1">
        <f>Main!$B$66*(1+(Main!$B$31/Main!$B$66)-(COS(RADIANS(A576)))-SQRT(((Main!$B$31/Main!$B$66)^2)-((SIN(RADIANS(A576)))^2)))</f>
        <v>7.6639097130718536E-2</v>
      </c>
      <c r="C576" s="1">
        <f>(B576*PI()*(Main!$B$33/2)^2)+Main!$B$65</f>
        <v>4.1493081170450823E-4</v>
      </c>
    </row>
    <row r="577" spans="1:3" x14ac:dyDescent="0.25">
      <c r="A577" s="1">
        <v>214</v>
      </c>
      <c r="B577" s="1">
        <f>Main!$B$66*(1+(Main!$B$31/Main!$B$66)-(COS(RADIANS(A577)))-SQRT(((Main!$B$31/Main!$B$66)^2)-((SIN(RADIANS(A577)))^2)))</f>
        <v>7.6345489363734156E-2</v>
      </c>
      <c r="C577" s="1">
        <f>(B577*PI()*(Main!$B$33/2)^2)+Main!$B$65</f>
        <v>4.13491643339587E-4</v>
      </c>
    </row>
    <row r="578" spans="1:3" x14ac:dyDescent="0.25">
      <c r="A578" s="1">
        <v>215</v>
      </c>
      <c r="B578" s="1">
        <f>Main!$B$66*(1+(Main!$B$31/Main!$B$66)-(COS(RADIANS(A578)))-SQRT(((Main!$B$31/Main!$B$66)^2)-((SIN(RADIANS(A578)))^2)))</f>
        <v>7.6043075385003114E-2</v>
      </c>
      <c r="C578" s="1">
        <f>(B578*PI()*(Main!$B$33/2)^2)+Main!$B$65</f>
        <v>4.1200930983128163E-4</v>
      </c>
    </row>
    <row r="579" spans="1:3" x14ac:dyDescent="0.25">
      <c r="A579" s="1">
        <v>216</v>
      </c>
      <c r="B579" s="1">
        <f>Main!$B$66*(1+(Main!$B$31/Main!$B$66)-(COS(RADIANS(A579)))-SQRT(((Main!$B$31/Main!$B$66)^2)-((SIN(RADIANS(A579)))^2)))</f>
        <v>7.5731859140245605E-2</v>
      </c>
      <c r="C579" s="1">
        <f>(B579*PI()*(Main!$B$33/2)^2)+Main!$B$65</f>
        <v>4.1048383052021012E-4</v>
      </c>
    </row>
    <row r="580" spans="1:3" x14ac:dyDescent="0.25">
      <c r="A580" s="1">
        <v>217</v>
      </c>
      <c r="B580" s="1">
        <f>Main!$B$66*(1+(Main!$B$31/Main!$B$66)-(COS(RADIANS(A580)))-SQRT(((Main!$B$31/Main!$B$66)^2)-((SIN(RADIANS(A580)))^2)))</f>
        <v>7.5411845795659488E-2</v>
      </c>
      <c r="C580" s="1">
        <f>(B580*PI()*(Main!$B$33/2)^2)+Main!$B$65</f>
        <v>4.0891523072936919E-4</v>
      </c>
    </row>
    <row r="581" spans="1:3" x14ac:dyDescent="0.25">
      <c r="A581" s="1">
        <v>218</v>
      </c>
      <c r="B581" s="1">
        <f>Main!$B$66*(1+(Main!$B$31/Main!$B$66)-(COS(RADIANS(A581)))-SQRT(((Main!$B$31/Main!$B$66)^2)-((SIN(RADIANS(A581)))^2)))</f>
        <v>7.508304183166957E-2</v>
      </c>
      <c r="C581" s="1">
        <f>(B581*PI()*(Main!$B$33/2)^2)+Main!$B$65</f>
        <v>4.0730354222366232E-4</v>
      </c>
    </row>
    <row r="582" spans="1:3" x14ac:dyDescent="0.25">
      <c r="A582" s="1">
        <v>219</v>
      </c>
      <c r="B582" s="1">
        <f>Main!$B$66*(1+(Main!$B$31/Main!$B$66)-(COS(RADIANS(A582)))-SQRT(((Main!$B$31/Main!$B$66)^2)-((SIN(RADIANS(A582)))^2)))</f>
        <v>7.4745455138919434E-2</v>
      </c>
      <c r="C582" s="1">
        <f>(B582*PI()*(Main!$B$33/2)^2)+Main!$B$65</f>
        <v>4.0564880368042E-4</v>
      </c>
    </row>
    <row r="583" spans="1:3" x14ac:dyDescent="0.25">
      <c r="A583" s="1">
        <v>220</v>
      </c>
      <c r="B583" s="1">
        <f>Main!$B$66*(1+(Main!$B$31/Main!$B$66)-(COS(RADIANS(A583)))-SQRT(((Main!$B$31/Main!$B$66)^2)-((SIN(RADIANS(A583)))^2)))</f>
        <v>7.4399095116427616E-2</v>
      </c>
      <c r="C583" s="1">
        <f>(B583*PI()*(Main!$B$33/2)^2)+Main!$B$65</f>
        <v>4.0395106117052876E-4</v>
      </c>
    </row>
    <row r="584" spans="1:3" x14ac:dyDescent="0.25">
      <c r="A584" s="1">
        <v>221</v>
      </c>
      <c r="B584" s="1">
        <f>Main!$B$66*(1+(Main!$B$31/Main!$B$66)-(COS(RADIANS(A584)))-SQRT(((Main!$B$31/Main!$B$66)^2)-((SIN(RADIANS(A584)))^2)))</f>
        <v>7.4043972771820413E-2</v>
      </c>
      <c r="C584" s="1">
        <f>(B584*PI()*(Main!$B$33/2)^2)+Main!$B$65</f>
        <v>4.022103686497396E-4</v>
      </c>
    </row>
    <row r="585" spans="1:3" x14ac:dyDescent="0.25">
      <c r="A585" s="1">
        <v>222</v>
      </c>
      <c r="B585" s="1">
        <f>Main!$B$66*(1+(Main!$B$31/Main!$B$66)-(COS(RADIANS(A585)))-SQRT(((Main!$B$31/Main!$B$66)^2)-((SIN(RADIANS(A585)))^2)))</f>
        <v>7.3680100823546549E-2</v>
      </c>
      <c r="C585" s="1">
        <f>(B585*PI()*(Main!$B$33/2)^2)+Main!$B$65</f>
        <v>4.0042678845969012E-4</v>
      </c>
    </row>
    <row r="586" spans="1:3" x14ac:dyDescent="0.25">
      <c r="A586" s="1">
        <v>223</v>
      </c>
      <c r="B586" s="1">
        <f>Main!$B$66*(1+(Main!$B$31/Main!$B$66)-(COS(RADIANS(A586)))-SQRT(((Main!$B$31/Main!$B$66)^2)-((SIN(RADIANS(A586)))^2)))</f>
        <v>7.3307493804970814E-2</v>
      </c>
      <c r="C586" s="1">
        <f>(B586*PI()*(Main!$B$33/2)^2)+Main!$B$65</f>
        <v>3.9860039183813777E-4</v>
      </c>
    </row>
    <row r="587" spans="1:3" x14ac:dyDescent="0.25">
      <c r="A587" s="1">
        <v>224</v>
      </c>
      <c r="B587" s="1">
        <f>Main!$B$66*(1+(Main!$B$31/Main!$B$66)-(COS(RADIANS(A587)))-SQRT(((Main!$B$31/Main!$B$66)^2)-((SIN(RADIANS(A587)))^2)))</f>
        <v>7.292616817023409E-2</v>
      </c>
      <c r="C587" s="1">
        <f>(B587*PI()*(Main!$B$33/2)^2)+Main!$B$65</f>
        <v>3.9673125943785021E-4</v>
      </c>
    </row>
    <row r="588" spans="1:3" x14ac:dyDescent="0.25">
      <c r="A588" s="1">
        <v>225</v>
      </c>
      <c r="B588" s="1">
        <f>Main!$B$66*(1+(Main!$B$31/Main!$B$66)-(COS(RADIANS(A588)))-SQRT(((Main!$B$31/Main!$B$66)^2)-((SIN(RADIANS(A588)))^2)))</f>
        <v>7.253614240175961E-2</v>
      </c>
      <c r="C588" s="1">
        <f>(B588*PI()*(Main!$B$33/2)^2)+Main!$B$65</f>
        <v>3.9481948185356576E-4</v>
      </c>
    </row>
    <row r="589" spans="1:3" x14ac:dyDescent="0.25">
      <c r="A589" s="1">
        <v>226</v>
      </c>
      <c r="B589" s="1">
        <f>Main!$B$66*(1+(Main!$B$31/Main!$B$66)-(COS(RADIANS(A589)))-SQRT(((Main!$B$31/Main!$B$66)^2)-((SIN(RADIANS(A589)))^2)))</f>
        <v>7.2137437119275324E-2</v>
      </c>
      <c r="C589" s="1">
        <f>(B589*PI()*(Main!$B$33/2)^2)+Main!$B$65</f>
        <v>3.9286516015638501E-4</v>
      </c>
    </row>
    <row r="590" spans="1:3" x14ac:dyDescent="0.25">
      <c r="A590" s="1">
        <v>227</v>
      </c>
      <c r="B590" s="1">
        <f>Main!$B$66*(1+(Main!$B$31/Main!$B$66)-(COS(RADIANS(A590)))-SQRT(((Main!$B$31/Main!$B$66)^2)-((SIN(RADIANS(A590)))^2)))</f>
        <v>7.1730075190214154E-2</v>
      </c>
      <c r="C590" s="1">
        <f>(B590*PI()*(Main!$B$33/2)^2)+Main!$B$65</f>
        <v>3.9086840643491659E-4</v>
      </c>
    </row>
    <row r="591" spans="1:3" x14ac:dyDescent="0.25">
      <c r="A591" s="1">
        <v>228</v>
      </c>
      <c r="B591" s="1">
        <f>Main!$B$66*(1+(Main!$B$31/Main!$B$66)-(COS(RADIANS(A591)))-SQRT(((Main!$B$31/Main!$B$66)^2)-((SIN(RADIANS(A591)))^2)))</f>
        <v>7.1314081841342677E-2</v>
      </c>
      <c r="C591" s="1">
        <f>(B591*PI()*(Main!$B$33/2)^2)+Main!$B$65</f>
        <v>3.8882934434244365E-4</v>
      </c>
    </row>
    <row r="592" spans="1:3" x14ac:dyDescent="0.25">
      <c r="A592" s="1">
        <v>229</v>
      </c>
      <c r="B592" s="1">
        <f>Main!$B$66*(1+(Main!$B$31/Main!$B$66)-(COS(RADIANS(A592)))-SQRT(((Main!$B$31/Main!$B$66)^2)-((SIN(RADIANS(A592)))^2)))</f>
        <v>7.0889484771462424E-2</v>
      </c>
      <c r="C592" s="1">
        <f>(B592*PI()*(Main!$B$33/2)^2)+Main!$B$65</f>
        <v>3.8674810964934919E-4</v>
      </c>
    </row>
    <row r="593" spans="1:3" x14ac:dyDescent="0.25">
      <c r="A593" s="1">
        <v>230</v>
      </c>
      <c r="B593" s="1">
        <f>Main!$B$66*(1+(Main!$B$31/Main!$B$66)-(COS(RADIANS(A593)))-SQRT(((Main!$B$31/Main!$B$66)^2)-((SIN(RADIANS(A593)))^2)))</f>
        <v>7.045631426501521E-2</v>
      </c>
      <c r="C593" s="1">
        <f>(B593*PI()*(Main!$B$33/2)^2)+Main!$B$65</f>
        <v>3.8462485079997108E-4</v>
      </c>
    </row>
    <row r="594" spans="1:3" x14ac:dyDescent="0.25">
      <c r="A594" s="1">
        <v>231</v>
      </c>
      <c r="B594" s="1">
        <f>Main!$B$66*(1+(Main!$B$31/Main!$B$66)-(COS(RADIANS(A594)))-SQRT(((Main!$B$31/Main!$B$66)^2)-((SIN(RADIANS(A594)))^2)))</f>
        <v>7.0014603306416734E-2</v>
      </c>
      <c r="C594" s="1">
        <f>(B594*PI()*(Main!$B$33/2)^2)+Main!$B$65</f>
        <v>3.8245972947302829E-4</v>
      </c>
    </row>
    <row r="595" spans="1:3" x14ac:dyDescent="0.25">
      <c r="A595" s="1">
        <v>232</v>
      </c>
      <c r="B595" s="1">
        <f>Main!$B$66*(1+(Main!$B$31/Main!$B$66)-(COS(RADIANS(A595)))-SQRT(((Main!$B$31/Main!$B$66)^2)-((SIN(RADIANS(A595)))^2)))</f>
        <v>6.9564387694933033E-2</v>
      </c>
      <c r="C595" s="1">
        <f>(B595*PI()*(Main!$B$33/2)^2)+Main!$B$65</f>
        <v>3.8025292114470682E-4</v>
      </c>
    </row>
    <row r="596" spans="1:3" x14ac:dyDescent="0.25">
      <c r="A596" s="1">
        <v>233</v>
      </c>
      <c r="B596" s="1">
        <f>Main!$B$66*(1+(Main!$B$31/Main!$B$66)-(COS(RADIANS(A596)))-SQRT(((Main!$B$31/Main!$B$66)^2)-((SIN(RADIANS(A596)))^2)))</f>
        <v>6.9105706159903663E-2</v>
      </c>
      <c r="C596" s="1">
        <f>(B596*PI()*(Main!$B$33/2)^2)+Main!$B$65</f>
        <v>3.7800461565344617E-4</v>
      </c>
    </row>
    <row r="597" spans="1:3" x14ac:dyDescent="0.25">
      <c r="A597" s="1">
        <v>234</v>
      </c>
      <c r="B597" s="1">
        <f>Main!$B$66*(1+(Main!$B$31/Main!$B$66)-(COS(RADIANS(A597)))-SQRT(((Main!$B$31/Main!$B$66)^2)-((SIN(RADIANS(A597)))^2)))</f>
        <v>6.8638600476108036E-2</v>
      </c>
      <c r="C597" s="1">
        <f>(B597*PI()*(Main!$B$33/2)^2)+Main!$B$65</f>
        <v>3.7571501776542671E-4</v>
      </c>
    </row>
    <row r="598" spans="1:3" x14ac:dyDescent="0.25">
      <c r="A598" s="1">
        <v>235</v>
      </c>
      <c r="B598" s="1">
        <f>Main!$B$66*(1+(Main!$B$31/Main!$B$66)-(COS(RADIANS(A598)))-SQRT(((Main!$B$31/Main!$B$66)^2)-((SIN(RADIANS(A598)))^2)))</f>
        <v>6.8163115579061226E-2</v>
      </c>
      <c r="C598" s="1">
        <f>(B598*PI()*(Main!$B$33/2)^2)+Main!$B$65</f>
        <v>3.7338434773971174E-4</v>
      </c>
    </row>
    <row r="599" spans="1:3" x14ac:dyDescent="0.25">
      <c r="A599" s="1">
        <v>236</v>
      </c>
      <c r="B599" s="1">
        <f>Main!$B$66*(1+(Main!$B$31/Main!$B$66)-(COS(RADIANS(A599)))-SQRT(((Main!$B$31/Main!$B$66)^2)-((SIN(RADIANS(A599)))^2)))</f>
        <v>6.7679299680017554E-2</v>
      </c>
      <c r="C599" s="1">
        <f>(B599*PI()*(Main!$B$33/2)^2)+Main!$B$65</f>
        <v>3.710128418919574E-4</v>
      </c>
    </row>
    <row r="600" spans="1:3" x14ac:dyDescent="0.25">
      <c r="A600" s="1">
        <v>237</v>
      </c>
      <c r="B600" s="1">
        <f>Main!$B$66*(1+(Main!$B$31/Main!$B$66)-(COS(RADIANS(A600)))-SQRT(((Main!$B$31/Main!$B$66)^2)-((SIN(RADIANS(A600)))^2)))</f>
        <v>6.7187204380450991E-2</v>
      </c>
      <c r="C600" s="1">
        <f>(B600*PI()*(Main!$B$33/2)^2)+Main!$B$65</f>
        <v>3.6860075315555725E-4</v>
      </c>
    </row>
    <row r="601" spans="1:3" x14ac:dyDescent="0.25">
      <c r="A601" s="1">
        <v>238</v>
      </c>
      <c r="B601" s="1">
        <f>Main!$B$66*(1+(Main!$B$31/Main!$B$66)-(COS(RADIANS(A601)))-SQRT(((Main!$B$31/Main!$B$66)^2)-((SIN(RADIANS(A601)))^2)))</f>
        <v>6.6686884785774336E-2</v>
      </c>
      <c r="C601" s="1">
        <f>(B601*PI()*(Main!$B$33/2)^2)+Main!$B$65</f>
        <v>3.6614835163905669E-4</v>
      </c>
    </row>
    <row r="602" spans="1:3" x14ac:dyDescent="0.25">
      <c r="A602" s="1">
        <v>239</v>
      </c>
      <c r="B602" s="1">
        <f>Main!$B$66*(1+(Main!$B$31/Main!$B$66)-(COS(RADIANS(A602)))-SQRT(((Main!$B$31/Main!$B$66)^2)-((SIN(RADIANS(A602)))^2)))</f>
        <v>6.6178399618050915E-2</v>
      </c>
      <c r="C602" s="1">
        <f>(B602*PI()*(Main!$B$33/2)^2)+Main!$B$65</f>
        <v>3.6365592517862815E-4</v>
      </c>
    </row>
    <row r="603" spans="1:3" x14ac:dyDescent="0.25">
      <c r="A603" s="1">
        <v>240</v>
      </c>
      <c r="B603" s="1">
        <f>Main!$B$66*(1+(Main!$B$31/Main!$B$66)-(COS(RADIANS(A603)))-SQRT(((Main!$B$31/Main!$B$66)^2)-((SIN(RADIANS(A603)))^2)))</f>
        <v>6.5661811327445085E-2</v>
      </c>
      <c r="C603" s="1">
        <f>(B603*PI()*(Main!$B$33/2)^2)+Main!$B$65</f>
        <v>3.6112377988436496E-4</v>
      </c>
    </row>
    <row r="604" spans="1:3" x14ac:dyDescent="0.25">
      <c r="A604" s="1">
        <v>241</v>
      </c>
      <c r="B604" s="1">
        <f>Main!$B$66*(1+(Main!$B$31/Main!$B$66)-(COS(RADIANS(A604)))-SQRT(((Main!$B$31/Main!$B$66)^2)-((SIN(RADIANS(A604)))^2)))</f>
        <v>6.5137186202152683E-2</v>
      </c>
      <c r="C604" s="1">
        <f>(B604*PI()*(Main!$B$33/2)^2)+Main!$B$65</f>
        <v>3.5855224067912376E-4</v>
      </c>
    </row>
    <row r="605" spans="1:3" x14ac:dyDescent="0.25">
      <c r="A605" s="1">
        <v>242</v>
      </c>
      <c r="B605" s="1">
        <f>Main!$B$66*(1+(Main!$B$31/Main!$B$66)-(COS(RADIANS(A605)))-SQRT(((Main!$B$31/Main!$B$66)^2)-((SIN(RADIANS(A605)))^2)))</f>
        <v>6.460459447654418E-2</v>
      </c>
      <c r="C605" s="1">
        <f>(B605*PI()*(Main!$B$33/2)^2)+Main!$B$65</f>
        <v>3.5594165182860701E-4</v>
      </c>
    </row>
    <row r="606" spans="1:3" x14ac:dyDescent="0.25">
      <c r="A606" s="1">
        <v>243</v>
      </c>
      <c r="B606" s="1">
        <f>Main!$B$66*(1+(Main!$B$31/Main!$B$66)-(COS(RADIANS(A606)))-SQRT(((Main!$B$31/Main!$B$66)^2)-((SIN(RADIANS(A606)))^2)))</f>
        <v>6.4064110437250368E-2</v>
      </c>
      <c r="C606" s="1">
        <f>(B606*PI()*(Main!$B$33/2)^2)+Main!$B$65</f>
        <v>3.5329237746135954E-4</v>
      </c>
    </row>
    <row r="607" spans="1:3" x14ac:dyDescent="0.25">
      <c r="A607" s="1">
        <v>244</v>
      </c>
      <c r="B607" s="1">
        <f>Main!$B$66*(1+(Main!$B$31/Main!$B$66)-(COS(RADIANS(A607)))-SQRT(((Main!$B$31/Main!$B$66)^2)-((SIN(RADIANS(A607)))^2)))</f>
        <v>6.3515812526914656E-2</v>
      </c>
      <c r="C607" s="1">
        <f>(B607*PI()*(Main!$B$33/2)^2)+Main!$B$65</f>
        <v>3.5060480207732846E-4</v>
      </c>
    </row>
    <row r="608" spans="1:3" x14ac:dyDescent="0.25">
      <c r="A608" s="1">
        <v>245</v>
      </c>
      <c r="B608" s="1">
        <f>Main!$B$66*(1+(Main!$B$31/Main!$B$66)-(COS(RADIANS(A608)))-SQRT(((Main!$B$31/Main!$B$66)^2)-((SIN(RADIANS(A608)))^2)))</f>
        <v>6.2959783445331416E-2</v>
      </c>
      <c r="C608" s="1">
        <f>(B608*PI()*(Main!$B$33/2)^2)+Main!$B$65</f>
        <v>3.4787933104360967E-4</v>
      </c>
    </row>
    <row r="609" spans="1:3" x14ac:dyDescent="0.25">
      <c r="A609" s="1">
        <v>246</v>
      </c>
      <c r="B609" s="1">
        <f>Main!$B$66*(1+(Main!$B$31/Main!$B$66)-(COS(RADIANS(A609)))-SQRT(((Main!$B$31/Main!$B$66)^2)-((SIN(RADIANS(A609)))^2)))</f>
        <v>6.2396110247689276E-2</v>
      </c>
      <c r="C609" s="1">
        <f>(B609*PI()*(Main!$B$33/2)^2)+Main!$B$65</f>
        <v>3.4511639107600423E-4</v>
      </c>
    </row>
    <row r="610" spans="1:3" x14ac:dyDescent="0.25">
      <c r="A610" s="1">
        <v>247</v>
      </c>
      <c r="B610" s="1">
        <f>Main!$B$66*(1+(Main!$B$31/Main!$B$66)-(COS(RADIANS(A610)))-SQRT(((Main!$B$31/Main!$B$66)^2)-((SIN(RADIANS(A610)))^2)))</f>
        <v>6.1824884439633021E-2</v>
      </c>
      <c r="C610" s="1">
        <f>(B610*PI()*(Main!$B$33/2)^2)+Main!$B$65</f>
        <v>3.4231643070498021E-4</v>
      </c>
    </row>
    <row r="611" spans="1:3" x14ac:dyDescent="0.25">
      <c r="A611" s="1">
        <v>248</v>
      </c>
      <c r="B611" s="1">
        <f>Main!$B$66*(1+(Main!$B$31/Main!$B$66)-(COS(RADIANS(A611)))-SQRT(((Main!$B$31/Main!$B$66)^2)-((SIN(RADIANS(A611)))^2)))</f>
        <v>6.124620206885923E-2</v>
      </c>
      <c r="C611" s="1">
        <f>(B611*PI()*(Main!$B$33/2)^2)+Main!$B$65</f>
        <v>3.3947992072464459E-4</v>
      </c>
    </row>
    <row r="612" spans="1:3" x14ac:dyDescent="0.25">
      <c r="A612" s="1">
        <v>249</v>
      </c>
      <c r="B612" s="1">
        <f>Main!$B$66*(1+(Main!$B$31/Main!$B$66)-(COS(RADIANS(A612)))-SQRT(((Main!$B$31/Main!$B$66)^2)-((SIN(RADIANS(A612)))^2)))</f>
        <v>6.0660163812959252E-2</v>
      </c>
      <c r="C612" s="1">
        <f>(B612*PI()*(Main!$B$33/2)^2)+Main!$B$65</f>
        <v>3.3660735462332034E-4</v>
      </c>
    </row>
    <row r="613" spans="1:3" x14ac:dyDescent="0.25">
      <c r="A613" s="1">
        <v>250</v>
      </c>
      <c r="B613" s="1">
        <f>Main!$B$66*(1+(Main!$B$31/Main!$B$66)-(COS(RADIANS(A613)))-SQRT(((Main!$B$31/Main!$B$66)^2)-((SIN(RADIANS(A613)))^2)))</f>
        <v>6.0066875063223828E-2</v>
      </c>
      <c r="C613" s="1">
        <f>(B613*PI()*(Main!$B$33/2)^2)+Main!$B$65</f>
        <v>3.3369924899432892E-4</v>
      </c>
    </row>
    <row r="614" spans="1:3" x14ac:dyDescent="0.25">
      <c r="A614" s="1">
        <v>251</v>
      </c>
      <c r="B614" s="1">
        <f>Main!$B$66*(1+(Main!$B$31/Main!$B$66)-(COS(RADIANS(A614)))-SQRT(((Main!$B$31/Main!$B$66)^2)-((SIN(RADIANS(A614)))^2)))</f>
        <v>5.9466446004126483E-2</v>
      </c>
      <c r="C614" s="1">
        <f>(B614*PI()*(Main!$B$33/2)^2)+Main!$B$65</f>
        <v>3.3075614392559185E-4</v>
      </c>
    </row>
    <row r="615" spans="1:3" x14ac:dyDescent="0.25">
      <c r="A615" s="1">
        <v>252</v>
      </c>
      <c r="B615" s="1">
        <f>Main!$B$66*(1+(Main!$B$31/Main!$B$66)-(COS(RADIANS(A615)))-SQRT(((Main!$B$31/Main!$B$66)^2)-((SIN(RADIANS(A615)))^2)))</f>
        <v>5.885899168820443E-2</v>
      </c>
      <c r="C615" s="1">
        <f>(B615*PI()*(Main!$B$33/2)^2)+Main!$B$65</f>
        <v>3.2777860336667209E-4</v>
      </c>
    </row>
    <row r="616" spans="1:3" x14ac:dyDescent="0.25">
      <c r="A616" s="1">
        <v>253</v>
      </c>
      <c r="B616" s="1">
        <f>Main!$B$66*(1+(Main!$B$31/Main!$B$66)-(COS(RADIANS(A616)))-SQRT(((Main!$B$31/Main!$B$66)^2)-((SIN(RADIANS(A616)))^2)))</f>
        <v>5.8244632106061497E-2</v>
      </c>
      <c r="C616" s="1">
        <f>(B616*PI()*(Main!$B$33/2)^2)+Main!$B$65</f>
        <v>3.2476721547190513E-4</v>
      </c>
    </row>
    <row r="617" spans="1:3" x14ac:dyDescent="0.25">
      <c r="A617" s="1">
        <v>254</v>
      </c>
      <c r="B617" s="1">
        <f>Main!$B$66*(1+(Main!$B$31/Main!$B$66)-(COS(RADIANS(A617)))-SQRT(((Main!$B$31/Main!$B$66)^2)-((SIN(RADIANS(A617)))^2)))</f>
        <v>5.762349225122048E-2</v>
      </c>
      <c r="C617" s="1">
        <f>(B617*PI()*(Main!$B$33/2)^2)+Main!$B$65</f>
        <v>3.2172259291828411E-4</v>
      </c>
    </row>
    <row r="618" spans="1:3" x14ac:dyDescent="0.25">
      <c r="A618" s="1">
        <v>255</v>
      </c>
      <c r="B618" s="1">
        <f>Main!$B$66*(1+(Main!$B$31/Main!$B$66)-(COS(RADIANS(A618)))-SQRT(((Main!$B$31/Main!$B$66)^2)-((SIN(RADIANS(A618)))^2)))</f>
        <v>5.6995702179561222E-2</v>
      </c>
      <c r="C618" s="1">
        <f>(B618*PI()*(Main!$B$33/2)^2)+Main!$B$65</f>
        <v>3.1864537319680559E-4</v>
      </c>
    </row>
    <row r="619" spans="1:3" x14ac:dyDescent="0.25">
      <c r="A619" s="1">
        <v>256</v>
      </c>
      <c r="B619" s="1">
        <f>Main!$B$66*(1+(Main!$B$31/Main!$B$66)-(COS(RADIANS(A619)))-SQRT(((Main!$B$31/Main!$B$66)^2)-((SIN(RADIANS(A619)))^2)))</f>
        <v>5.6361397063085419E-2</v>
      </c>
      <c r="C619" s="1">
        <f>(B619*PI()*(Main!$B$33/2)^2)+Main!$B$65</f>
        <v>3.1553621887600656E-4</v>
      </c>
    </row>
    <row r="620" spans="1:3" x14ac:dyDescent="0.25">
      <c r="A620" s="1">
        <v>257</v>
      </c>
      <c r="B620" s="1">
        <f>Main!$B$66*(1+(Main!$B$31/Main!$B$66)-(COS(RADIANS(A620)))-SQRT(((Main!$B$31/Main!$B$66)^2)-((SIN(RADIANS(A620)))^2)))</f>
        <v>5.5720717237760425E-2</v>
      </c>
      <c r="C620" s="1">
        <f>(B620*PI()*(Main!$B$33/2)^2)+Main!$B$65</f>
        <v>3.1239581783647951E-4</v>
      </c>
    </row>
    <row r="621" spans="1:3" x14ac:dyDescent="0.25">
      <c r="A621" s="1">
        <v>258</v>
      </c>
      <c r="B621" s="1">
        <f>Main!$B$66*(1+(Main!$B$31/Main!$B$66)-(COS(RADIANS(A621)))-SQRT(((Main!$B$31/Main!$B$66)^2)-((SIN(RADIANS(A621)))^2)))</f>
        <v>5.5073808245201687E-2</v>
      </c>
      <c r="C621" s="1">
        <f>(B621*PI()*(Main!$B$33/2)^2)+Main!$B$65</f>
        <v>3.0922488347518546E-4</v>
      </c>
    </row>
    <row r="622" spans="1:3" x14ac:dyDescent="0.25">
      <c r="A622" s="1">
        <v>259</v>
      </c>
      <c r="B622" s="1">
        <f>Main!$B$66*(1+(Main!$B$31/Main!$B$66)-(COS(RADIANS(A622)))-SQRT(((Main!$B$31/Main!$B$66)^2)-((SIN(RADIANS(A622)))^2)))</f>
        <v>5.4420820867965403E-2</v>
      </c>
      <c r="C622" s="1">
        <f>(B622*PI()*(Main!$B$33/2)^2)+Main!$B$65</f>
        <v>3.0602415487844737E-4</v>
      </c>
    </row>
    <row r="623" spans="1:3" x14ac:dyDescent="0.25">
      <c r="A623" s="1">
        <v>260</v>
      </c>
      <c r="B623" s="1">
        <f>Main!$B$66*(1+(Main!$B$31/Main!$B$66)-(COS(RADIANS(A623)))-SQRT(((Main!$B$31/Main!$B$66)^2)-((SIN(RADIANS(A623)))^2)))</f>
        <v>5.3761911158235198E-2</v>
      </c>
      <c r="C623" s="1">
        <f>(B623*PI()*(Main!$B$33/2)^2)+Main!$B$65</f>
        <v>3.0279439696256238E-4</v>
      </c>
    </row>
    <row r="624" spans="1:3" x14ac:dyDescent="0.25">
      <c r="A624" s="1">
        <v>261</v>
      </c>
      <c r="B624" s="1">
        <f>Main!$B$66*(1+(Main!$B$31/Main!$B$66)-(COS(RADIANS(A624)))-SQRT(((Main!$B$31/Main!$B$66)^2)-((SIN(RADIANS(A624)))^2)))</f>
        <v>5.3097240459697742E-2</v>
      </c>
      <c r="C624" s="1">
        <f>(B624*PI()*(Main!$B$33/2)^2)+Main!$B$65</f>
        <v>2.9953640058102905E-4</v>
      </c>
    </row>
    <row r="625" spans="1:3" x14ac:dyDescent="0.25">
      <c r="A625" s="1">
        <v>262</v>
      </c>
      <c r="B625" s="1">
        <f>Main!$B$66*(1+(Main!$B$31/Main!$B$66)-(COS(RADIANS(A625)))-SQRT(((Main!$B$31/Main!$B$66)^2)-((SIN(RADIANS(A625)))^2)))</f>
        <v>5.24269754224184E-2</v>
      </c>
      <c r="C625" s="1">
        <f>(B625*PI()*(Main!$B$33/2)^2)+Main!$B$65</f>
        <v>2.9625098259746299E-4</v>
      </c>
    </row>
    <row r="626" spans="1:3" x14ac:dyDescent="0.25">
      <c r="A626" s="1">
        <v>263</v>
      </c>
      <c r="B626" s="1">
        <f>Main!$B$66*(1+(Main!$B$31/Main!$B$66)-(COS(RADIANS(A626)))-SQRT(((Main!$B$31/Main!$B$66)^2)-((SIN(RADIANS(A626)))^2)))</f>
        <v>5.1751288010541276E-2</v>
      </c>
      <c r="C626" s="1">
        <f>(B626*PI()*(Main!$B$33/2)^2)+Main!$B$65</f>
        <v>2.9293898592333968E-4</v>
      </c>
    </row>
    <row r="627" spans="1:3" x14ac:dyDescent="0.25">
      <c r="A627" s="1">
        <v>264</v>
      </c>
      <c r="B627" s="1">
        <f>Main!$B$66*(1+(Main!$B$31/Main!$B$66)-(COS(RADIANS(A627)))-SQRT(((Main!$B$31/Main!$B$66)^2)-((SIN(RADIANS(A627)))^2)))</f>
        <v>5.1070355502653979E-2</v>
      </c>
      <c r="C627" s="1">
        <f>(B627*PI()*(Main!$B$33/2)^2)+Main!$B$65</f>
        <v>2.896012795197826E-4</v>
      </c>
    </row>
    <row r="628" spans="1:3" x14ac:dyDescent="0.25">
      <c r="A628" s="1">
        <v>265</v>
      </c>
      <c r="B628" s="1">
        <f>Main!$B$66*(1+(Main!$B$31/Main!$B$66)-(COS(RADIANS(A628)))-SQRT(((Main!$B$31/Main!$B$66)^2)-((SIN(RADIANS(A628)))^2)))</f>
        <v>5.0384360484674158E-2</v>
      </c>
      <c r="C628" s="1">
        <f>(B628*PI()*(Main!$B$33/2)^2)+Main!$B$65</f>
        <v>2.8623875836269541E-4</v>
      </c>
    </row>
    <row r="629" spans="1:3" x14ac:dyDescent="0.25">
      <c r="A629" s="1">
        <v>266</v>
      </c>
      <c r="B629" s="1">
        <f>Main!$B$66*(1+(Main!$B$31/Main!$B$66)-(COS(RADIANS(A629)))-SQRT(((Main!$B$31/Main!$B$66)^2)-((SIN(RADIANS(A629)))^2)))</f>
        <v>4.9693490835132879E-2</v>
      </c>
      <c r="C629" s="1">
        <f>(B629*PI()*(Main!$B$33/2)^2)+Main!$B$65</f>
        <v>2.8285234337062576E-4</v>
      </c>
    </row>
    <row r="630" spans="1:3" x14ac:dyDescent="0.25">
      <c r="A630" s="1">
        <v>267</v>
      </c>
      <c r="B630" s="1">
        <f>Main!$B$66*(1+(Main!$B$31/Main!$B$66)-(COS(RADIANS(A630)))-SQRT(((Main!$B$31/Main!$B$66)^2)-((SIN(RADIANS(A630)))^2)))</f>
        <v>4.8997939702746185E-2</v>
      </c>
      <c r="C630" s="1">
        <f>(B630*PI()*(Main!$B$33/2)^2)+Main!$B$65</f>
        <v>2.7944298129482862E-4</v>
      </c>
    </row>
    <row r="631" spans="1:3" x14ac:dyDescent="0.25">
      <c r="A631" s="1">
        <v>268</v>
      </c>
      <c r="B631" s="1">
        <f>Main!$B$66*(1+(Main!$B$31/Main!$B$66)-(COS(RADIANS(A631)))-SQRT(((Main!$B$31/Main!$B$66)^2)-((SIN(RADIANS(A631)))^2)))</f>
        <v>4.8297905476186467E-2</v>
      </c>
      <c r="C631" s="1">
        <f>(B631*PI()*(Main!$B$33/2)^2)+Main!$B$65</f>
        <v>2.7601164457109533E-4</v>
      </c>
    </row>
    <row r="632" spans="1:3" x14ac:dyDescent="0.25">
      <c r="A632" s="1">
        <v>269</v>
      </c>
      <c r="B632" s="1">
        <f>Main!$B$66*(1+(Main!$B$31/Main!$B$66)-(COS(RADIANS(A632)))-SQRT(((Main!$B$31/Main!$B$66)^2)-((SIN(RADIANS(A632)))^2)))</f>
        <v>4.7593591745983772E-2</v>
      </c>
      <c r="C632" s="1">
        <f>(B632*PI()*(Main!$B$33/2)^2)+Main!$B$65</f>
        <v>2.7255933113300672E-4</v>
      </c>
    </row>
    <row r="633" spans="1:3" x14ac:dyDescent="0.25">
      <c r="A633" s="1">
        <v>270</v>
      </c>
      <c r="B633" s="1">
        <f>Main!$B$66*(1+(Main!$B$31/Main!$B$66)-(COS(RADIANS(A633)))-SQRT(((Main!$B$31/Main!$B$66)^2)-((SIN(RADIANS(A633)))^2)))</f>
        <v>4.6885207258506131E-2</v>
      </c>
      <c r="C633" s="1">
        <f>(B633*PI()*(Main!$B$33/2)^2)+Main!$B$65</f>
        <v>2.6908706418635956E-4</v>
      </c>
    </row>
    <row r="634" spans="1:3" x14ac:dyDescent="0.25">
      <c r="A634" s="1">
        <v>271</v>
      </c>
      <c r="B634" s="1">
        <f>Main!$B$66*(1+(Main!$B$31/Main!$B$66)-(COS(RADIANS(A634)))-SQRT(((Main!$B$31/Main!$B$66)^2)-((SIN(RADIANS(A634)))^2)))</f>
        <v>4.6172965861988907E-2</v>
      </c>
      <c r="C634" s="1">
        <f>(B634*PI()*(Main!$B$33/2)^2)+Main!$B$65</f>
        <v>2.6559589194462041E-4</v>
      </c>
    </row>
    <row r="635" spans="1:3" x14ac:dyDescent="0.25">
      <c r="A635" s="1">
        <v>272</v>
      </c>
      <c r="B635" s="1">
        <f>Main!$B$66*(1+(Main!$B$31/Main!$B$66)-(COS(RADIANS(A635)))-SQRT(((Main!$B$31/Main!$B$66)^2)-((SIN(RADIANS(A635)))^2)))</f>
        <v>4.5457086444602869E-2</v>
      </c>
      <c r="C635" s="1">
        <f>(B635*PI()*(Main!$B$33/2)^2)+Main!$B$65</f>
        <v>2.6208688732535563E-4</v>
      </c>
    </row>
    <row r="636" spans="1:3" x14ac:dyDescent="0.25">
      <c r="A636" s="1">
        <v>273</v>
      </c>
      <c r="B636" s="1">
        <f>Main!$B$66*(1+(Main!$B$31/Main!$B$66)-(COS(RADIANS(A636)))-SQRT(((Main!$B$31/Main!$B$66)^2)-((SIN(RADIANS(A636)))^2)))</f>
        <v>4.4737792864570532E-2</v>
      </c>
      <c r="C636" s="1">
        <f>(B636*PI()*(Main!$B$33/2)^2)+Main!$B$65</f>
        <v>2.585611476076849E-4</v>
      </c>
    </row>
    <row r="637" spans="1:3" x14ac:dyDescent="0.25">
      <c r="A637" s="1">
        <v>274</v>
      </c>
      <c r="B637" s="1">
        <f>Main!$B$66*(1+(Main!$B$31/Main!$B$66)-(COS(RADIANS(A637)))-SQRT(((Main!$B$31/Main!$B$66)^2)-((SIN(RADIANS(A637)))^2)))</f>
        <v>4.4015313872361052E-2</v>
      </c>
      <c r="C637" s="1">
        <f>(B637*PI()*(Main!$B$33/2)^2)+Main!$B$65</f>
        <v>2.5501979405090602E-4</v>
      </c>
    </row>
    <row r="638" spans="1:3" x14ac:dyDescent="0.25">
      <c r="A638" s="1">
        <v>275</v>
      </c>
      <c r="B638" s="1">
        <f>Main!$B$66*(1+(Main!$B$31/Main!$B$66)-(COS(RADIANS(A638)))-SQRT(((Main!$B$31/Main!$B$66)^2)-((SIN(RADIANS(A638)))^2)))</f>
        <v>4.3289883025014783E-2</v>
      </c>
      <c r="C638" s="1">
        <f>(B638*PI()*(Main!$B$33/2)^2)+Main!$B$65</f>
        <v>2.5146397147454252E-4</v>
      </c>
    </row>
    <row r="639" spans="1:3" x14ac:dyDescent="0.25">
      <c r="A639" s="1">
        <v>276</v>
      </c>
      <c r="B639" s="1">
        <f>Main!$B$66*(1+(Main!$B$31/Main!$B$66)-(COS(RADIANS(A639)))-SQRT(((Main!$B$31/Main!$B$66)^2)-((SIN(RADIANS(A639)))^2)))</f>
        <v>4.2561738592667001E-2</v>
      </c>
      <c r="C639" s="1">
        <f>(B639*PI()*(Main!$B$33/2)^2)+Main!$B$65</f>
        <v>2.4789484780015351E-4</v>
      </c>
    </row>
    <row r="640" spans="1:3" x14ac:dyDescent="0.25">
      <c r="A640" s="1">
        <v>277</v>
      </c>
      <c r="B640" s="1">
        <f>Main!$B$66*(1+(Main!$B$31/Main!$B$66)-(COS(RADIANS(A640)))-SQRT(((Main!$B$31/Main!$B$66)^2)-((SIN(RADIANS(A640)))^2)))</f>
        <v>4.1831123457362257E-2</v>
      </c>
      <c r="C640" s="1">
        <f>(B640*PI()*(Main!$B$33/2)^2)+Main!$B$65</f>
        <v>2.4431361355535525E-4</v>
      </c>
    </row>
    <row r="641" spans="1:3" x14ac:dyDescent="0.25">
      <c r="A641" s="1">
        <v>278</v>
      </c>
      <c r="B641" s="1">
        <f>Main!$B$66*(1+(Main!$B$31/Main!$B$66)-(COS(RADIANS(A641)))-SQRT(((Main!$B$31/Main!$B$66)^2)-((SIN(RADIANS(A641)))^2)))</f>
        <v>4.1098285004269056E-2</v>
      </c>
      <c r="C641" s="1">
        <f>(B641*PI()*(Main!$B$33/2)^2)+Main!$B$65</f>
        <v>2.4072148134059125E-4</v>
      </c>
    </row>
    <row r="642" spans="1:3" x14ac:dyDescent="0.25">
      <c r="A642" s="1">
        <v>279</v>
      </c>
      <c r="B642" s="1">
        <f>Main!$B$66*(1+(Main!$B$31/Main!$B$66)-(COS(RADIANS(A642)))-SQRT(((Main!$B$31/Main!$B$66)^2)-((SIN(RADIANS(A642)))^2)))</f>
        <v>4.0363475005422964E-2</v>
      </c>
      <c r="C642" s="1">
        <f>(B642*PI()*(Main!$B$33/2)^2)+Main!$B$65</f>
        <v>2.3711968525927935E-4</v>
      </c>
    </row>
    <row r="643" spans="1:3" x14ac:dyDescent="0.25">
      <c r="A643" s="1">
        <v>280</v>
      </c>
      <c r="B643" s="1">
        <f>Main!$B$66*(1+(Main!$B$31/Main!$B$66)-(COS(RADIANS(A643)))-SQRT(((Main!$B$31/Main!$B$66)^2)-((SIN(RADIANS(A643)))^2)))</f>
        <v>3.962694949614709E-2</v>
      </c>
      <c r="C643" s="1">
        <f>(B643*PI()*(Main!$B$33/2)^2)+Main!$B$65</f>
        <v>2.3350948031206585E-4</v>
      </c>
    </row>
    <row r="644" spans="1:3" x14ac:dyDescent="0.25">
      <c r="A644" s="1">
        <v>281</v>
      </c>
      <c r="B644" s="1">
        <f>Main!$B$66*(1+(Main!$B$31/Main!$B$66)-(COS(RADIANS(A644)))-SQRT(((Main!$B$31/Main!$B$66)^2)-((SIN(RADIANS(A644)))^2)))</f>
        <v>3.8888968644314653E-2</v>
      </c>
      <c r="C644" s="1">
        <f>(B644*PI()*(Main!$B$33/2)^2)+Main!$B$65</f>
        <v>2.298921417559937E-4</v>
      </c>
    </row>
    <row r="645" spans="1:3" x14ac:dyDescent="0.25">
      <c r="A645" s="1">
        <v>282</v>
      </c>
      <c r="B645" s="1">
        <f>Main!$B$66*(1+(Main!$B$31/Main!$B$66)-(COS(RADIANS(A645)))-SQRT(((Main!$B$31/Main!$B$66)^2)-((SIN(RADIANS(A645)))^2)))</f>
        <v>3.8149796612636053E-2</v>
      </c>
      <c r="C645" s="1">
        <f>(B645*PI()*(Main!$B$33/2)^2)+Main!$B$65</f>
        <v>2.2626896442947916E-4</v>
      </c>
    </row>
    <row r="646" spans="1:3" x14ac:dyDescent="0.25">
      <c r="A646" s="1">
        <v>283</v>
      </c>
      <c r="B646" s="1">
        <f>Main!$B$66*(1+(Main!$B$31/Main!$B$66)-(COS(RADIANS(A646)))-SQRT(((Main!$B$31/Main!$B$66)^2)-((SIN(RADIANS(A646)))^2)))</f>
        <v>3.7409701414169792E-2</v>
      </c>
      <c r="C646" s="1">
        <f>(B646*PI()*(Main!$B$33/2)^2)+Main!$B$65</f>
        <v>2.2264126204407401E-4</v>
      </c>
    </row>
    <row r="647" spans="1:3" x14ac:dyDescent="0.25">
      <c r="A647" s="1">
        <v>284</v>
      </c>
      <c r="B647" s="1">
        <f>Main!$B$66*(1+(Main!$B$31/Main!$B$66)-(COS(RADIANS(A647)))-SQRT(((Main!$B$31/Main!$B$66)^2)-((SIN(RADIANS(A647)))^2)))</f>
        <v>3.6668954761272458E-2</v>
      </c>
      <c r="C647" s="1">
        <f>(B647*PI()*(Main!$B$33/2)^2)+Main!$B$65</f>
        <v>2.1901036644406821E-4</v>
      </c>
    </row>
    <row r="648" spans="1:3" x14ac:dyDescent="0.25">
      <c r="A648" s="1">
        <v>285</v>
      </c>
      <c r="B648" s="1">
        <f>Main!$B$66*(1+(Main!$B$31/Main!$B$66)-(COS(RADIANS(A648)))-SQRT(((Main!$B$31/Main!$B$66)^2)-((SIN(RADIANS(A648)))^2)))</f>
        <v>3.5927831908216072E-2</v>
      </c>
      <c r="C648" s="1">
        <f>(B648*PI()*(Main!$B$33/2)^2)+Main!$B$65</f>
        <v>2.1537762683505226E-4</v>
      </c>
    </row>
    <row r="649" spans="1:3" x14ac:dyDescent="0.25">
      <c r="A649" s="1">
        <v>286</v>
      </c>
      <c r="B649" s="1">
        <f>Main!$B$66*(1+(Main!$B$31/Main!$B$66)-(COS(RADIANS(A649)))-SQRT(((Main!$B$31/Main!$B$66)^2)-((SIN(RADIANS(A649)))^2)))</f>
        <v>3.5186611487716749E-2</v>
      </c>
      <c r="C649" s="1">
        <f>(B649*PI()*(Main!$B$33/2)^2)+Main!$B$65</f>
        <v>2.1174440898263431E-4</v>
      </c>
    </row>
    <row r="650" spans="1:3" x14ac:dyDescent="0.25">
      <c r="A650" s="1">
        <v>287</v>
      </c>
      <c r="B650" s="1">
        <f>Main!$B$66*(1+(Main!$B$31/Main!$B$66)-(COS(RADIANS(A650)))-SQRT(((Main!$B$31/Main!$B$66)^2)-((SIN(RADIANS(A650)))^2)))</f>
        <v>3.444557534163073E-2</v>
      </c>
      <c r="C650" s="1">
        <f>(B650*PI()*(Main!$B$33/2)^2)+Main!$B$65</f>
        <v>2.0811209438256837E-4</v>
      </c>
    </row>
    <row r="651" spans="1:3" x14ac:dyDescent="0.25">
      <c r="A651" s="1">
        <v>288</v>
      </c>
      <c r="B651" s="1">
        <f>Main!$B$66*(1+(Main!$B$31/Main!$B$66)-(COS(RADIANS(A651)))-SQRT(((Main!$B$31/Main!$B$66)^2)-((SIN(RADIANS(A651)))^2)))</f>
        <v>3.3705008346083705E-2</v>
      </c>
      <c r="C651" s="1">
        <f>(B651*PI()*(Main!$B$33/2)^2)+Main!$B$65</f>
        <v>2.044820794035957E-4</v>
      </c>
    </row>
    <row r="652" spans="1:3" x14ac:dyDescent="0.25">
      <c r="A652" s="1">
        <v>289</v>
      </c>
      <c r="B652" s="1">
        <f>Main!$B$66*(1+(Main!$B$31/Main!$B$66)-(COS(RADIANS(A652)))-SQRT(((Main!$B$31/Main!$B$66)^2)-((SIN(RADIANS(A652)))^2)))</f>
        <v>3.2965198231313941E-2</v>
      </c>
      <c r="C652" s="1">
        <f>(B652*PI()*(Main!$B$33/2)^2)+Main!$B$65</f>
        <v>2.008557744043754E-4</v>
      </c>
    </row>
    <row r="653" spans="1:3" x14ac:dyDescent="0.25">
      <c r="A653" s="1">
        <v>290</v>
      </c>
      <c r="B653" s="1">
        <f>Main!$B$66*(1+(Main!$B$31/Main!$B$66)-(COS(RADIANS(A653)))-SQRT(((Main!$B$31/Main!$B$66)^2)-((SIN(RADIANS(A653)))^2)))</f>
        <v>3.2226435396514382E-2</v>
      </c>
      <c r="C653" s="1">
        <f>(B653*PI()*(Main!$B$33/2)^2)+Main!$B$65</f>
        <v>1.9723460282590149E-4</v>
      </c>
    </row>
    <row r="654" spans="1:3" x14ac:dyDescent="0.25">
      <c r="A654" s="1">
        <v>291</v>
      </c>
      <c r="B654" s="1">
        <f>Main!$B$66*(1+(Main!$B$31/Main!$B$66)-(COS(RADIANS(A654)))-SQRT(((Main!$B$31/Main!$B$66)^2)-((SIN(RADIANS(A654)))^2)))</f>
        <v>3.1489012719971794E-2</v>
      </c>
      <c r="C654" s="1">
        <f>(B654*PI()*(Main!$B$33/2)^2)+Main!$B$65</f>
        <v>1.9362000026086759E-4</v>
      </c>
    </row>
    <row r="655" spans="1:3" x14ac:dyDescent="0.25">
      <c r="A655" s="1">
        <v>292</v>
      </c>
      <c r="B655" s="1">
        <f>Main!$B$66*(1+(Main!$B$31/Main!$B$66)-(COS(RADIANS(A655)))-SQRT(((Main!$B$31/Main!$B$66)^2)-((SIN(RADIANS(A655)))^2)))</f>
        <v>3.0753225364803995E-2</v>
      </c>
      <c r="C655" s="1">
        <f>(B655*PI()*(Main!$B$33/2)^2)+Main!$B$65</f>
        <v>1.9001341350145508E-4</v>
      </c>
    </row>
    <row r="656" spans="1:3" x14ac:dyDescent="0.25">
      <c r="A656" s="1">
        <v>293</v>
      </c>
      <c r="B656" s="1">
        <f>Main!$B$66*(1+(Main!$B$31/Main!$B$66)-(COS(RADIANS(A656)))-SQRT(((Main!$B$31/Main!$B$66)^2)-((SIN(RADIANS(A656)))^2)))</f>
        <v>3.0019370580606129E-2</v>
      </c>
      <c r="C656" s="1">
        <f>(B656*PI()*(Main!$B$33/2)^2)+Main!$B$65</f>
        <v>1.8641629956706851E-4</v>
      </c>
    </row>
    <row r="657" spans="1:3" x14ac:dyDescent="0.25">
      <c r="A657" s="1">
        <v>294</v>
      </c>
      <c r="B657" s="1">
        <f>Main!$B$66*(1+(Main!$B$31/Main!$B$66)-(COS(RADIANS(A657)))-SQRT(((Main!$B$31/Main!$B$66)^2)-((SIN(RADIANS(A657)))^2)))</f>
        <v>2.9287747501319163E-2</v>
      </c>
      <c r="C657" s="1">
        <f>(B657*PI()*(Main!$B$33/2)^2)+Main!$B$65</f>
        <v>1.8283012471355365E-4</v>
      </c>
    </row>
    <row r="658" spans="1:3" x14ac:dyDescent="0.25">
      <c r="A658" s="1">
        <v>295</v>
      </c>
      <c r="B658" s="1">
        <f>Main!$B$66*(1+(Main!$B$31/Main!$B$66)-(COS(RADIANS(A658)))-SQRT(((Main!$B$31/Main!$B$66)^2)-((SIN(RADIANS(A658)))^2)))</f>
        <v>2.855865693963848E-2</v>
      </c>
      <c r="C658" s="1">
        <f>(B658*PI()*(Main!$B$33/2)^2)+Main!$B$65</f>
        <v>1.7925636342545637E-4</v>
      </c>
    </row>
    <row r="659" spans="1:3" x14ac:dyDescent="0.25">
      <c r="A659" s="1">
        <v>296</v>
      </c>
      <c r="B659" s="1">
        <f>Main!$B$66*(1+(Main!$B$31/Main!$B$66)-(COS(RADIANS(A659)))-SQRT(((Main!$B$31/Main!$B$66)^2)-((SIN(RADIANS(A659)))^2)))</f>
        <v>2.7832401178283735E-2</v>
      </c>
      <c r="C659" s="1">
        <f>(B659*PI()*(Main!$B$33/2)^2)+Main!$B$65</f>
        <v>1.7569649739289627E-4</v>
      </c>
    </row>
    <row r="660" spans="1:3" x14ac:dyDescent="0.25">
      <c r="A660" s="1">
        <v>297</v>
      </c>
      <c r="B660" s="1">
        <f>Main!$B$66*(1+(Main!$B$31/Main!$B$66)-(COS(RADIANS(A660)))-SQRT(((Main!$B$31/Main!$B$66)^2)-((SIN(RADIANS(A660)))^2)))</f>
        <v>2.7109283758451262E-2</v>
      </c>
      <c r="C660" s="1">
        <f>(B660*PI()*(Main!$B$33/2)^2)+Main!$B$65</f>
        <v>1.7215201447463036E-4</v>
      </c>
    </row>
    <row r="661" spans="1:3" x14ac:dyDescent="0.25">
      <c r="A661" s="1">
        <v>298</v>
      </c>
      <c r="B661" s="1">
        <f>Main!$B$66*(1+(Main!$B$31/Main!$B$66)-(COS(RADIANS(A661)))-SQRT(((Main!$B$31/Main!$B$66)^2)-((SIN(RADIANS(A661)))^2)))</f>
        <v>2.6389609265772669E-2</v>
      </c>
      <c r="C661" s="1">
        <f>(B661*PI()*(Main!$B$33/2)^2)+Main!$B$65</f>
        <v>1.6862440764889251E-4</v>
      </c>
    </row>
    <row r="662" spans="1:3" x14ac:dyDescent="0.25">
      <c r="A662" s="1">
        <v>299</v>
      </c>
      <c r="B662" s="1">
        <f>Main!$B$66*(1+(Main!$B$31/Main!$B$66)-(COS(RADIANS(A662)))-SQRT(((Main!$B$31/Main!$B$66)^2)-((SIN(RADIANS(A662)))^2)))</f>
        <v>2.5673683114100836E-2</v>
      </c>
      <c r="C662" s="1">
        <f>(B662*PI()*(Main!$B$33/2)^2)+Main!$B$65</f>
        <v>1.6511517395358401E-4</v>
      </c>
    </row>
    <row r="663" spans="1:3" x14ac:dyDescent="0.25">
      <c r="A663" s="1">
        <v>300</v>
      </c>
      <c r="B663" s="1">
        <f>Main!$B$66*(1+(Main!$B$31/Main!$B$66)-(COS(RADIANS(A663)))-SQRT(((Main!$B$31/Main!$B$66)^2)-((SIN(RADIANS(A663)))^2)))</f>
        <v>2.4961811327445085E-2</v>
      </c>
      <c r="C663" s="1">
        <f>(B663*PI()*(Main!$B$33/2)^2)+Main!$B$65</f>
        <v>1.6162581341739153E-4</v>
      </c>
    </row>
    <row r="664" spans="1:3" x14ac:dyDescent="0.25">
      <c r="A664" s="1">
        <v>301</v>
      </c>
      <c r="B664" s="1">
        <f>Main!$B$66*(1+(Main!$B$31/Main!$B$66)-(COS(RADIANS(A664)))-SQRT(((Main!$B$31/Main!$B$66)^2)-((SIN(RADIANS(A664)))^2)))</f>
        <v>2.4254300320372475E-2</v>
      </c>
      <c r="C664" s="1">
        <f>(B664*PI()*(Main!$B$33/2)^2)+Main!$B$65</f>
        <v>1.5815782798338696E-4</v>
      </c>
    </row>
    <row r="665" spans="1:3" x14ac:dyDescent="0.25">
      <c r="A665" s="1">
        <v>302</v>
      </c>
      <c r="B665" s="1">
        <f>Main!$B$66*(1+(Main!$B$31/Main!$B$66)-(COS(RADIANS(A665)))-SQRT(((Main!$B$31/Main!$B$66)^2)-((SIN(RADIANS(A665)))^2)))</f>
        <v>2.3551456677191482E-2</v>
      </c>
      <c r="C665" s="1">
        <f>(B665*PI()*(Main!$B$33/2)^2)+Main!$B$65</f>
        <v>1.5471272042665853E-4</v>
      </c>
    </row>
    <row r="666" spans="1:3" x14ac:dyDescent="0.25">
      <c r="A666" s="1">
        <v>303</v>
      </c>
      <c r="B666" s="1">
        <f>Main!$B$66*(1+(Main!$B$31/Main!$B$66)-(COS(RADIANS(A666)))-SQRT(((Main!$B$31/Main!$B$66)^2)-((SIN(RADIANS(A666)))^2)))</f>
        <v>2.28535869302278E-2</v>
      </c>
      <c r="C666" s="1">
        <f>(B666*PI()*(Main!$B$33/2)^2)+Main!$B$65</f>
        <v>1.5129199326749206E-4</v>
      </c>
    </row>
    <row r="667" spans="1:3" x14ac:dyDescent="0.25">
      <c r="A667" s="1">
        <v>304</v>
      </c>
      <c r="B667" s="1">
        <f>Main!$B$66*(1+(Main!$B$31/Main!$B$66)-(COS(RADIANS(A667)))-SQRT(((Main!$B$31/Main!$B$66)^2)-((SIN(RADIANS(A667)))^2)))</f>
        <v>2.216099733749877E-2</v>
      </c>
      <c r="C667" s="1">
        <f>(B667*PI()*(Main!$B$33/2)^2)+Main!$B$65</f>
        <v>1.478971476816043E-4</v>
      </c>
    </row>
    <row r="668" spans="1:3" x14ac:dyDescent="0.25">
      <c r="A668" s="1">
        <v>305</v>
      </c>
      <c r="B668" s="1">
        <f>Main!$B$66*(1+(Main!$B$31/Main!$B$66)-(COS(RADIANS(A668)))-SQRT(((Main!$B$31/Main!$B$66)^2)-((SIN(RADIANS(A668)))^2)))</f>
        <v>2.1473993660086076E-2</v>
      </c>
      <c r="C668" s="1">
        <f>(B668*PI()*(Main!$B$33/2)^2)+Main!$B$65</f>
        <v>1.4452968240889758E-4</v>
      </c>
    </row>
    <row r="669" spans="1:3" x14ac:dyDescent="0.25">
      <c r="A669" s="1">
        <v>306</v>
      </c>
      <c r="B669" s="1">
        <f>Main!$B$66*(1+(Main!$B$31/Main!$B$66)-(COS(RADIANS(A669)))-SQRT(((Main!$B$31/Main!$B$66)^2)-((SIN(RADIANS(A669)))^2)))</f>
        <v>2.079288093950072E-2</v>
      </c>
      <c r="C669" s="1">
        <f>(B669*PI()*(Main!$B$33/2)^2)+Main!$B$65</f>
        <v>1.4119109266217601E-4</v>
      </c>
    </row>
    <row r="670" spans="1:3" x14ac:dyDescent="0.25">
      <c r="A670" s="1">
        <v>307</v>
      </c>
      <c r="B670" s="1">
        <f>Main!$B$66*(1+(Main!$B$31/Main!$B$66)-(COS(RADIANS(A670)))-SQRT(((Main!$B$31/Main!$B$66)^2)-((SIN(RADIANS(A670)))^2)))</f>
        <v>2.0117963275326941E-2</v>
      </c>
      <c r="C670" s="1">
        <f>(B670*PI()*(Main!$B$33/2)^2)+Main!$B$65</f>
        <v>1.3788286903722985E-4</v>
      </c>
    </row>
    <row r="671" spans="1:3" x14ac:dyDescent="0.25">
      <c r="A671" s="1">
        <v>308</v>
      </c>
      <c r="B671" s="1">
        <f>Main!$B$66*(1+(Main!$B$31/Main!$B$66)-(COS(RADIANS(A671)))-SQRT(((Main!$B$31/Main!$B$66)^2)-((SIN(RADIANS(A671)))^2)))</f>
        <v>1.9449543603424439E-2</v>
      </c>
      <c r="C671" s="1">
        <f>(B671*PI()*(Main!$B$33/2)^2)+Main!$B$65</f>
        <v>1.3460649642565566E-4</v>
      </c>
    </row>
    <row r="672" spans="1:3" x14ac:dyDescent="0.25">
      <c r="A672" s="1">
        <v>309</v>
      </c>
      <c r="B672" s="1">
        <f>Main!$B$66*(1+(Main!$B$31/Main!$B$66)-(COS(RADIANS(A672)))-SQRT(((Main!$B$31/Main!$B$66)^2)-((SIN(RADIANS(A672)))^2)))</f>
        <v>1.8787923474959948E-2</v>
      </c>
      <c r="C672" s="1">
        <f>(B672*PI()*(Main!$B$33/2)^2)+Main!$B$65</f>
        <v>1.3136345293174203E-4</v>
      </c>
    </row>
    <row r="673" spans="1:3" x14ac:dyDescent="0.25">
      <c r="A673" s="1">
        <v>310</v>
      </c>
      <c r="B673" s="1">
        <f>Main!$B$66*(1+(Main!$B$31/Main!$B$66)-(COS(RADIANS(A673)))-SQRT(((Main!$B$31/Main!$B$66)^2)-((SIN(RADIANS(A673)))^2)))</f>
        <v>1.8133402836530903E-2</v>
      </c>
      <c r="C673" s="1">
        <f>(B673*PI()*(Main!$B$33/2)^2)+Main!$B$65</f>
        <v>1.2815520879470865E-4</v>
      </c>
    </row>
    <row r="674" spans="1:3" x14ac:dyDescent="0.25">
      <c r="A674" s="1">
        <v>311</v>
      </c>
      <c r="B674" s="1">
        <f>Main!$B$66*(1+(Main!$B$31/Main!$B$66)-(COS(RADIANS(A674)))-SQRT(((Main!$B$31/Main!$B$66)^2)-((SIN(RADIANS(A674)))^2)))</f>
        <v>1.7486279811635169E-2</v>
      </c>
      <c r="C674" s="1">
        <f>(B674*PI()*(Main!$B$33/2)^2)+Main!$B$65</f>
        <v>1.2498322531754265E-4</v>
      </c>
    </row>
    <row r="675" spans="1:3" x14ac:dyDescent="0.25">
      <c r="A675" s="1">
        <v>312</v>
      </c>
      <c r="B675" s="1">
        <f>Main!$B$66*(1+(Main!$B$31/Main!$B$66)-(COS(RADIANS(A675)))-SQRT(((Main!$B$31/Main!$B$66)^2)-((SIN(RADIANS(A675)))^2)))</f>
        <v>1.6846850483731631E-2</v>
      </c>
      <c r="C675" s="1">
        <f>(B675*PI()*(Main!$B$33/2)^2)+Main!$B$65</f>
        <v>1.2184895380363357E-4</v>
      </c>
    </row>
    <row r="676" spans="1:3" x14ac:dyDescent="0.25">
      <c r="A676" s="1">
        <v>313</v>
      </c>
      <c r="B676" s="1">
        <f>Main!$B$66*(1+(Main!$B$31/Main!$B$66)-(COS(RADIANS(A676)))-SQRT(((Main!$B$31/Main!$B$66)^2)-((SIN(RADIANS(A676)))^2)))</f>
        <v>1.6215408681126753E-2</v>
      </c>
      <c r="C676" s="1">
        <f>(B676*PI()*(Main!$B$33/2)^2)+Main!$B$65</f>
        <v>1.1875383450235806E-4</v>
      </c>
    </row>
    <row r="677" spans="1:3" x14ac:dyDescent="0.25">
      <c r="A677" s="1">
        <v>314</v>
      </c>
      <c r="B677" s="1">
        <f>Main!$B$66*(1+(Main!$B$31/Main!$B$66)-(COS(RADIANS(A677)))-SQRT(((Main!$B$31/Main!$B$66)^2)-((SIN(RADIANS(A677)))^2)))</f>
        <v>1.5592245763912951E-2</v>
      </c>
      <c r="C677" s="1">
        <f>(B677*PI()*(Main!$B$33/2)^2)+Main!$B$65</f>
        <v>1.156992955647222E-4</v>
      </c>
    </row>
    <row r="678" spans="1:3" x14ac:dyDescent="0.25">
      <c r="A678" s="1">
        <v>315</v>
      </c>
      <c r="B678" s="1">
        <f>Main!$B$66*(1+(Main!$B$31/Main!$B$66)-(COS(RADIANS(A678)))-SQRT(((Main!$B$31/Main!$B$66)^2)-((SIN(RADIANS(A678)))^2)))</f>
        <v>1.4977650413174625E-2</v>
      </c>
      <c r="C678" s="1">
        <f>(B678*PI()*(Main!$B$33/2)^2)+Main!$B$65</f>
        <v>1.1268675201011894E-4</v>
      </c>
    </row>
    <row r="679" spans="1:3" x14ac:dyDescent="0.25">
      <c r="A679" s="1">
        <v>316</v>
      </c>
      <c r="B679" s="1">
        <f>Main!$B$66*(1+(Main!$B$31/Main!$B$66)-(COS(RADIANS(A679)))-SQRT(((Main!$B$31/Main!$B$66)^2)-((SIN(RADIANS(A679)))^2)))</f>
        <v>1.4371908422667893E-2</v>
      </c>
      <c r="C679" s="1">
        <f>(B679*PI()*(Main!$B$33/2)^2)+Main!$B$65</f>
        <v>1.097176047052111E-4</v>
      </c>
    </row>
    <row r="680" spans="1:3" x14ac:dyDescent="0.25">
      <c r="A680" s="1">
        <v>317</v>
      </c>
      <c r="B680" s="1">
        <f>Main!$B$66*(1+(Main!$B$31/Main!$B$66)-(COS(RADIANS(A680)))-SQRT(((Main!$B$31/Main!$B$66)^2)-((SIN(RADIANS(A680)))^2)))</f>
        <v>1.3775302493170334E-2</v>
      </c>
      <c r="C680" s="1">
        <f>(B680*PI()*(Main!$B$33/2)^2)+Main!$B$65</f>
        <v>1.0679323935590146E-4</v>
      </c>
    </row>
    <row r="681" spans="1:3" x14ac:dyDescent="0.25">
      <c r="A681" s="1">
        <v>318</v>
      </c>
      <c r="B681" s="1">
        <f>Main!$B$66*(1+(Main!$B$31/Main!$B$66)-(COS(RADIANS(A681)))-SQRT(((Main!$B$31/Main!$B$66)^2)-((SIN(RADIANS(A681)))^2)))</f>
        <v>1.3188112029686673E-2</v>
      </c>
      <c r="C681" s="1">
        <f>(B681*PI()*(Main!$B$33/2)^2)+Main!$B$65</f>
        <v>1.0391502551330219E-4</v>
      </c>
    </row>
    <row r="682" spans="1:3" x14ac:dyDescent="0.25">
      <c r="A682" s="1">
        <v>319</v>
      </c>
      <c r="B682" s="1">
        <f>Main!$B$66*(1+(Main!$B$31/Main!$B$66)-(COS(RADIANS(A682)))-SQRT(((Main!$B$31/Main!$B$66)^2)-((SIN(RADIANS(A682)))^2)))</f>
        <v>1.2610612941686755E-2</v>
      </c>
      <c r="C682" s="1">
        <f>(B682*PI()*(Main!$B$33/2)^2)+Main!$B$65</f>
        <v>1.0108431559456717E-4</v>
      </c>
    </row>
    <row r="683" spans="1:3" x14ac:dyDescent="0.25">
      <c r="A683" s="1">
        <v>320</v>
      </c>
      <c r="B683" s="1">
        <f>Main!$B$66*(1+(Main!$B$31/Main!$B$66)-(COS(RADIANS(A683)))-SQRT(((Main!$B$31/Main!$B$66)^2)-((SIN(RADIANS(A683)))^2)))</f>
        <v>1.2043077446542818E-2</v>
      </c>
      <c r="C683" s="1">
        <f>(B683*PI()*(Main!$B$33/2)^2)+Main!$B$65</f>
        <v>9.8302443919406424E-5</v>
      </c>
    </row>
    <row r="684" spans="1:3" x14ac:dyDescent="0.25">
      <c r="A684" s="1">
        <v>321</v>
      </c>
      <c r="B684" s="1">
        <f>Main!$B$66*(1+(Main!$B$31/Main!$B$66)-(COS(RADIANS(A684)))-SQRT(((Main!$B$31/Main!$B$66)^2)-((SIN(RADIANS(A684)))^2)))</f>
        <v>1.1485773876322014E-2</v>
      </c>
      <c r="C684" s="1">
        <f>(B684*PI()*(Main!$B$33/2)^2)+Main!$B$65</f>
        <v>9.5570725763046864E-5</v>
      </c>
    </row>
    <row r="685" spans="1:3" x14ac:dyDescent="0.25">
      <c r="A685" s="1">
        <v>322</v>
      </c>
      <c r="B685" s="1">
        <f>Main!$B$66*(1+(Main!$B$31/Main!$B$66)-(COS(RADIANS(A685)))-SQRT(((Main!$B$31/Main!$B$66)^2)-((SIN(RADIANS(A685)))^2)))</f>
        <v>1.0938966488082413E-2</v>
      </c>
      <c r="C685" s="1">
        <f>(B685*PI()*(Main!$B$33/2)^2)+Main!$B$65</f>
        <v>9.2890456426365846E-5</v>
      </c>
    </row>
    <row r="686" spans="1:3" x14ac:dyDescent="0.25">
      <c r="A686" s="1">
        <v>323</v>
      </c>
      <c r="B686" s="1">
        <f>Main!$B$66*(1+(Main!$B$31/Main!$B$66)-(COS(RADIANS(A686)))-SQRT(((Main!$B$31/Main!$B$66)^2)-((SIN(RADIANS(A686)))^2)))</f>
        <v>1.0402915277809864E-2</v>
      </c>
      <c r="C686" s="1">
        <f>(B686*PI()*(Main!$B$33/2)^2)+Main!$B$65</f>
        <v>9.0262910323871172E-5</v>
      </c>
    </row>
    <row r="687" spans="1:3" x14ac:dyDescent="0.25">
      <c r="A687" s="1">
        <v>324</v>
      </c>
      <c r="B687" s="1">
        <f>Main!$B$66*(1+(Main!$B$31/Main!$B$66)-(COS(RADIANS(A687)))-SQRT(((Main!$B$31/Main!$B$66)^2)-((SIN(RADIANS(A687)))^2)))</f>
        <v>9.8778757981248886E-3</v>
      </c>
      <c r="C687" s="1">
        <f>(B687*PI()*(Main!$B$33/2)^2)+Main!$B$65</f>
        <v>8.7689340090160345E-5</v>
      </c>
    </row>
    <row r="688" spans="1:3" x14ac:dyDescent="0.25">
      <c r="A688" s="1">
        <v>325</v>
      </c>
      <c r="B688" s="1">
        <f>Main!$B$66*(1+(Main!$B$31/Main!$B$66)-(COS(RADIANS(A688)))-SQRT(((Main!$B$31/Main!$B$66)^2)-((SIN(RADIANS(A688)))^2)))</f>
        <v>9.3640989798791947E-3</v>
      </c>
      <c r="C688" s="1">
        <f>(B688*PI()*(Main!$B$33/2)^2)+Main!$B$65</f>
        <v>8.5170975705445664E-5</v>
      </c>
    </row>
    <row r="689" spans="1:3" x14ac:dyDescent="0.25">
      <c r="A689" s="1">
        <v>326</v>
      </c>
      <c r="B689" s="1">
        <f>Main!$B$66*(1+(Main!$B$31/Main!$B$66)-(COS(RADIANS(A689)))-SQRT(((Main!$B$31/Main!$B$66)^2)-((SIN(RADIANS(A689)))^2)))</f>
        <v>8.8618309577537316E-3</v>
      </c>
      <c r="C689" s="1">
        <f>(B689*PI()*(Main!$B$33/2)^2)+Main!$B$65</f>
        <v>8.2709023640693363E-5</v>
      </c>
    </row>
    <row r="690" spans="1:3" x14ac:dyDescent="0.25">
      <c r="A690" s="1">
        <v>327</v>
      </c>
      <c r="B690" s="1">
        <f>Main!$B$66*(1+(Main!$B$31/Main!$B$66)-(COS(RADIANS(A690)))-SQRT(((Main!$B$31/Main!$B$66)^2)-((SIN(RADIANS(A690)))^2)))</f>
        <v>8.3713128999610004E-3</v>
      </c>
      <c r="C690" s="1">
        <f>(B690*PI()*(Main!$B$33/2)^2)+Main!$B$65</f>
        <v>8.03046660228806E-5</v>
      </c>
    </row>
    <row r="691" spans="1:3" x14ac:dyDescent="0.25">
      <c r="A691" s="1">
        <v>328</v>
      </c>
      <c r="B691" s="1">
        <f>Main!$B$66*(1+(Main!$B$31/Main!$B$66)-(COS(RADIANS(A691)))-SQRT(((Main!$B$31/Main!$B$66)^2)-((SIN(RADIANS(A691)))^2)))</f>
        <v>7.8927808421461656E-3</v>
      </c>
      <c r="C691" s="1">
        <f>(B691*PI()*(Main!$B$33/2)^2)+Main!$B$65</f>
        <v>7.7959059820833539E-5</v>
      </c>
    </row>
    <row r="692" spans="1:3" x14ac:dyDescent="0.25">
      <c r="A692" s="1">
        <v>329</v>
      </c>
      <c r="B692" s="1">
        <f>Main!$B$66*(1+(Main!$B$31/Main!$B$66)-(COS(RADIANS(A692)))-SQRT(((Main!$B$31/Main!$B$66)^2)-((SIN(RADIANS(A692)))^2)))</f>
        <v>7.4264655255753438E-3</v>
      </c>
      <c r="C692" s="1">
        <f>(B692*PI()*(Main!$B$33/2)^2)+Main!$B$65</f>
        <v>7.5673336052079683E-5</v>
      </c>
    </row>
    <row r="693" spans="1:3" x14ac:dyDescent="0.25">
      <c r="A693" s="1">
        <v>330</v>
      </c>
      <c r="B693" s="1">
        <f>Main!$B$66*(1+(Main!$B$31/Main!$B$66)-(COS(RADIANS(A693)))-SQRT(((Main!$B$31/Main!$B$66)^2)-((SIN(RADIANS(A693)))^2)))</f>
        <v>6.9725922396898388E-3</v>
      </c>
      <c r="C693" s="1">
        <f>(B693*PI()*(Main!$B$33/2)^2)+Main!$B$65</f>
        <v>7.3448599011100777E-5</v>
      </c>
    </row>
    <row r="694" spans="1:3" x14ac:dyDescent="0.25">
      <c r="A694" s="1">
        <v>331</v>
      </c>
      <c r="B694" s="1">
        <f>Main!$B$66*(1+(Main!$B$31/Main!$B$66)-(COS(RADIANS(A694)))-SQRT(((Main!$B$31/Main!$B$66)^2)-((SIN(RADIANS(A694)))^2)))</f>
        <v>6.5313806690997459E-3</v>
      </c>
      <c r="C694" s="1">
        <f>(B694*PI()*(Main!$B$33/2)^2)+Main!$B$65</f>
        <v>7.1285925519345902E-5</v>
      </c>
    </row>
    <row r="695" spans="1:3" x14ac:dyDescent="0.25">
      <c r="A695" s="1">
        <v>332</v>
      </c>
      <c r="B695" s="1">
        <f>Main!$B$66*(1+(Main!$B$31/Main!$B$66)-(COS(RADIANS(A695)))-SQRT(((Main!$B$31/Main!$B$66)^2)-((SIN(RADIANS(A695)))^2)))</f>
        <v>6.1030447450831464E-3</v>
      </c>
      <c r="C695" s="1">
        <f>(B695*PI()*(Main!$B$33/2)^2)+Main!$B$65</f>
        <v>6.91863641973296E-5</v>
      </c>
    </row>
    <row r="696" spans="1:3" x14ac:dyDescent="0.25">
      <c r="A696" s="1">
        <v>333</v>
      </c>
      <c r="B696" s="1">
        <f>Main!$B$66*(1+(Main!$B$31/Main!$B$66)-(COS(RADIANS(A696)))-SQRT(((Main!$B$31/Main!$B$66)^2)-((SIN(RADIANS(A696)))^2)))</f>
        <v>5.6877925016502306E-3</v>
      </c>
      <c r="C696" s="1">
        <f>(B696*PI()*(Main!$B$33/2)^2)+Main!$B$65</f>
        <v>6.7150934759105643E-5</v>
      </c>
    </row>
    <row r="697" spans="1:3" x14ac:dyDescent="0.25">
      <c r="A697" s="1">
        <v>334</v>
      </c>
      <c r="B697" s="1">
        <f>Main!$B$66*(1+(Main!$B$31/Main!$B$66)-(COS(RADIANS(A697)))-SQRT(((Main!$B$31/Main!$B$66)^2)-((SIN(RADIANS(A697)))^2)))</f>
        <v>5.2858259362265252E-3</v>
      </c>
      <c r="C697" s="1">
        <f>(B697*PI()*(Main!$B$33/2)^2)+Main!$B$65</f>
        <v>6.5180627329382231E-5</v>
      </c>
    </row>
    <row r="698" spans="1:3" x14ac:dyDescent="0.25">
      <c r="A698" s="1">
        <v>335</v>
      </c>
      <c r="B698" s="1">
        <f>Main!$B$66*(1+(Main!$B$31/Main!$B$66)-(COS(RADIANS(A698)))-SQRT(((Main!$B$31/Main!$B$66)^2)-((SIN(RADIANS(A698)))^2)))</f>
        <v>4.8973408750032461E-3</v>
      </c>
      <c r="C698" s="1">
        <f>(B698*PI()*(Main!$B$33/2)^2)+Main!$B$65</f>
        <v>6.3276401783513871E-5</v>
      </c>
    </row>
    <row r="699" spans="1:3" x14ac:dyDescent="0.25">
      <c r="A699" s="1">
        <v>336</v>
      </c>
      <c r="B699" s="1">
        <f>Main!$B$66*(1+(Main!$B$31/Main!$B$66)-(COS(RADIANS(A699)))-SQRT(((Main!$B$31/Main!$B$66)^2)-((SIN(RADIANS(A699)))^2)))</f>
        <v>4.5225268429975943E-3</v>
      </c>
      <c r="C699" s="1">
        <f>(B699*PI()*(Main!$B$33/2)^2)+Main!$B$65</f>
        <v>6.1439187110579857E-5</v>
      </c>
    </row>
    <row r="700" spans="1:3" x14ac:dyDescent="0.25">
      <c r="A700" s="1">
        <v>337</v>
      </c>
      <c r="B700" s="1">
        <f>Main!$B$66*(1+(Main!$B$31/Main!$B$66)-(COS(RADIANS(A700)))-SQRT(((Main!$B$31/Main!$B$66)^2)-((SIN(RADIANS(A700)))^2)))</f>
        <v>4.1615669388609857E-3</v>
      </c>
      <c r="C700" s="1">
        <f>(B700*PI()*(Main!$B$33/2)^2)+Main!$B$65</f>
        <v>5.9669880799735456E-5</v>
      </c>
    </row>
    <row r="701" spans="1:3" x14ac:dyDescent="0.25">
      <c r="A701" s="1">
        <v>338</v>
      </c>
      <c r="B701" s="1">
        <f>Main!$B$66*(1+(Main!$B$31/Main!$B$66)-(COS(RADIANS(A701)))-SQRT(((Main!$B$31/Main!$B$66)^2)-((SIN(RADIANS(A701)))^2)))</f>
        <v>3.814637714468262E-3</v>
      </c>
      <c r="C701" s="1">
        <f>(B701*PI()*(Main!$B$33/2)^2)+Main!$B$65</f>
        <v>5.7969348249998039E-5</v>
      </c>
    </row>
    <row r="702" spans="1:3" x14ac:dyDescent="0.25">
      <c r="A702" s="1">
        <v>339</v>
      </c>
      <c r="B702" s="1">
        <f>Main!$B$66*(1+(Main!$B$31/Main!$B$66)-(COS(RADIANS(A702)))-SQRT(((Main!$B$31/Main!$B$66)^2)-((SIN(RADIANS(A702)))^2)))</f>
        <v>3.4819090593173731E-3</v>
      </c>
      <c r="C702" s="1">
        <f>(B702*PI()*(Main!$B$33/2)^2)+Main!$B$65</f>
        <v>5.6338422203612459E-5</v>
      </c>
    </row>
    <row r="703" spans="1:3" x14ac:dyDescent="0.25">
      <c r="A703" s="1">
        <v>340</v>
      </c>
      <c r="B703" s="1">
        <f>Main!$B$66*(1+(Main!$B$31/Main!$B$66)-(COS(RADIANS(A703)))-SQRT(((Main!$B$31/Main!$B$66)^2)-((SIN(RADIANS(A703)))^2)))</f>
        <v>3.1635440897643265E-3</v>
      </c>
      <c r="C703" s="1">
        <f>(B703*PI()*(Main!$B$33/2)^2)+Main!$B$65</f>
        <v>5.477790220311731E-5</v>
      </c>
    </row>
    <row r="704" spans="1:3" x14ac:dyDescent="0.25">
      <c r="A704" s="1">
        <v>341</v>
      </c>
      <c r="B704" s="1">
        <f>Main!$B$66*(1+(Main!$B$31/Main!$B$66)-(COS(RADIANS(A704)))-SQRT(((Main!$B$31/Main!$B$66)^2)-((SIN(RADIANS(A704)))^2)))</f>
        <v>2.8596990431149433E-3</v>
      </c>
      <c r="C704" s="1">
        <f>(B704*PI()*(Main!$B$33/2)^2)+Main!$B$65</f>
        <v>5.3288554072217688E-5</v>
      </c>
    </row>
    <row r="705" spans="1:3" x14ac:dyDescent="0.25">
      <c r="A705" s="1">
        <v>342</v>
      </c>
      <c r="B705" s="1">
        <f>Main!$B$66*(1+(Main!$B$31/Main!$B$66)-(COS(RADIANS(A705)))-SQRT(((Main!$B$31/Main!$B$66)^2)-((SIN(RADIANS(A705)))^2)))</f>
        <v>2.570523176591896E-3</v>
      </c>
      <c r="C705" s="1">
        <f>(B705*PI()*(Main!$B$33/2)^2)+Main!$B$65</f>
        <v>5.1871109420554959E-5</v>
      </c>
    </row>
    <row r="706" spans="1:3" x14ac:dyDescent="0.25">
      <c r="A706" s="1">
        <v>343</v>
      </c>
      <c r="B706" s="1">
        <f>Main!$B$66*(1+(Main!$B$31/Main!$B$66)-(COS(RADIANS(A706)))-SQRT(((Main!$B$31/Main!$B$66)^2)-((SIN(RADIANS(A706)))^2)))</f>
        <v>2.2961586711919319E-3</v>
      </c>
      <c r="C706" s="1">
        <f>(B706*PI()*(Main!$B$33/2)^2)+Main!$B$65</f>
        <v>5.0526265172446613E-5</v>
      </c>
    </row>
    <row r="707" spans="1:3" x14ac:dyDescent="0.25">
      <c r="A707" s="1">
        <v>344</v>
      </c>
      <c r="B707" s="1">
        <f>Main!$B$66*(1+(Main!$B$31/Main!$B$66)-(COS(RADIANS(A707)))-SQRT(((Main!$B$31/Main!$B$66)^2)-((SIN(RADIANS(A707)))^2)))</f>
        <v>2.0367405404463092E-3</v>
      </c>
      <c r="C707" s="1">
        <f>(B707*PI()*(Main!$B$33/2)^2)+Main!$B$65</f>
        <v>4.925468311966E-5</v>
      </c>
    </row>
    <row r="708" spans="1:3" x14ac:dyDescent="0.25">
      <c r="A708" s="1">
        <v>345</v>
      </c>
      <c r="B708" s="1">
        <f>Main!$B$66*(1+(Main!$B$31/Main!$B$66)-(COS(RADIANS(A708)))-SQRT(((Main!$B$31/Main!$B$66)^2)-((SIN(RADIANS(A708)))^2)))</f>
        <v>1.7923965440942418E-3</v>
      </c>
      <c r="C708" s="1">
        <f>(B708*PI()*(Main!$B$33/2)^2)+Main!$B$65</f>
        <v>4.8056989498268081E-5</v>
      </c>
    </row>
    <row r="709" spans="1:3" x14ac:dyDescent="0.25">
      <c r="A709" s="1">
        <v>346</v>
      </c>
      <c r="B709" s="1">
        <f>Main!$B$66*(1+(Main!$B$31/Main!$B$66)-(COS(RADIANS(A709)))-SQRT(((Main!$B$31/Main!$B$66)^2)-((SIN(RADIANS(A709)))^2)))</f>
        <v>1.5632471066777053E-3</v>
      </c>
      <c r="C709" s="1">
        <f>(B709*PI()*(Main!$B$33/2)^2)+Main!$B$65</f>
        <v>4.6933774589628034E-5</v>
      </c>
    </row>
    <row r="710" spans="1:3" x14ac:dyDescent="0.25">
      <c r="A710" s="1">
        <v>347</v>
      </c>
      <c r="B710" s="1">
        <f>Main!$B$66*(1+(Main!$B$31/Main!$B$66)-(COS(RADIANS(A710)))-SQRT(((Main!$B$31/Main!$B$66)^2)-((SIN(RADIANS(A710)))^2)))</f>
        <v>1.3494052410635501E-3</v>
      </c>
      <c r="C710" s="1">
        <f>(B710*PI()*(Main!$B$33/2)^2)+Main!$B$65</f>
        <v>4.5885592345511873E-5</v>
      </c>
    </row>
    <row r="711" spans="1:3" x14ac:dyDescent="0.25">
      <c r="A711" s="1">
        <v>348</v>
      </c>
      <c r="B711" s="1">
        <f>Main!$B$66*(1+(Main!$B$31/Main!$B$66)-(COS(RADIANS(A711)))-SQRT(((Main!$B$31/Main!$B$66)^2)-((SIN(RADIANS(A711)))^2)))</f>
        <v>1.1509764768977105E-3</v>
      </c>
      <c r="C711" s="1">
        <f>(B711*PI()*(Main!$B$33/2)^2)+Main!$B$65</f>
        <v>4.4912960037412618E-5</v>
      </c>
    </row>
    <row r="712" spans="1:3" x14ac:dyDescent="0.25">
      <c r="A712" s="1">
        <v>349</v>
      </c>
      <c r="B712" s="1">
        <f>Main!$B$66*(1+(Main!$B$31/Main!$B$66)-(COS(RADIANS(A712)))-SQRT(((Main!$B$31/Main!$B$66)^2)-((SIN(RADIANS(A712)))^2)))</f>
        <v>9.680587939946368E-4</v>
      </c>
      <c r="C712" s="1">
        <f>(B712*PI()*(Main!$B$33/2)^2)+Main!$B$65</f>
        <v>4.4016357930041271E-5</v>
      </c>
    </row>
    <row r="713" spans="1:3" x14ac:dyDescent="0.25">
      <c r="A713" s="1">
        <v>350</v>
      </c>
      <c r="B713" s="1">
        <f>Main!$B$66*(1+(Main!$B$31/Main!$B$66)-(COS(RADIANS(A713)))-SQRT(((Main!$B$31/Main!$B$66)^2)-((SIN(RADIANS(A713)))^2)))</f>
        <v>8.0074256066370417E-4</v>
      </c>
      <c r="C713" s="1">
        <f>(B713*PI()*(Main!$B$33/2)^2)+Main!$B$65</f>
        <v>4.319622897902322E-5</v>
      </c>
    </row>
    <row r="714" spans="1:3" x14ac:dyDescent="0.25">
      <c r="A714" s="1">
        <v>351</v>
      </c>
      <c r="B714" s="1">
        <f>Main!$B$66*(1+(Main!$B$31/Main!$B$66)-(COS(RADIANS(A714)))-SQRT(((Main!$B$31/Main!$B$66)^2)-((SIN(RADIANS(A714)))^2)))</f>
        <v>6.4911047697422558E-4</v>
      </c>
      <c r="C714" s="1">
        <f>(B714*PI()*(Main!$B$33/2)^2)+Main!$B$65</f>
        <v>4.2452978552802068E-5</v>
      </c>
    </row>
    <row r="715" spans="1:3" x14ac:dyDescent="0.25">
      <c r="A715" s="1">
        <v>352</v>
      </c>
      <c r="B715" s="1">
        <f>Main!$B$66*(1+(Main!$B$31/Main!$B$66)-(COS(RADIANS(A715)))-SQRT(((Main!$B$31/Main!$B$66)^2)-((SIN(RADIANS(A715)))^2)))</f>
        <v>5.1323752295861483E-4</v>
      </c>
      <c r="C715" s="1">
        <f>(B715*PI()*(Main!$B$33/2)^2)+Main!$B$65</f>
        <v>4.1786974178748625E-5</v>
      </c>
    </row>
    <row r="716" spans="1:3" x14ac:dyDescent="0.25">
      <c r="A716" s="1">
        <v>353</v>
      </c>
      <c r="B716" s="1">
        <f>Main!$B$66*(1+(Main!$B$31/Main!$B$66)-(COS(RADIANS(A716)))-SQRT(((Main!$B$31/Main!$B$66)^2)-((SIN(RADIANS(A716)))^2)))</f>
        <v>3.9319091175381066E-4</v>
      </c>
      <c r="C716" s="1">
        <f>(B716*PI()*(Main!$B$33/2)^2)+Main!$B$65</f>
        <v>4.1198545313475657E-5</v>
      </c>
    </row>
    <row r="717" spans="1:3" x14ac:dyDescent="0.25">
      <c r="A717" s="1">
        <v>354</v>
      </c>
      <c r="B717" s="1">
        <f>Main!$B$66*(1+(Main!$B$31/Main!$B$66)-(COS(RADIANS(A717)))-SQRT(((Main!$B$31/Main!$B$66)^2)-((SIN(RADIANS(A717)))^2)))</f>
        <v>2.8903004768012804E-4</v>
      </c>
      <c r="C717" s="1">
        <f>(B717*PI()*(Main!$B$33/2)^2)+Main!$B$65</f>
        <v>4.068798313735422E-5</v>
      </c>
    </row>
    <row r="718" spans="1:3" x14ac:dyDescent="0.25">
      <c r="A718" s="1">
        <v>355</v>
      </c>
      <c r="B718" s="1">
        <f>Main!$B$66*(1+(Main!$B$31/Main!$B$66)-(COS(RADIANS(A718)))-SQRT(((Main!$B$31/Main!$B$66)^2)-((SIN(RADIANS(A718)))^2)))</f>
        <v>2.0080648925630985E-4</v>
      </c>
      <c r="C718" s="1">
        <f>(B718*PI()*(Main!$B$33/2)^2)+Main!$B$65</f>
        <v>4.0255540373225672E-5</v>
      </c>
    </row>
    <row r="719" spans="1:3" x14ac:dyDescent="0.25">
      <c r="A719" s="1">
        <v>356</v>
      </c>
      <c r="B719" s="1">
        <f>Main!$B$66*(1+(Main!$B$31/Main!$B$66)-(COS(RADIANS(A719)))-SQRT(((Main!$B$31/Main!$B$66)^2)-((SIN(RADIANS(A719)))^2)))</f>
        <v>1.2856391714929552E-4</v>
      </c>
      <c r="C719" s="1">
        <f>(B719*PI()*(Main!$B$33/2)^2)+Main!$B$65</f>
        <v>3.9901431129302007E-5</v>
      </c>
    </row>
    <row r="720" spans="1:3" x14ac:dyDescent="0.25">
      <c r="A720" s="1">
        <v>357</v>
      </c>
      <c r="B720" s="1">
        <f>Main!$B$66*(1+(Main!$B$31/Main!$B$66)-(COS(RADIANS(A720)))-SQRT(((Main!$B$31/Main!$B$66)^2)-((SIN(RADIANS(A720)))^2)))</f>
        <v>7.2338107058146186E-5</v>
      </c>
      <c r="C720" s="1">
        <f>(B720*PI()*(Main!$B$33/2)^2)+Main!$B$65</f>
        <v>3.9625830766251826E-5</v>
      </c>
    </row>
    <row r="721" spans="1:3" x14ac:dyDescent="0.25">
      <c r="A721" s="1">
        <v>358</v>
      </c>
      <c r="B721" s="1">
        <f>Main!$B$66*(1+(Main!$B$31/Main!$B$66)-(COS(RADIANS(A721)))-SQRT(((Main!$B$31/Main!$B$66)^2)-((SIN(RADIANS(A721)))^2)))</f>
        <v>3.2156907529633164E-5</v>
      </c>
      <c r="C721" s="1">
        <f>(B721*PI()*(Main!$B$33/2)^2)+Main!$B$65</f>
        <v>3.9428875788459639E-5</v>
      </c>
    </row>
    <row r="722" spans="1:3" x14ac:dyDescent="0.25">
      <c r="A722" s="1">
        <v>359</v>
      </c>
      <c r="B722" s="1">
        <f>Main!$B$66*(1+(Main!$B$31/Main!$B$66)-(COS(RADIANS(A722)))-SQRT(((Main!$B$31/Main!$B$66)^2)-((SIN(RADIANS(A722)))^2)))</f>
        <v>8.040222705615196E-6</v>
      </c>
      <c r="C722" s="1">
        <f>(B722*PI()*(Main!$B$33/2)^2)+Main!$B$65</f>
        <v>3.9310663759459229E-5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923FA-6ED0-47C2-9E58-EDF854B76550}">
  <sheetPr>
    <tabColor theme="0" tint="-0.499984740745262"/>
  </sheetPr>
  <dimension ref="A1:C202"/>
  <sheetViews>
    <sheetView topLeftCell="D1" zoomScaleNormal="100" workbookViewId="0">
      <pane ySplit="1" topLeftCell="A23" activePane="bottomLeft" state="frozen"/>
      <selection pane="bottomLeft" activeCell="B21" sqref="B21"/>
    </sheetView>
  </sheetViews>
  <sheetFormatPr defaultRowHeight="15" x14ac:dyDescent="0.25"/>
  <cols>
    <col min="1" max="1" width="29" customWidth="1"/>
    <col min="3" max="3" width="10.42578125" customWidth="1"/>
  </cols>
  <sheetData>
    <row r="1" spans="1:3" x14ac:dyDescent="0.25">
      <c r="A1" t="s">
        <v>321</v>
      </c>
      <c r="B1" t="s">
        <v>316</v>
      </c>
      <c r="C1" t="s">
        <v>336</v>
      </c>
    </row>
    <row r="2" spans="1:3" x14ac:dyDescent="0.25">
      <c r="A2" s="12">
        <v>0</v>
      </c>
      <c r="B2">
        <v>-100</v>
      </c>
      <c r="C2" s="9">
        <v>0</v>
      </c>
    </row>
    <row r="3" spans="1:3" x14ac:dyDescent="0.25">
      <c r="A3" s="12">
        <v>0</v>
      </c>
      <c r="B3">
        <v>-99</v>
      </c>
      <c r="C3" s="9">
        <f>A3-A2</f>
        <v>0</v>
      </c>
    </row>
    <row r="4" spans="1:3" x14ac:dyDescent="0.25">
      <c r="A4" s="12">
        <v>0</v>
      </c>
      <c r="B4">
        <v>-98</v>
      </c>
      <c r="C4" s="9">
        <f t="shared" ref="C4:C67" si="0">A4-A3</f>
        <v>0</v>
      </c>
    </row>
    <row r="5" spans="1:3" x14ac:dyDescent="0.25">
      <c r="A5" s="12">
        <v>0</v>
      </c>
      <c r="B5">
        <v>-97</v>
      </c>
      <c r="C5" s="9">
        <f t="shared" si="0"/>
        <v>0</v>
      </c>
    </row>
    <row r="6" spans="1:3" x14ac:dyDescent="0.25">
      <c r="A6" s="12">
        <v>0</v>
      </c>
      <c r="B6">
        <v>-96</v>
      </c>
      <c r="C6" s="9">
        <f t="shared" si="0"/>
        <v>0</v>
      </c>
    </row>
    <row r="7" spans="1:3" x14ac:dyDescent="0.25">
      <c r="A7" s="12">
        <v>0</v>
      </c>
      <c r="B7">
        <v>-95</v>
      </c>
      <c r="C7" s="9">
        <f t="shared" si="0"/>
        <v>0</v>
      </c>
    </row>
    <row r="8" spans="1:3" x14ac:dyDescent="0.25">
      <c r="A8" s="12">
        <v>0</v>
      </c>
      <c r="B8">
        <v>-94</v>
      </c>
      <c r="C8" s="9">
        <f t="shared" si="0"/>
        <v>0</v>
      </c>
    </row>
    <row r="9" spans="1:3" x14ac:dyDescent="0.25">
      <c r="A9" s="12">
        <v>0</v>
      </c>
      <c r="B9">
        <v>-93</v>
      </c>
      <c r="C9" s="9">
        <f t="shared" si="0"/>
        <v>0</v>
      </c>
    </row>
    <row r="10" spans="1:3" x14ac:dyDescent="0.25">
      <c r="A10" s="12">
        <v>0</v>
      </c>
      <c r="B10">
        <v>-92</v>
      </c>
      <c r="C10" s="9">
        <f t="shared" si="0"/>
        <v>0</v>
      </c>
    </row>
    <row r="11" spans="1:3" x14ac:dyDescent="0.25">
      <c r="A11" s="12">
        <v>0</v>
      </c>
      <c r="B11">
        <v>-91</v>
      </c>
      <c r="C11" s="9">
        <f t="shared" si="0"/>
        <v>0</v>
      </c>
    </row>
    <row r="12" spans="1:3" x14ac:dyDescent="0.25">
      <c r="A12" s="12">
        <v>0</v>
      </c>
      <c r="B12">
        <v>-90</v>
      </c>
      <c r="C12" s="9">
        <f t="shared" si="0"/>
        <v>0</v>
      </c>
    </row>
    <row r="13" spans="1:3" x14ac:dyDescent="0.25">
      <c r="A13" s="12">
        <v>0</v>
      </c>
      <c r="B13">
        <v>-89</v>
      </c>
      <c r="C13" s="9">
        <f t="shared" si="0"/>
        <v>0</v>
      </c>
    </row>
    <row r="14" spans="1:3" x14ac:dyDescent="0.25">
      <c r="A14" s="12">
        <v>0</v>
      </c>
      <c r="B14">
        <v>-88</v>
      </c>
      <c r="C14" s="9">
        <f t="shared" si="0"/>
        <v>0</v>
      </c>
    </row>
    <row r="15" spans="1:3" x14ac:dyDescent="0.25">
      <c r="A15" s="12">
        <v>0</v>
      </c>
      <c r="B15">
        <v>-87</v>
      </c>
      <c r="C15" s="9">
        <f t="shared" si="0"/>
        <v>0</v>
      </c>
    </row>
    <row r="16" spans="1:3" x14ac:dyDescent="0.25">
      <c r="A16" s="12">
        <v>0</v>
      </c>
      <c r="B16">
        <v>-86</v>
      </c>
      <c r="C16" s="9">
        <f t="shared" si="0"/>
        <v>0</v>
      </c>
    </row>
    <row r="17" spans="1:3" x14ac:dyDescent="0.25">
      <c r="A17" s="12">
        <v>0</v>
      </c>
      <c r="B17">
        <v>-85</v>
      </c>
      <c r="C17" s="9">
        <f t="shared" si="0"/>
        <v>0</v>
      </c>
    </row>
    <row r="18" spans="1:3" x14ac:dyDescent="0.25">
      <c r="A18" s="12">
        <v>0</v>
      </c>
      <c r="B18">
        <v>-84</v>
      </c>
      <c r="C18" s="9">
        <f t="shared" si="0"/>
        <v>0</v>
      </c>
    </row>
    <row r="19" spans="1:3" x14ac:dyDescent="0.25">
      <c r="A19" s="12">
        <v>0</v>
      </c>
      <c r="B19">
        <v>-83</v>
      </c>
      <c r="C19" s="9">
        <f t="shared" si="0"/>
        <v>0</v>
      </c>
    </row>
    <row r="20" spans="1:3" x14ac:dyDescent="0.25">
      <c r="A20" s="12">
        <v>0</v>
      </c>
      <c r="B20">
        <v>-82</v>
      </c>
      <c r="C20" s="9">
        <f t="shared" si="0"/>
        <v>0</v>
      </c>
    </row>
    <row r="21" spans="1:3" x14ac:dyDescent="0.25">
      <c r="A21" s="12">
        <v>0</v>
      </c>
      <c r="B21">
        <v>-81</v>
      </c>
      <c r="C21" s="9">
        <f t="shared" si="0"/>
        <v>0</v>
      </c>
    </row>
    <row r="22" spans="1:3" x14ac:dyDescent="0.25">
      <c r="A22" s="12">
        <v>0</v>
      </c>
      <c r="B22">
        <v>-80</v>
      </c>
      <c r="C22" s="9">
        <f t="shared" si="0"/>
        <v>0</v>
      </c>
    </row>
    <row r="23" spans="1:3" x14ac:dyDescent="0.25">
      <c r="A23" s="12">
        <v>0</v>
      </c>
      <c r="B23">
        <v>-79</v>
      </c>
      <c r="C23" s="9">
        <f t="shared" si="0"/>
        <v>0</v>
      </c>
    </row>
    <row r="24" spans="1:3" x14ac:dyDescent="0.25">
      <c r="A24" s="12">
        <v>0</v>
      </c>
      <c r="B24">
        <v>-78</v>
      </c>
      <c r="C24" s="9">
        <f t="shared" si="0"/>
        <v>0</v>
      </c>
    </row>
    <row r="25" spans="1:3" x14ac:dyDescent="0.25">
      <c r="A25" s="12">
        <v>0</v>
      </c>
      <c r="B25">
        <v>-77</v>
      </c>
      <c r="C25" s="9">
        <f t="shared" si="0"/>
        <v>0</v>
      </c>
    </row>
    <row r="26" spans="1:3" x14ac:dyDescent="0.25">
      <c r="A26" s="12">
        <v>0</v>
      </c>
      <c r="B26">
        <v>-76</v>
      </c>
      <c r="C26" s="9">
        <f t="shared" si="0"/>
        <v>0</v>
      </c>
    </row>
    <row r="27" spans="1:3" x14ac:dyDescent="0.25">
      <c r="A27" s="12">
        <v>0</v>
      </c>
      <c r="B27">
        <v>-75</v>
      </c>
      <c r="C27" s="9">
        <f t="shared" si="0"/>
        <v>0</v>
      </c>
    </row>
    <row r="28" spans="1:3" x14ac:dyDescent="0.25">
      <c r="A28" s="12">
        <v>0</v>
      </c>
      <c r="B28">
        <v>-74</v>
      </c>
      <c r="C28" s="9">
        <f t="shared" si="0"/>
        <v>0</v>
      </c>
    </row>
    <row r="29" spans="1:3" x14ac:dyDescent="0.25">
      <c r="A29" s="12">
        <v>0</v>
      </c>
      <c r="B29">
        <v>-73</v>
      </c>
      <c r="C29" s="9">
        <f t="shared" si="0"/>
        <v>0</v>
      </c>
    </row>
    <row r="30" spans="1:3" x14ac:dyDescent="0.25">
      <c r="A30" s="12">
        <v>0</v>
      </c>
      <c r="B30">
        <v>-72</v>
      </c>
      <c r="C30" s="9">
        <f t="shared" si="0"/>
        <v>0</v>
      </c>
    </row>
    <row r="31" spans="1:3" x14ac:dyDescent="0.25">
      <c r="A31" s="12">
        <v>0</v>
      </c>
      <c r="B31">
        <v>-71</v>
      </c>
      <c r="C31" s="9">
        <f t="shared" si="0"/>
        <v>0</v>
      </c>
    </row>
    <row r="32" spans="1:3" x14ac:dyDescent="0.25">
      <c r="A32" s="12">
        <v>0</v>
      </c>
      <c r="B32">
        <v>-70</v>
      </c>
      <c r="C32" s="9">
        <f t="shared" si="0"/>
        <v>0</v>
      </c>
    </row>
    <row r="33" spans="1:3" x14ac:dyDescent="0.25">
      <c r="A33" s="12">
        <v>0</v>
      </c>
      <c r="B33">
        <v>-69</v>
      </c>
      <c r="C33" s="9">
        <f t="shared" si="0"/>
        <v>0</v>
      </c>
    </row>
    <row r="34" spans="1:3" x14ac:dyDescent="0.25">
      <c r="A34" s="12">
        <v>0</v>
      </c>
      <c r="B34">
        <v>-68</v>
      </c>
      <c r="C34" s="9">
        <f t="shared" si="0"/>
        <v>0</v>
      </c>
    </row>
    <row r="35" spans="1:3" x14ac:dyDescent="0.25">
      <c r="A35" s="12">
        <v>0</v>
      </c>
      <c r="B35">
        <v>-67</v>
      </c>
      <c r="C35" s="9">
        <f t="shared" si="0"/>
        <v>0</v>
      </c>
    </row>
    <row r="36" spans="1:3" x14ac:dyDescent="0.25">
      <c r="A36" s="12">
        <v>0</v>
      </c>
      <c r="B36">
        <v>-66</v>
      </c>
      <c r="C36" s="9">
        <f t="shared" si="0"/>
        <v>0</v>
      </c>
    </row>
    <row r="37" spans="1:3" x14ac:dyDescent="0.25">
      <c r="A37" s="12">
        <v>0</v>
      </c>
      <c r="B37">
        <v>-65</v>
      </c>
      <c r="C37" s="9">
        <f t="shared" si="0"/>
        <v>0</v>
      </c>
    </row>
    <row r="38" spans="1:3" x14ac:dyDescent="0.25">
      <c r="A38" s="12">
        <v>0</v>
      </c>
      <c r="B38">
        <v>-64</v>
      </c>
      <c r="C38" s="9">
        <f t="shared" si="0"/>
        <v>0</v>
      </c>
    </row>
    <row r="39" spans="1:3" x14ac:dyDescent="0.25">
      <c r="A39" s="12">
        <v>0</v>
      </c>
      <c r="B39">
        <v>-63</v>
      </c>
      <c r="C39" s="9">
        <f t="shared" si="0"/>
        <v>0</v>
      </c>
    </row>
    <row r="40" spans="1:3" x14ac:dyDescent="0.25">
      <c r="A40" s="12">
        <v>0</v>
      </c>
      <c r="B40">
        <v>-62</v>
      </c>
      <c r="C40" s="9">
        <f t="shared" si="0"/>
        <v>0</v>
      </c>
    </row>
    <row r="41" spans="1:3" x14ac:dyDescent="0.25">
      <c r="A41" s="12">
        <v>0</v>
      </c>
      <c r="B41">
        <v>-61</v>
      </c>
      <c r="C41" s="9">
        <f t="shared" si="0"/>
        <v>0</v>
      </c>
    </row>
    <row r="42" spans="1:3" x14ac:dyDescent="0.25">
      <c r="A42" s="12">
        <v>0</v>
      </c>
      <c r="B42">
        <v>-60</v>
      </c>
      <c r="C42" s="9">
        <f t="shared" si="0"/>
        <v>0</v>
      </c>
    </row>
    <row r="43" spans="1:3" x14ac:dyDescent="0.25">
      <c r="A43" s="12">
        <v>0</v>
      </c>
      <c r="B43">
        <v>-59</v>
      </c>
      <c r="C43" s="9">
        <f t="shared" si="0"/>
        <v>0</v>
      </c>
    </row>
    <row r="44" spans="1:3" x14ac:dyDescent="0.25">
      <c r="A44" s="12">
        <v>0</v>
      </c>
      <c r="B44">
        <v>-58</v>
      </c>
      <c r="C44" s="9">
        <f t="shared" si="0"/>
        <v>0</v>
      </c>
    </row>
    <row r="45" spans="1:3" x14ac:dyDescent="0.25">
      <c r="A45" s="12">
        <v>0</v>
      </c>
      <c r="B45">
        <v>-57</v>
      </c>
      <c r="C45" s="9">
        <f t="shared" si="0"/>
        <v>0</v>
      </c>
    </row>
    <row r="46" spans="1:3" x14ac:dyDescent="0.25">
      <c r="A46" s="12">
        <v>0</v>
      </c>
      <c r="B46">
        <v>-56</v>
      </c>
      <c r="C46" s="9">
        <f t="shared" si="0"/>
        <v>0</v>
      </c>
    </row>
    <row r="47" spans="1:3" x14ac:dyDescent="0.25">
      <c r="A47" s="12">
        <v>0</v>
      </c>
      <c r="B47">
        <v>-55</v>
      </c>
      <c r="C47" s="9">
        <f t="shared" si="0"/>
        <v>0</v>
      </c>
    </row>
    <row r="48" spans="1:3" x14ac:dyDescent="0.25">
      <c r="A48" s="12">
        <v>0</v>
      </c>
      <c r="B48">
        <v>-54</v>
      </c>
      <c r="C48" s="9">
        <f t="shared" si="0"/>
        <v>0</v>
      </c>
    </row>
    <row r="49" spans="1:3" x14ac:dyDescent="0.25">
      <c r="A49" s="12">
        <v>0</v>
      </c>
      <c r="B49">
        <v>-53</v>
      </c>
      <c r="C49" s="9">
        <f t="shared" si="0"/>
        <v>0</v>
      </c>
    </row>
    <row r="50" spans="1:3" x14ac:dyDescent="0.25">
      <c r="A50" s="12">
        <v>0</v>
      </c>
      <c r="B50">
        <v>-52</v>
      </c>
      <c r="C50" s="9">
        <f t="shared" si="0"/>
        <v>0</v>
      </c>
    </row>
    <row r="51" spans="1:3" x14ac:dyDescent="0.25">
      <c r="A51" s="12">
        <v>0</v>
      </c>
      <c r="B51">
        <v>-51</v>
      </c>
      <c r="C51" s="9">
        <f t="shared" si="0"/>
        <v>0</v>
      </c>
    </row>
    <row r="52" spans="1:3" x14ac:dyDescent="0.25">
      <c r="A52" s="12">
        <v>0</v>
      </c>
      <c r="B52">
        <v>-50</v>
      </c>
      <c r="C52" s="9">
        <f t="shared" si="0"/>
        <v>0</v>
      </c>
    </row>
    <row r="53" spans="1:3" x14ac:dyDescent="0.25">
      <c r="A53" s="12">
        <v>0</v>
      </c>
      <c r="B53">
        <v>-49</v>
      </c>
      <c r="C53" s="9">
        <f t="shared" si="0"/>
        <v>0</v>
      </c>
    </row>
    <row r="54" spans="1:3" x14ac:dyDescent="0.25">
      <c r="A54" s="12">
        <v>0</v>
      </c>
      <c r="B54">
        <v>-48</v>
      </c>
      <c r="C54" s="9">
        <f t="shared" si="0"/>
        <v>0</v>
      </c>
    </row>
    <row r="55" spans="1:3" x14ac:dyDescent="0.25">
      <c r="A55" s="12">
        <v>0</v>
      </c>
      <c r="B55">
        <v>-47</v>
      </c>
      <c r="C55" s="9">
        <f t="shared" si="0"/>
        <v>0</v>
      </c>
    </row>
    <row r="56" spans="1:3" x14ac:dyDescent="0.25">
      <c r="A56" s="12">
        <v>0</v>
      </c>
      <c r="B56">
        <v>-46</v>
      </c>
      <c r="C56" s="9">
        <f t="shared" si="0"/>
        <v>0</v>
      </c>
    </row>
    <row r="57" spans="1:3" x14ac:dyDescent="0.25">
      <c r="A57" s="12">
        <v>0</v>
      </c>
      <c r="B57">
        <v>-45</v>
      </c>
      <c r="C57" s="9">
        <f t="shared" si="0"/>
        <v>0</v>
      </c>
    </row>
    <row r="58" spans="1:3" x14ac:dyDescent="0.25">
      <c r="A58" s="12">
        <v>0</v>
      </c>
      <c r="B58">
        <v>-44</v>
      </c>
      <c r="C58" s="9">
        <f t="shared" si="0"/>
        <v>0</v>
      </c>
    </row>
    <row r="59" spans="1:3" x14ac:dyDescent="0.25">
      <c r="A59" s="12">
        <v>0</v>
      </c>
      <c r="B59">
        <v>-43</v>
      </c>
      <c r="C59" s="9">
        <f t="shared" si="0"/>
        <v>0</v>
      </c>
    </row>
    <row r="60" spans="1:3" x14ac:dyDescent="0.25">
      <c r="A60" s="12">
        <v>0</v>
      </c>
      <c r="B60">
        <v>-42</v>
      </c>
      <c r="C60" s="9">
        <f t="shared" si="0"/>
        <v>0</v>
      </c>
    </row>
    <row r="61" spans="1:3" x14ac:dyDescent="0.25">
      <c r="A61" s="12">
        <v>0</v>
      </c>
      <c r="B61">
        <v>-41</v>
      </c>
      <c r="C61" s="9">
        <f t="shared" si="0"/>
        <v>0</v>
      </c>
    </row>
    <row r="62" spans="1:3" x14ac:dyDescent="0.25">
      <c r="A62" s="12">
        <v>0</v>
      </c>
      <c r="B62">
        <v>-40</v>
      </c>
      <c r="C62" s="9">
        <f t="shared" si="0"/>
        <v>0</v>
      </c>
    </row>
    <row r="63" spans="1:3" x14ac:dyDescent="0.25">
      <c r="A63" s="12">
        <v>0</v>
      </c>
      <c r="B63">
        <v>-39</v>
      </c>
      <c r="C63" s="9">
        <f t="shared" si="0"/>
        <v>0</v>
      </c>
    </row>
    <row r="64" spans="1:3" x14ac:dyDescent="0.25">
      <c r="A64" s="12">
        <v>0</v>
      </c>
      <c r="B64">
        <v>-38</v>
      </c>
      <c r="C64" s="9">
        <f t="shared" si="0"/>
        <v>0</v>
      </c>
    </row>
    <row r="65" spans="1:3" x14ac:dyDescent="0.25">
      <c r="A65" s="12">
        <v>0</v>
      </c>
      <c r="B65">
        <v>-37</v>
      </c>
      <c r="C65" s="9">
        <f t="shared" si="0"/>
        <v>0</v>
      </c>
    </row>
    <row r="66" spans="1:3" x14ac:dyDescent="0.25">
      <c r="A66" s="12">
        <v>0</v>
      </c>
      <c r="B66">
        <v>-36</v>
      </c>
      <c r="C66" s="9">
        <f t="shared" si="0"/>
        <v>0</v>
      </c>
    </row>
    <row r="67" spans="1:3" x14ac:dyDescent="0.25">
      <c r="A67" s="12">
        <v>0</v>
      </c>
      <c r="B67">
        <v>-35</v>
      </c>
      <c r="C67" s="9">
        <f t="shared" si="0"/>
        <v>0</v>
      </c>
    </row>
    <row r="68" spans="1:3" x14ac:dyDescent="0.25">
      <c r="A68" s="12">
        <v>0</v>
      </c>
      <c r="B68">
        <v>-34</v>
      </c>
      <c r="C68" s="9">
        <f t="shared" ref="C68:C86" si="1">A68-A67</f>
        <v>0</v>
      </c>
    </row>
    <row r="69" spans="1:3" x14ac:dyDescent="0.25">
      <c r="A69" s="12">
        <v>0</v>
      </c>
      <c r="B69">
        <v>-33</v>
      </c>
      <c r="C69" s="9">
        <f t="shared" si="1"/>
        <v>0</v>
      </c>
    </row>
    <row r="70" spans="1:3" x14ac:dyDescent="0.25">
      <c r="A70" s="12">
        <v>0</v>
      </c>
      <c r="B70">
        <v>-32</v>
      </c>
      <c r="C70" s="9">
        <f t="shared" si="1"/>
        <v>0</v>
      </c>
    </row>
    <row r="71" spans="1:3" x14ac:dyDescent="0.25">
      <c r="A71" s="12">
        <v>0</v>
      </c>
      <c r="B71">
        <v>-31</v>
      </c>
      <c r="C71" s="9">
        <f t="shared" si="1"/>
        <v>0</v>
      </c>
    </row>
    <row r="72" spans="1:3" x14ac:dyDescent="0.25">
      <c r="A72" s="12">
        <v>0</v>
      </c>
      <c r="B72">
        <v>-30</v>
      </c>
      <c r="C72" s="9">
        <f t="shared" si="1"/>
        <v>0</v>
      </c>
    </row>
    <row r="73" spans="1:3" x14ac:dyDescent="0.25">
      <c r="A73" s="12">
        <v>0</v>
      </c>
      <c r="B73">
        <v>-29</v>
      </c>
      <c r="C73" s="9">
        <f t="shared" si="1"/>
        <v>0</v>
      </c>
    </row>
    <row r="74" spans="1:3" x14ac:dyDescent="0.25">
      <c r="A74" s="12">
        <v>0</v>
      </c>
      <c r="B74">
        <v>-28</v>
      </c>
      <c r="C74" s="9">
        <f t="shared" si="1"/>
        <v>0</v>
      </c>
    </row>
    <row r="75" spans="1:3" x14ac:dyDescent="0.25">
      <c r="A75" s="12">
        <v>0</v>
      </c>
      <c r="B75">
        <v>-27</v>
      </c>
      <c r="C75" s="9">
        <f t="shared" si="1"/>
        <v>0</v>
      </c>
    </row>
    <row r="76" spans="1:3" x14ac:dyDescent="0.25">
      <c r="A76" s="12">
        <v>0</v>
      </c>
      <c r="B76">
        <v>-26</v>
      </c>
      <c r="C76" s="9">
        <f t="shared" si="1"/>
        <v>0</v>
      </c>
    </row>
    <row r="77" spans="1:3" x14ac:dyDescent="0.25">
      <c r="A77" s="12">
        <v>0</v>
      </c>
      <c r="B77">
        <v>-25</v>
      </c>
      <c r="C77" s="9">
        <f t="shared" si="1"/>
        <v>0</v>
      </c>
    </row>
    <row r="78" spans="1:3" x14ac:dyDescent="0.25">
      <c r="A78" s="12">
        <v>0</v>
      </c>
      <c r="B78">
        <v>-24</v>
      </c>
      <c r="C78" s="9">
        <f t="shared" si="1"/>
        <v>0</v>
      </c>
    </row>
    <row r="79" spans="1:3" x14ac:dyDescent="0.25">
      <c r="A79" s="12">
        <v>0</v>
      </c>
      <c r="B79">
        <v>-23</v>
      </c>
      <c r="C79" s="9">
        <f t="shared" si="1"/>
        <v>0</v>
      </c>
    </row>
    <row r="80" spans="1:3" x14ac:dyDescent="0.25">
      <c r="A80" s="12">
        <v>0</v>
      </c>
      <c r="B80">
        <v>-22</v>
      </c>
      <c r="C80" s="9">
        <f t="shared" si="1"/>
        <v>0</v>
      </c>
    </row>
    <row r="81" spans="1:3" x14ac:dyDescent="0.25">
      <c r="A81" s="12">
        <v>0</v>
      </c>
      <c r="B81">
        <v>-21</v>
      </c>
      <c r="C81" s="9">
        <f t="shared" si="1"/>
        <v>0</v>
      </c>
    </row>
    <row r="82" spans="1:3" x14ac:dyDescent="0.25">
      <c r="A82" s="12">
        <v>0</v>
      </c>
      <c r="B82">
        <v>-20</v>
      </c>
      <c r="C82" s="9">
        <f t="shared" si="1"/>
        <v>0</v>
      </c>
    </row>
    <row r="83" spans="1:3" x14ac:dyDescent="0.25">
      <c r="A83" s="12">
        <v>0</v>
      </c>
      <c r="B83">
        <v>-19</v>
      </c>
      <c r="C83" s="9">
        <f t="shared" si="1"/>
        <v>0</v>
      </c>
    </row>
    <row r="84" spans="1:3" x14ac:dyDescent="0.25">
      <c r="A84" s="12">
        <v>0</v>
      </c>
      <c r="B84">
        <v>-18</v>
      </c>
      <c r="C84" s="9">
        <f t="shared" si="1"/>
        <v>0</v>
      </c>
    </row>
    <row r="85" spans="1:3" x14ac:dyDescent="0.25">
      <c r="A85" s="12">
        <v>0</v>
      </c>
      <c r="B85">
        <v>-17</v>
      </c>
      <c r="C85" s="9">
        <f t="shared" si="1"/>
        <v>0</v>
      </c>
    </row>
    <row r="86" spans="1:3" x14ac:dyDescent="0.25">
      <c r="A86" s="12">
        <v>0</v>
      </c>
      <c r="B86">
        <v>-16</v>
      </c>
      <c r="C86" s="9">
        <f t="shared" si="1"/>
        <v>0</v>
      </c>
    </row>
    <row r="87" spans="1:3" x14ac:dyDescent="0.25">
      <c r="A87" s="11">
        <f>1-EXP(-Main!$B$56*(((B87-Main!$B$58))/(Main!$B$59))^(Main!$B$57+1))</f>
        <v>0</v>
      </c>
      <c r="B87" s="4">
        <v>-15</v>
      </c>
      <c r="C87" s="10">
        <v>0</v>
      </c>
    </row>
    <row r="88" spans="1:3" x14ac:dyDescent="0.25">
      <c r="A88" s="11">
        <f>1-EXP(-Main!$B$56*(((B88-Main!$B$58))/(Main!$B$59))^(Main!$B$57+1))</f>
        <v>0</v>
      </c>
      <c r="B88" s="4">
        <v>-14</v>
      </c>
      <c r="C88" s="10">
        <f>A88-A87</f>
        <v>0</v>
      </c>
    </row>
    <row r="89" spans="1:3" x14ac:dyDescent="0.25">
      <c r="A89" s="11">
        <f>1-EXP(-Main!$B$60*(((B89-Main!$B$58))/(Main!$B$59))^(Main!$B$57+1))</f>
        <v>1.2868040755189547E-3</v>
      </c>
      <c r="B89" s="4">
        <v>-13</v>
      </c>
      <c r="C89" s="10">
        <f t="shared" ref="C89:C152" si="2">A89-A88</f>
        <v>1.2868040755189547E-3</v>
      </c>
    </row>
    <row r="90" spans="1:3" x14ac:dyDescent="0.25">
      <c r="A90" s="11">
        <f>1-EXP(-Main!$B$60*(((B90-Main!$B$58))/(Main!$B$59))^(Main!$B$57+1))</f>
        <v>3.5420107573304049E-3</v>
      </c>
      <c r="B90" s="4">
        <v>-12</v>
      </c>
      <c r="C90" s="10">
        <f t="shared" si="2"/>
        <v>2.2552066818114502E-3</v>
      </c>
    </row>
    <row r="91" spans="1:3" x14ac:dyDescent="0.25">
      <c r="A91" s="11">
        <f>1-EXP(-Main!$B$60*(((B91-Main!$B$58))/(Main!$B$59))^(Main!$B$57+1))</f>
        <v>7.2574869413385423E-3</v>
      </c>
      <c r="B91" s="4">
        <v>-11</v>
      </c>
      <c r="C91" s="10">
        <f t="shared" si="2"/>
        <v>3.7154761840081374E-3</v>
      </c>
    </row>
    <row r="92" spans="1:3" x14ac:dyDescent="0.25">
      <c r="A92" s="11">
        <f>1-EXP(-Main!$B$60*(((B92-Main!$B$58))/(Main!$B$59))^(Main!$B$57+1))</f>
        <v>1.2643923422204772E-2</v>
      </c>
      <c r="B92" s="4">
        <v>-10</v>
      </c>
      <c r="C92" s="10">
        <f t="shared" si="2"/>
        <v>5.3864364808662302E-3</v>
      </c>
    </row>
    <row r="93" spans="1:3" x14ac:dyDescent="0.25">
      <c r="A93" s="11">
        <f>1-EXP(-Main!$B$60*(((B93-Main!$B$58))/(Main!$B$59))^(Main!$B$57+1))</f>
        <v>1.9872101945867193E-2</v>
      </c>
      <c r="B93" s="4">
        <v>-9</v>
      </c>
      <c r="C93" s="10">
        <f t="shared" si="2"/>
        <v>7.2281785236624208E-3</v>
      </c>
    </row>
    <row r="94" spans="1:3" x14ac:dyDescent="0.25">
      <c r="A94" s="11">
        <f>1-EXP(-Main!$B$60*(((B94-Main!$B$58))/(Main!$B$59))^(Main!$B$57+1))</f>
        <v>2.9078363540104069E-2</v>
      </c>
      <c r="B94" s="4">
        <v>-8</v>
      </c>
      <c r="C94" s="10">
        <f t="shared" si="2"/>
        <v>9.2062615942368753E-3</v>
      </c>
    </row>
    <row r="95" spans="1:3" x14ac:dyDescent="0.25">
      <c r="A95" s="11">
        <f>1-EXP(-Main!$B$60*(((B95-Main!$B$58))/(Main!$B$59))^(Main!$B$57+1))</f>
        <v>4.0366892255726206E-2</v>
      </c>
      <c r="B95" s="4">
        <v>-7</v>
      </c>
      <c r="C95" s="10">
        <f t="shared" si="2"/>
        <v>1.1288528715622137E-2</v>
      </c>
    </row>
    <row r="96" spans="1:3" x14ac:dyDescent="0.25">
      <c r="A96" s="11">
        <f>1-EXP(-Main!$B$60*(((B96-Main!$B$58))/(Main!$B$59))^(Main!$B$57+1))</f>
        <v>5.3810582444970168E-2</v>
      </c>
      <c r="B96" s="4">
        <v>-6</v>
      </c>
      <c r="C96" s="10">
        <f t="shared" si="2"/>
        <v>1.3443690189243962E-2</v>
      </c>
    </row>
    <row r="97" spans="1:3" x14ac:dyDescent="0.25">
      <c r="A97" s="11">
        <f>1-EXP(-Main!$B$60*(((B97-Main!$B$58))/(Main!$B$59))^(Main!$B$57+1))</f>
        <v>6.9451291082891387E-2</v>
      </c>
      <c r="B97" s="4">
        <v>-5</v>
      </c>
      <c r="C97" s="10">
        <f t="shared" si="2"/>
        <v>1.5640708637921219E-2</v>
      </c>
    </row>
    <row r="98" spans="1:3" x14ac:dyDescent="0.25">
      <c r="A98" s="11">
        <f>1-EXP(-Main!$B$60*(((B98-Main!$B$58))/(Main!$B$59))^(Main!$B$57+1))</f>
        <v>8.72999033442734E-2</v>
      </c>
      <c r="B98" s="4">
        <v>-4</v>
      </c>
      <c r="C98" s="10">
        <f t="shared" si="2"/>
        <v>1.7848612261382013E-2</v>
      </c>
    </row>
    <row r="99" spans="1:3" x14ac:dyDescent="0.25">
      <c r="A99" s="11">
        <f>1-EXP(-Main!$B$60*(((B99-Main!$B$58))/(Main!$B$59))^(Main!$B$57+1))</f>
        <v>0.10733646796387297</v>
      </c>
      <c r="B99" s="4">
        <v>-3</v>
      </c>
      <c r="C99" s="10">
        <f t="shared" si="2"/>
        <v>2.0036564619599573E-2</v>
      </c>
    </row>
    <row r="100" spans="1:3" x14ac:dyDescent="0.25">
      <c r="A100" s="11">
        <f>1-EXP(-Main!$B$60*(((B100-Main!$B$58))/(Main!$B$59))^(Main!$B$57+1))</f>
        <v>0.12951056765223579</v>
      </c>
      <c r="B100" s="4">
        <v>-2</v>
      </c>
      <c r="C100" s="10">
        <f t="shared" si="2"/>
        <v>2.2174099688362814E-2</v>
      </c>
    </row>
    <row r="101" spans="1:3" x14ac:dyDescent="0.25">
      <c r="A101" s="11">
        <f>1-EXP(-Main!$B$60*(((B101-Main!$B$58))/(Main!$B$59))^(Main!$B$57+1))</f>
        <v>0.15374203420338672</v>
      </c>
      <c r="B101" s="4">
        <v>-1</v>
      </c>
      <c r="C101" s="10">
        <f t="shared" si="2"/>
        <v>2.4231466551150938E-2</v>
      </c>
    </row>
    <row r="102" spans="1:3" x14ac:dyDescent="0.25">
      <c r="A102" s="11">
        <f>1-EXP(-Main!$B$60*(((B102-Main!$B$58))/(Main!$B$59))^(Main!$B$57+1))</f>
        <v>0.17992207922633396</v>
      </c>
      <c r="B102" s="4">
        <v>0</v>
      </c>
      <c r="C102" s="10">
        <f t="shared" si="2"/>
        <v>2.618004502294724E-2</v>
      </c>
    </row>
    <row r="103" spans="1:3" x14ac:dyDescent="0.25">
      <c r="A103" s="11">
        <f>1-EXP(-Main!$B$60*(((B103-Main!$B$58))/(Main!$B$59))^(Main!$B$57+1))</f>
        <v>0.20791488123395219</v>
      </c>
      <c r="B103" s="4">
        <v>1</v>
      </c>
      <c r="C103" s="10">
        <f t="shared" si="2"/>
        <v>2.7992802007618223E-2</v>
      </c>
    </row>
    <row r="104" spans="1:3" x14ac:dyDescent="0.25">
      <c r="A104" s="11">
        <f>1-EXP(-Main!$B$60*(((B104-Main!$B$58))/(Main!$B$59))^(Main!$B$57+1))</f>
        <v>0.23755964419627462</v>
      </c>
      <c r="B104" s="4">
        <v>2</v>
      </c>
      <c r="C104" s="10">
        <f t="shared" si="2"/>
        <v>2.9644762962322435E-2</v>
      </c>
    </row>
    <row r="105" spans="1:3" x14ac:dyDescent="0.25">
      <c r="A105" s="11">
        <f>1-EXP(-Main!$B$60*(((B105-Main!$B$58))/(Main!$B$59))^(Main!$B$57+1))</f>
        <v>0.26867311982112496</v>
      </c>
      <c r="B105" s="4">
        <v>3</v>
      </c>
      <c r="C105" s="10">
        <f t="shared" si="2"/>
        <v>3.111347562485034E-2</v>
      </c>
    </row>
    <row r="106" spans="1:3" x14ac:dyDescent="0.25">
      <c r="A106" s="11">
        <f>1-EXP(-Main!$B$60*(((B106-Main!$B$58))/(Main!$B$59))^(Main!$B$57+1))</f>
        <v>0.30105256507067102</v>
      </c>
      <c r="B106" s="4">
        <v>4</v>
      </c>
      <c r="C106" s="10">
        <f t="shared" si="2"/>
        <v>3.2379445249546057E-2</v>
      </c>
    </row>
    <row r="107" spans="1:3" x14ac:dyDescent="0.25">
      <c r="A107" s="11">
        <f>1-EXP(-Main!$B$60*(((B107-Main!$B$58))/(Main!$B$59))^(Main!$B$57+1))</f>
        <v>0.33447908765029011</v>
      </c>
      <c r="B107" s="4">
        <v>5</v>
      </c>
      <c r="C107" s="10">
        <f t="shared" si="2"/>
        <v>3.3426522579619089E-2</v>
      </c>
    </row>
    <row r="108" spans="1:3" x14ac:dyDescent="0.25">
      <c r="A108" s="11">
        <f>1-EXP(-Main!$B$60*(((B108-Main!$B$58))/(Main!$B$59))^(Main!$B$57+1))</f>
        <v>0.36872131562033994</v>
      </c>
      <c r="B108" s="4">
        <v>6</v>
      </c>
      <c r="C108" s="10">
        <f t="shared" si="2"/>
        <v>3.4242227970049832E-2</v>
      </c>
    </row>
    <row r="109" spans="1:3" x14ac:dyDescent="0.25">
      <c r="A109" s="11">
        <f>1-EXP(-Main!$B$60*(((B109-Main!$B$58))/(Main!$B$59))^(Main!$B$57+1))</f>
        <v>0.40353931323697489</v>
      </c>
      <c r="B109" s="4">
        <v>7</v>
      </c>
      <c r="C109" s="10">
        <f t="shared" si="2"/>
        <v>3.4817997616634955E-2</v>
      </c>
    </row>
    <row r="110" spans="1:3" x14ac:dyDescent="0.25">
      <c r="A110" s="11">
        <f>1-EXP(-Main!$B$60*(((B110-Main!$B$58))/(Main!$B$59))^(Main!$B$57+1))</f>
        <v>0.43868865402635104</v>
      </c>
      <c r="B110" s="4">
        <v>8</v>
      </c>
      <c r="C110" s="10">
        <f t="shared" si="2"/>
        <v>3.5149340789376149E-2</v>
      </c>
    </row>
    <row r="111" spans="1:3" x14ac:dyDescent="0.25">
      <c r="A111" s="11">
        <f>1-EXP(-Main!$B$60*(((B111-Main!$B$58))/(Main!$B$59))^(Main!$B$57+1))</f>
        <v>0.47392455431206693</v>
      </c>
      <c r="B111" s="4">
        <v>9</v>
      </c>
      <c r="C111" s="10">
        <f t="shared" si="2"/>
        <v>3.5235900285715882E-2</v>
      </c>
    </row>
    <row r="112" spans="1:3" x14ac:dyDescent="0.25">
      <c r="A112" s="11">
        <f>1-EXP(-Main!$B$60*(((B112-Main!$B$58))/(Main!$B$59))^(Main!$B$57+1))</f>
        <v>0.50900596624297711</v>
      </c>
      <c r="B112" s="4">
        <v>10</v>
      </c>
      <c r="C112" s="10">
        <f t="shared" si="2"/>
        <v>3.5081411930910189E-2</v>
      </c>
    </row>
    <row r="113" spans="1:3" x14ac:dyDescent="0.25">
      <c r="A113" s="11">
        <f>1-EXP(-Main!$B$60*(((B113-Main!$B$58))/(Main!$B$59))^(Main!$B$57+1))</f>
        <v>0.54369952898318541</v>
      </c>
      <c r="B113" s="4">
        <v>11</v>
      </c>
      <c r="C113" s="10">
        <f t="shared" si="2"/>
        <v>3.4693562740208295E-2</v>
      </c>
    </row>
    <row r="114" spans="1:3" x14ac:dyDescent="0.25">
      <c r="A114" s="11">
        <f>1-EXP(-Main!$B$60*(((B114-Main!$B$58))/(Main!$B$59))^(Main!$B$57+1))</f>
        <v>0.57778328015839175</v>
      </c>
      <c r="B114" s="4">
        <v>12</v>
      </c>
      <c r="C114" s="10">
        <f t="shared" si="2"/>
        <v>3.4083751175206345E-2</v>
      </c>
    </row>
    <row r="115" spans="1:3" x14ac:dyDescent="0.25">
      <c r="A115" s="11">
        <f>1-EXP(-Main!$B$60*(((B115-Main!$B$58))/(Main!$B$59))^(Main!$B$57+1))</f>
        <v>0.61105003677353842</v>
      </c>
      <c r="B115" s="4">
        <v>13</v>
      </c>
      <c r="C115" s="10">
        <f t="shared" si="2"/>
        <v>3.3266756615146664E-2</v>
      </c>
    </row>
    <row r="116" spans="1:3" x14ac:dyDescent="0.25">
      <c r="A116" s="11">
        <f>1-EXP(-Main!$B$60*(((B116-Main!$B$58))/(Main!$B$59))^(Main!$B$57+1))</f>
        <v>0.64331036533396824</v>
      </c>
      <c r="B116" s="4">
        <v>14</v>
      </c>
      <c r="C116" s="10">
        <f t="shared" si="2"/>
        <v>3.2260328560429818E-2</v>
      </c>
    </row>
    <row r="117" spans="1:3" x14ac:dyDescent="0.25">
      <c r="A117" s="11">
        <f>1-EXP(-Main!$B$60*(((B117-Main!$B$58))/(Main!$B$59))^(Main!$B$57+1))</f>
        <v>0.67439507436979373</v>
      </c>
      <c r="B117" s="4">
        <v>15</v>
      </c>
      <c r="C117" s="10">
        <f t="shared" si="2"/>
        <v>3.1084709035825497E-2</v>
      </c>
    </row>
    <row r="118" spans="1:3" x14ac:dyDescent="0.25">
      <c r="A118" s="11">
        <f>1-EXP(-Main!$B$60*(((B118-Main!$B$58))/(Main!$B$59))^(Main!$B$57+1))</f>
        <v>0.70415717839874581</v>
      </c>
      <c r="B118" s="4">
        <v>16</v>
      </c>
      <c r="C118" s="10">
        <f t="shared" si="2"/>
        <v>2.9762104028952074E-2</v>
      </c>
    </row>
    <row r="119" spans="1:3" x14ac:dyDescent="0.25">
      <c r="A119" s="11">
        <f>1-EXP(-Main!$B$60*(((B119-Main!$B$58))/(Main!$B$59))^(Main!$B$57+1))</f>
        <v>0.73247329987593535</v>
      </c>
      <c r="B119" s="4">
        <v>17</v>
      </c>
      <c r="C119" s="10">
        <f t="shared" si="2"/>
        <v>2.8316121477189538E-2</v>
      </c>
    </row>
    <row r="120" spans="1:3" x14ac:dyDescent="0.25">
      <c r="A120" s="11">
        <f>1-EXP(-Main!$B$60*(((B120-Main!$B$58))/(Main!$B$59))^(Main!$B$57+1))</f>
        <v>0.75924449410560724</v>
      </c>
      <c r="B120" s="4">
        <v>18</v>
      </c>
      <c r="C120" s="10">
        <f t="shared" si="2"/>
        <v>2.6771194229671891E-2</v>
      </c>
    </row>
    <row r="121" spans="1:3" x14ac:dyDescent="0.25">
      <c r="A121" s="11">
        <f>1-EXP(-Main!$B$60*(((B121-Main!$B$58))/(Main!$B$59))^(Main!$B$57+1))</f>
        <v>0.78439650063195776</v>
      </c>
      <c r="B121" s="4">
        <v>19</v>
      </c>
      <c r="C121" s="10">
        <f t="shared" si="2"/>
        <v>2.5152006526350523E-2</v>
      </c>
    </row>
    <row r="122" spans="1:3" x14ac:dyDescent="0.25">
      <c r="A122" s="11">
        <f>1-EXP(-Main!$B$60*(((B122-Main!$B$58))/(Main!$B$59))^(Main!$B$57+1))</f>
        <v>0.80787944249321908</v>
      </c>
      <c r="B122" s="4">
        <v>20</v>
      </c>
      <c r="C122" s="10">
        <f t="shared" si="2"/>
        <v>2.3482941861261319E-2</v>
      </c>
    </row>
    <row r="123" spans="1:3" x14ac:dyDescent="0.25">
      <c r="A123" s="11">
        <f>1-EXP(-Main!$B$60*(((B123-Main!$B$58))/(Main!$B$59))^(Main!$B$57+1))</f>
        <v>0.82966701117459052</v>
      </c>
      <c r="B123" s="4">
        <v>21</v>
      </c>
      <c r="C123" s="10">
        <f t="shared" si="2"/>
        <v>2.1787568681371439E-2</v>
      </c>
    </row>
    <row r="124" spans="1:3" x14ac:dyDescent="0.25">
      <c r="A124" s="11">
        <f>1-EXP(-Main!$B$60*(((B124-Main!$B$58))/(Main!$B$59))^(Main!$B$57+1))</f>
        <v>0.84975518947801953</v>
      </c>
      <c r="B124" s="4">
        <v>22</v>
      </c>
      <c r="C124" s="10">
        <f t="shared" si="2"/>
        <v>2.0088178303429016E-2</v>
      </c>
    </row>
    <row r="125" spans="1:3" x14ac:dyDescent="0.25">
      <c r="A125" s="11">
        <f>1-EXP(-Main!$B$60*(((B125-Main!$B$58))/(Main!$B$59))^(Main!$B$57+1))</f>
        <v>0.86816057630726418</v>
      </c>
      <c r="B125" s="4">
        <v>23</v>
      </c>
      <c r="C125" s="10">
        <f t="shared" si="2"/>
        <v>1.8405386829244641E-2</v>
      </c>
    </row>
    <row r="126" spans="1:3" x14ac:dyDescent="0.25">
      <c r="A126" s="11">
        <f>1-EXP(-Main!$B$60*(((B126-Main!$B$58))/(Main!$B$59))^(Main!$B$57+1))</f>
        <v>0.88491838615721263</v>
      </c>
      <c r="B126" s="4">
        <v>24</v>
      </c>
      <c r="C126" s="10">
        <f t="shared" si="2"/>
        <v>1.6757809849948457E-2</v>
      </c>
    </row>
    <row r="127" spans="1:3" x14ac:dyDescent="0.25">
      <c r="A127" s="11">
        <f>1-EXP(-Main!$B$60*(((B127-Main!$B$58))/(Main!$B$59))^(Main!$B$57+1))</f>
        <v>0.90008020166991698</v>
      </c>
      <c r="B127" s="4">
        <v>25</v>
      </c>
      <c r="C127" s="10">
        <f t="shared" si="2"/>
        <v>1.5161815512704346E-2</v>
      </c>
    </row>
    <row r="128" spans="1:3" x14ac:dyDescent="0.25">
      <c r="A128" s="11">
        <f>1-EXP(-Main!$B$60*(((B128-Main!$B$58))/(Main!$B$59))^(Main!$B$57+1))</f>
        <v>0.91371155991542108</v>
      </c>
      <c r="B128" s="4">
        <v>26</v>
      </c>
      <c r="C128" s="10">
        <f t="shared" si="2"/>
        <v>1.3631358245504099E-2</v>
      </c>
    </row>
    <row r="129" spans="1:3" x14ac:dyDescent="0.25">
      <c r="A129" s="11">
        <f>1-EXP(-Main!$B$60*(((B129-Main!$B$58))/(Main!$B$59))^(Main!$B$57+1))</f>
        <v>0.92588945217439789</v>
      </c>
      <c r="B129" s="4">
        <v>27</v>
      </c>
      <c r="C129" s="10">
        <f t="shared" si="2"/>
        <v>1.2177892258976808E-2</v>
      </c>
    </row>
    <row r="130" spans="1:3" x14ac:dyDescent="0.25">
      <c r="A130" s="11">
        <f>1-EXP(-Main!$B$60*(((B130-Main!$B$58))/(Main!$B$59))^(Main!$B$57+1))</f>
        <v>0.93669981319101436</v>
      </c>
      <c r="B130" s="4">
        <v>28</v>
      </c>
      <c r="C130" s="10">
        <f t="shared" si="2"/>
        <v>1.0810361016616477E-2</v>
      </c>
    </row>
    <row r="131" spans="1:3" x14ac:dyDescent="0.25">
      <c r="A131" s="11">
        <f>1-EXP(-Main!$B$60*(((B131-Main!$B$58))/(Main!$B$59))^(Main!$B$57+1))</f>
        <v>0.94623506950360381</v>
      </c>
      <c r="B131" s="4">
        <v>29</v>
      </c>
      <c r="C131" s="10">
        <f t="shared" si="2"/>
        <v>9.5352563125894463E-3</v>
      </c>
    </row>
    <row r="132" spans="1:3" x14ac:dyDescent="0.25">
      <c r="A132" s="11">
        <f>1-EXP(-Main!$B$60*(((B132-Main!$B$58))/(Main!$B$59))^(Main!$B$57+1))</f>
        <v>0.95459180802056054</v>
      </c>
      <c r="B132" s="4">
        <v>30</v>
      </c>
      <c r="C132" s="10">
        <f t="shared" si="2"/>
        <v>8.3567385169567299E-3</v>
      </c>
    </row>
    <row r="133" spans="1:3" x14ac:dyDescent="0.25">
      <c r="A133" s="11">
        <f>1-EXP(-Main!$B$60*(((B133-Main!$B$58))/(Main!$B$59))^(Main!$B$57+1))</f>
        <v>0.96186861602771745</v>
      </c>
      <c r="B133" s="4">
        <v>31</v>
      </c>
      <c r="C133" s="10">
        <f t="shared" si="2"/>
        <v>7.2768080071569097E-3</v>
      </c>
    </row>
    <row r="134" spans="1:3" x14ac:dyDescent="0.25">
      <c r="A134" s="11">
        <f>1-EXP(-Main!$B$60*(((B134-Main!$B$58))/(Main!$B$59))^(Main!$B$57+1))</f>
        <v>0.96816413286074443</v>
      </c>
      <c r="B134" s="4">
        <v>32</v>
      </c>
      <c r="C134" s="10">
        <f t="shared" si="2"/>
        <v>6.2955168330269817E-3</v>
      </c>
    </row>
    <row r="135" spans="1:3" x14ac:dyDescent="0.25">
      <c r="A135" s="11">
        <f>1-EXP(-Main!$B$60*(((B135-Main!$B$58))/(Main!$B$59))^(Main!$B$57+1))</f>
        <v>0.97357534211893626</v>
      </c>
      <c r="B135" s="4">
        <v>33</v>
      </c>
      <c r="C135" s="10">
        <f t="shared" si="2"/>
        <v>5.4112092581918292E-3</v>
      </c>
    </row>
    <row r="136" spans="1:3" x14ac:dyDescent="0.25">
      <c r="A136" s="11">
        <f>1-EXP(-Main!$B$60*(((B136-Main!$B$58))/(Main!$B$59))^(Main!$B$57+1))</f>
        <v>0.97819612206916706</v>
      </c>
      <c r="B136" s="4">
        <v>34</v>
      </c>
      <c r="C136" s="10">
        <f t="shared" si="2"/>
        <v>4.6207799502308022E-3</v>
      </c>
    </row>
    <row r="137" spans="1:3" x14ac:dyDescent="0.25">
      <c r="A137" s="11">
        <f>1-EXP(-Main!$B$60*(((B137-Main!$B$58))/(Main!$B$59))^(Main!$B$57+1))</f>
        <v>0.98211606126556239</v>
      </c>
      <c r="B137" s="4">
        <v>35</v>
      </c>
      <c r="C137" s="10">
        <f t="shared" si="2"/>
        <v>3.9199391963953278E-3</v>
      </c>
    </row>
    <row r="138" spans="1:3" x14ac:dyDescent="0.25">
      <c r="A138" s="11">
        <f>1-EXP(-Main!$B$60*(((B138-Main!$B$58))/(Main!$B$59))^(Main!$B$57+1))</f>
        <v>0.98541953678701255</v>
      </c>
      <c r="B138" s="4">
        <v>36</v>
      </c>
      <c r="C138" s="10">
        <f t="shared" si="2"/>
        <v>3.303475521450161E-3</v>
      </c>
    </row>
    <row r="139" spans="1:3" x14ac:dyDescent="0.25">
      <c r="A139" s="11">
        <f>1-EXP(-Main!$B$60*(((B139-Main!$B$58))/(Main!$B$59))^(Main!$B$57+1))</f>
        <v>0.98818504417353459</v>
      </c>
      <c r="B139" s="4">
        <v>37</v>
      </c>
      <c r="C139" s="10">
        <f t="shared" si="2"/>
        <v>2.765507386522037E-3</v>
      </c>
    </row>
    <row r="140" spans="1:3" x14ac:dyDescent="0.25">
      <c r="A140" s="11">
        <f>1-EXP(-Main!$B$60*(((B140-Main!$B$58))/(Main!$B$59))^(Main!$B$57+1))</f>
        <v>0.99048476132696417</v>
      </c>
      <c r="B140" s="4">
        <v>38</v>
      </c>
      <c r="C140" s="10">
        <f t="shared" si="2"/>
        <v>2.2997171534295813E-3</v>
      </c>
    </row>
    <row r="141" spans="1:3" x14ac:dyDescent="0.25">
      <c r="A141" s="11">
        <f>1-EXP(-Main!$B$60*(((B141-Main!$B$58))/(Main!$B$59))^(Main!$B$57+1))</f>
        <v>0.99238432343569505</v>
      </c>
      <c r="B141" s="4">
        <v>39</v>
      </c>
      <c r="C141" s="10">
        <f t="shared" si="2"/>
        <v>1.8995621087308789E-3</v>
      </c>
    </row>
    <row r="142" spans="1:3" x14ac:dyDescent="0.25">
      <c r="A142" s="11">
        <f>1-EXP(-Main!$B$60*(((B142-Main!$B$58))/(Main!$B$59))^(Main!$B$57+1))</f>
        <v>0.9939427823985888</v>
      </c>
      <c r="B142" s="4">
        <v>40</v>
      </c>
      <c r="C142" s="10">
        <f t="shared" si="2"/>
        <v>1.5584589628937495E-3</v>
      </c>
    </row>
    <row r="143" spans="1:3" x14ac:dyDescent="0.25">
      <c r="A143" s="11">
        <f>1-EXP(-Main!$B$60*(((B143-Main!$B$58))/(Main!$B$59))^(Main!$B$57+1))</f>
        <v>0.99521272218945878</v>
      </c>
      <c r="B143" s="4">
        <v>41</v>
      </c>
      <c r="C143" s="10">
        <f t="shared" si="2"/>
        <v>1.2699397908699783E-3</v>
      </c>
    </row>
    <row r="144" spans="1:3" x14ac:dyDescent="0.25">
      <c r="A144" s="11">
        <f>1-EXP(-Main!$B$60*(((B144-Main!$B$58))/(Main!$B$59))^(Main!$B$57+1))</f>
        <v>0.99624050098339911</v>
      </c>
      <c r="B144" s="4">
        <v>42</v>
      </c>
      <c r="C144" s="10">
        <f t="shared" si="2"/>
        <v>1.0277787939403371E-3</v>
      </c>
    </row>
    <row r="145" spans="1:3" x14ac:dyDescent="0.25">
      <c r="A145" s="11">
        <f>1-EXP(-Main!$B$60*(((B145-Main!$B$58))/(Main!$B$59))^(Main!$B$57+1))</f>
        <v>0.99706659147225141</v>
      </c>
      <c r="B145" s="4">
        <v>43</v>
      </c>
      <c r="C145" s="10">
        <f t="shared" si="2"/>
        <v>8.2609048885229353E-4</v>
      </c>
    </row>
    <row r="146" spans="1:3" x14ac:dyDescent="0.25">
      <c r="A146" s="11">
        <f>1-EXP(-Main!$B$60*(((B146-Main!$B$58))/(Main!$B$59))^(Main!$B$57+1))</f>
        <v>0.99772599240865634</v>
      </c>
      <c r="B146" s="4">
        <v>44</v>
      </c>
      <c r="C146" s="10">
        <f t="shared" si="2"/>
        <v>6.5940093640493025E-4</v>
      </c>
    </row>
    <row r="147" spans="1:3" x14ac:dyDescent="0.25">
      <c r="A147" s="11">
        <f>1-EXP(-Main!$B$60*(((B147-Main!$B$58))/(Main!$B$59))^(Main!$B$57+1))</f>
        <v>0.99824868680086698</v>
      </c>
      <c r="B147" s="4">
        <v>45</v>
      </c>
      <c r="C147" s="10">
        <f t="shared" si="2"/>
        <v>5.2269439221064307E-4</v>
      </c>
    </row>
    <row r="148" spans="1:3" x14ac:dyDescent="0.25">
      <c r="A148" s="11">
        <f>1-EXP(-Main!$B$60*(((B148-Main!$B$58))/(Main!$B$59))^(Main!$B$57+1))</f>
        <v>0.9986601250981828</v>
      </c>
      <c r="B148" s="4">
        <v>46</v>
      </c>
      <c r="C148" s="10">
        <f t="shared" si="2"/>
        <v>4.1143829731582482E-4</v>
      </c>
    </row>
    <row r="149" spans="1:3" x14ac:dyDescent="0.25">
      <c r="A149" s="11">
        <f>1-EXP(-Main!$B$60*(((B149-Main!$B$58))/(Main!$B$59))^(Main!$B$57+1))</f>
        <v>0.99898171493683063</v>
      </c>
      <c r="B149" s="4">
        <v>47</v>
      </c>
      <c r="C149" s="10">
        <f t="shared" si="2"/>
        <v>3.2158983864782886E-4</v>
      </c>
    </row>
    <row r="150" spans="1:3" x14ac:dyDescent="0.25">
      <c r="A150" s="11">
        <f>1-EXP(-Main!$B$60*(((B150-Main!$B$58))/(Main!$B$59))^(Main!$B$57+1))</f>
        <v>0.99923130235887581</v>
      </c>
      <c r="B150" s="4">
        <v>48</v>
      </c>
      <c r="C150" s="10">
        <f t="shared" si="2"/>
        <v>2.4958742204517215E-4</v>
      </c>
    </row>
    <row r="151" spans="1:3" x14ac:dyDescent="0.25">
      <c r="A151" s="11">
        <f>1-EXP(-Main!$B$60*(((B151-Main!$B$58))/(Main!$B$59))^(Main!$B$57+1))</f>
        <v>0.99942363270300527</v>
      </c>
      <c r="B151" s="4">
        <v>49</v>
      </c>
      <c r="C151" s="10">
        <f t="shared" si="2"/>
        <v>1.9233034412946548E-4</v>
      </c>
    </row>
    <row r="152" spans="1:3" x14ac:dyDescent="0.25">
      <c r="A152" s="11">
        <f>1-EXP(-Main!$B$60*(((B152-Main!$B$58))/(Main!$B$59))^(Main!$B$57+1))</f>
        <v>0.99957078246067987</v>
      </c>
      <c r="B152" s="4">
        <v>50</v>
      </c>
      <c r="C152" s="10">
        <f t="shared" si="2"/>
        <v>1.4714975767460281E-4</v>
      </c>
    </row>
    <row r="153" spans="1:3" x14ac:dyDescent="0.25">
      <c r="A153" s="11">
        <f>1-EXP(-Main!$B$60*(((B153-Main!$B$58))/(Main!$B$59))^(Main!$B$57+1))</f>
        <v>0.99968255619452628</v>
      </c>
      <c r="B153" s="4">
        <v>51</v>
      </c>
      <c r="C153" s="10">
        <f t="shared" ref="C153:C172" si="3">A153-A152</f>
        <v>1.1177373384640976E-4</v>
      </c>
    </row>
    <row r="154" spans="1:3" x14ac:dyDescent="0.25">
      <c r="A154" s="11">
        <f>1-EXP(-Main!$B$60*(((B154-Main!$B$58))/(Main!$B$59))^(Main!$B$57+1))</f>
        <v>0.99976684506240854</v>
      </c>
      <c r="B154" s="4">
        <v>52</v>
      </c>
      <c r="C154" s="10">
        <f t="shared" si="3"/>
        <v>8.4288867882253982E-5</v>
      </c>
    </row>
    <row r="155" spans="1:3" x14ac:dyDescent="0.25">
      <c r="A155" s="11">
        <f>1-EXP(-Main!$B$60*(((B155-Main!$B$58))/(Main!$B$59))^(Main!$B$57+1))</f>
        <v>0.99982994554601023</v>
      </c>
      <c r="B155" s="4">
        <v>53</v>
      </c>
      <c r="C155" s="10">
        <f t="shared" si="3"/>
        <v>6.3100483601696844E-5</v>
      </c>
    </row>
    <row r="156" spans="1:3" x14ac:dyDescent="0.25">
      <c r="A156" s="11">
        <f>1-EXP(-Main!$B$60*(((B156-Main!$B$58))/(Main!$B$59))^(Main!$B$57+1))</f>
        <v>0.99987683863933186</v>
      </c>
      <c r="B156" s="4">
        <v>54</v>
      </c>
      <c r="C156" s="10">
        <f t="shared" si="3"/>
        <v>4.6893093321620505E-5</v>
      </c>
    </row>
    <row r="157" spans="1:3" x14ac:dyDescent="0.25">
      <c r="A157" s="11">
        <f>1-EXP(-Main!$B$60*(((B157-Main!$B$58))/(Main!$B$59))^(Main!$B$57+1))</f>
        <v>0.99991143102424851</v>
      </c>
      <c r="B157" s="4">
        <v>55</v>
      </c>
      <c r="C157" s="10">
        <f t="shared" si="3"/>
        <v>3.4592384916654062E-5</v>
      </c>
    </row>
    <row r="158" spans="1:3" x14ac:dyDescent="0.25">
      <c r="A158" s="11">
        <f>1-EXP(-Main!$B$60*(((B158-Main!$B$58))/(Main!$B$59))^(Main!$B$57+1))</f>
        <v>0.99993676067737747</v>
      </c>
      <c r="B158" s="4">
        <v>56</v>
      </c>
      <c r="C158" s="10">
        <f t="shared" si="3"/>
        <v>2.5329653128958185E-5</v>
      </c>
    </row>
    <row r="159" spans="1:3" x14ac:dyDescent="0.25">
      <c r="A159" s="11">
        <f>1-EXP(-Main!$B$60*(((B159-Main!$B$58))/(Main!$B$59))^(Main!$B$57+1))</f>
        <v>0.99995516995614753</v>
      </c>
      <c r="B159" s="4">
        <v>57</v>
      </c>
      <c r="C159" s="10">
        <f t="shared" si="3"/>
        <v>1.8409278770059601E-5</v>
      </c>
    </row>
    <row r="160" spans="1:3" x14ac:dyDescent="0.25">
      <c r="A160" s="11">
        <f>1-EXP(-Main!$B$60*(((B160-Main!$B$58))/(Main!$B$59))^(Main!$B$57+1))</f>
        <v>0.99996844954953412</v>
      </c>
      <c r="B160" s="4">
        <v>58</v>
      </c>
      <c r="C160" s="10">
        <f t="shared" si="3"/>
        <v>1.327959338659479E-5</v>
      </c>
    </row>
    <row r="161" spans="1:3" x14ac:dyDescent="0.25">
      <c r="A161" s="11">
        <f>1-EXP(-Main!$B$60*(((B161-Main!$B$58))/(Main!$B$59))^(Main!$B$57+1))</f>
        <v>0.99997795679994406</v>
      </c>
      <c r="B161" s="4">
        <v>59</v>
      </c>
      <c r="C161" s="10">
        <f t="shared" si="3"/>
        <v>9.5072504099347199E-6</v>
      </c>
    </row>
    <row r="162" spans="1:3" x14ac:dyDescent="0.25">
      <c r="A162" s="11">
        <f>1-EXP(-Main!$B$60*(((B162-Main!$B$58))/(Main!$B$59))^(Main!$B$57+1))</f>
        <v>0.99998471185557869</v>
      </c>
      <c r="B162" s="4">
        <v>60</v>
      </c>
      <c r="C162" s="10">
        <f t="shared" si="3"/>
        <v>6.7550556346329671E-6</v>
      </c>
    </row>
    <row r="163" spans="1:3" x14ac:dyDescent="0.25">
      <c r="A163" s="11">
        <f>1-EXP(-Main!$B$60*(((B163-Main!$B$58))/(Main!$B$59))^(Main!$B$57+1))</f>
        <v>0.99998947494211687</v>
      </c>
      <c r="B163" s="4">
        <v>61</v>
      </c>
      <c r="C163" s="10">
        <f t="shared" si="3"/>
        <v>4.7630865381842469E-6</v>
      </c>
    </row>
    <row r="164" spans="1:3" x14ac:dyDescent="0.25">
      <c r="A164" s="11">
        <f>1-EXP(-Main!$B$60*(((B164-Main!$B$58))/(Main!$B$59))^(Main!$B$57+1))</f>
        <v>0.99999280778835786</v>
      </c>
      <c r="B164" s="4">
        <v>62</v>
      </c>
      <c r="C164" s="10">
        <f t="shared" si="3"/>
        <v>3.3328462409887294E-6</v>
      </c>
    </row>
    <row r="165" spans="1:3" x14ac:dyDescent="0.25">
      <c r="A165" s="11">
        <f>1-EXP(-Main!$B$60*(((B165-Main!$B$58))/(Main!$B$59))^(Main!$B$57+1))</f>
        <v>0.99999512193613793</v>
      </c>
      <c r="B165" s="4">
        <v>63</v>
      </c>
      <c r="C165" s="10">
        <f t="shared" si="3"/>
        <v>2.3141477800692201E-6</v>
      </c>
    </row>
    <row r="166" spans="1:3" x14ac:dyDescent="0.25">
      <c r="A166" s="11">
        <f>1-EXP(-Main!$B$60*(((B166-Main!$B$58))/(Main!$B$59))^(Main!$B$57+1))</f>
        <v>0.99999671633755027</v>
      </c>
      <c r="B166" s="4">
        <v>64</v>
      </c>
      <c r="C166" s="10">
        <f t="shared" si="3"/>
        <v>1.5944014123414618E-6</v>
      </c>
    </row>
    <row r="167" spans="1:3" x14ac:dyDescent="0.25">
      <c r="A167" s="11">
        <f>1-EXP(-Main!$B$60*(((B167-Main!$B$58))/(Main!$B$59))^(Main!$B$57+1))</f>
        <v>0.99999780631324553</v>
      </c>
      <c r="B167" s="4">
        <v>65</v>
      </c>
      <c r="C167" s="10">
        <f t="shared" si="3"/>
        <v>1.0899756952564843E-6</v>
      </c>
    </row>
    <row r="168" spans="1:3" x14ac:dyDescent="0.25">
      <c r="A168" s="11">
        <f>1-EXP(-Main!$B$60*(((B168-Main!$B$58))/(Main!$B$59))^(Main!$B$57+1))</f>
        <v>0.99999854562964974</v>
      </c>
      <c r="B168" s="4">
        <v>66</v>
      </c>
      <c r="C168" s="10">
        <f t="shared" si="3"/>
        <v>7.3931640420799027E-7</v>
      </c>
    </row>
    <row r="169" spans="1:3" x14ac:dyDescent="0.25">
      <c r="A169" s="11">
        <f>1-EXP(-Main!$B$60*(((B169-Main!$B$58))/(Main!$B$59))^(Main!$B$57+1))</f>
        <v>0.99999904316061106</v>
      </c>
      <c r="B169" s="4">
        <v>67</v>
      </c>
      <c r="C169" s="10">
        <f t="shared" si="3"/>
        <v>4.9753096131865959E-7</v>
      </c>
    </row>
    <row r="170" spans="1:3" x14ac:dyDescent="0.25">
      <c r="A170" s="11">
        <f>1-EXP(-Main!$B$60*(((B170-Main!$B$58))/(Main!$B$59))^(Main!$B$57+1))</f>
        <v>0.99999937533642891</v>
      </c>
      <c r="B170" s="4">
        <v>68</v>
      </c>
      <c r="C170" s="10">
        <f t="shared" si="3"/>
        <v>3.3217581785205397E-7</v>
      </c>
    </row>
    <row r="171" spans="1:3" x14ac:dyDescent="0.25">
      <c r="A171" s="11">
        <f>1-EXP(-Main!$B$60*(((B171-Main!$B$58))/(Main!$B$59))^(Main!$B$57+1))</f>
        <v>0.99999959535329441</v>
      </c>
      <c r="B171" s="4">
        <v>69</v>
      </c>
      <c r="C171" s="10">
        <f t="shared" si="3"/>
        <v>2.200168655042134E-7</v>
      </c>
    </row>
    <row r="172" spans="1:3" x14ac:dyDescent="0.25">
      <c r="A172" s="11">
        <f>1-EXP(-Main!$B$60*(((B172-Main!$B$58))/(Main!$B$59))^(Main!$B$57+1))</f>
        <v>0.9999997399192263</v>
      </c>
      <c r="B172" s="4">
        <v>70</v>
      </c>
      <c r="C172" s="10">
        <f t="shared" si="3"/>
        <v>1.4456593189215994E-7</v>
      </c>
    </row>
    <row r="173" spans="1:3" x14ac:dyDescent="0.25">
      <c r="A173" s="11">
        <f>1-EXP(-Main!$B$60*(((B173-Main!$B$58))/(Main!$B$59))^(Main!$B$57+1))</f>
        <v>0.99999983414722826</v>
      </c>
      <c r="B173" s="4">
        <v>71</v>
      </c>
      <c r="C173" s="10">
        <f>A173-A172</f>
        <v>9.4228001956686569E-8</v>
      </c>
    </row>
    <row r="174" spans="1:3" x14ac:dyDescent="0.25">
      <c r="A174" s="11">
        <f>1-EXP(-Main!$B$60*(((B174-Main!$B$58))/(Main!$B$59))^(Main!$B$57+1))</f>
        <v>0.99999989507006126</v>
      </c>
      <c r="B174" s="4">
        <v>72</v>
      </c>
      <c r="C174" s="10">
        <f t="shared" ref="C174:C202" si="4">A174-A173</f>
        <v>6.0922833000631726E-8</v>
      </c>
    </row>
    <row r="175" spans="1:3" x14ac:dyDescent="0.25">
      <c r="A175" s="11">
        <f>1-EXP(-Main!$B$60*(((B175-Main!$B$58))/(Main!$B$59))^(Main!$B$57+1))</f>
        <v>0.99999993414050814</v>
      </c>
      <c r="B175" s="4">
        <v>73</v>
      </c>
      <c r="C175" s="10">
        <f t="shared" si="4"/>
        <v>3.9070446877786935E-8</v>
      </c>
    </row>
    <row r="176" spans="1:3" x14ac:dyDescent="0.25">
      <c r="A176" s="11">
        <f>1-EXP(-Main!$B$60*(((B176-Main!$B$58))/(Main!$B$59))^(Main!$B$57+1))</f>
        <v>0.99999995899283123</v>
      </c>
      <c r="B176" s="4">
        <v>74</v>
      </c>
      <c r="C176" s="10">
        <f t="shared" si="4"/>
        <v>2.4852323088353501E-8</v>
      </c>
    </row>
    <row r="177" spans="1:3" x14ac:dyDescent="0.25">
      <c r="A177" s="11">
        <f>1-EXP(-Main!$B$60*(((B177-Main!$B$58))/(Main!$B$59))^(Main!$B$57+1))</f>
        <v>0.999999974671822</v>
      </c>
      <c r="B177" s="4">
        <v>75</v>
      </c>
      <c r="C177" s="10">
        <f t="shared" si="4"/>
        <v>1.5678990772372003E-8</v>
      </c>
    </row>
    <row r="178" spans="1:3" x14ac:dyDescent="0.25">
      <c r="A178" s="11">
        <f>1-EXP(-Main!$B$60*(((B178-Main!$B$58))/(Main!$B$59))^(Main!$B$57+1))</f>
        <v>0.99999998448215999</v>
      </c>
      <c r="B178" s="4">
        <v>76</v>
      </c>
      <c r="C178" s="10">
        <f t="shared" si="4"/>
        <v>9.8103379864156182E-9</v>
      </c>
    </row>
    <row r="179" spans="1:3" x14ac:dyDescent="0.25">
      <c r="A179" s="11">
        <f>1-EXP(-Main!$B$60*(((B179-Main!$B$58))/(Main!$B$59))^(Main!$B$57+1))</f>
        <v>0.9999999905697704</v>
      </c>
      <c r="B179" s="4">
        <v>77</v>
      </c>
      <c r="C179" s="10">
        <f t="shared" si="4"/>
        <v>6.0876104157614463E-9</v>
      </c>
    </row>
    <row r="180" spans="1:3" x14ac:dyDescent="0.25">
      <c r="A180" s="11">
        <f>1-EXP(-Main!$B$60*(((B180-Main!$B$58))/(Main!$B$59))^(Main!$B$57+1))</f>
        <v>0.99999999431595432</v>
      </c>
      <c r="B180" s="4">
        <v>78</v>
      </c>
      <c r="C180" s="10">
        <f t="shared" si="4"/>
        <v>3.7461839186292423E-9</v>
      </c>
    </row>
    <row r="181" spans="1:3" x14ac:dyDescent="0.25">
      <c r="A181" s="11">
        <f>1-EXP(-Main!$B$60*(((B181-Main!$B$58))/(Main!$B$59))^(Main!$B$57+1))</f>
        <v>0.99999999660204297</v>
      </c>
      <c r="B181" s="4">
        <v>79</v>
      </c>
      <c r="C181" s="10">
        <f t="shared" si="4"/>
        <v>2.2860886517150902E-9</v>
      </c>
    </row>
    <row r="182" spans="1:3" x14ac:dyDescent="0.25">
      <c r="A182" s="11">
        <f>1-EXP(-Main!$B$60*(((B182-Main!$B$58))/(Main!$B$59))^(Main!$B$57+1))</f>
        <v>0.99999999798542216</v>
      </c>
      <c r="B182" s="4">
        <v>80</v>
      </c>
      <c r="C182" s="10">
        <f t="shared" si="4"/>
        <v>1.3833791889794611E-9</v>
      </c>
    </row>
    <row r="183" spans="1:3" x14ac:dyDescent="0.25">
      <c r="A183" s="11">
        <f>1-EXP(-Main!$B$60*(((B183-Main!$B$58))/(Main!$B$59))^(Main!$B$57+1))</f>
        <v>0.99999999881549473</v>
      </c>
      <c r="B183" s="4">
        <v>81</v>
      </c>
      <c r="C183" s="10">
        <f t="shared" si="4"/>
        <v>8.3007256623801595E-10</v>
      </c>
    </row>
    <row r="184" spans="1:3" x14ac:dyDescent="0.25">
      <c r="A184" s="11">
        <f>1-EXP(-Main!$B$60*(((B184-Main!$B$58))/(Main!$B$59))^(Main!$B$57+1))</f>
        <v>0.99999999930935035</v>
      </c>
      <c r="B184" s="4">
        <v>82</v>
      </c>
      <c r="C184" s="10">
        <f t="shared" si="4"/>
        <v>4.9385562306270003E-10</v>
      </c>
    </row>
    <row r="185" spans="1:3" x14ac:dyDescent="0.25">
      <c r="A185" s="11">
        <f>1-EXP(-Main!$B$60*(((B185-Main!$B$58))/(Main!$B$59))^(Main!$B$57+1))</f>
        <v>0.99999999960067409</v>
      </c>
      <c r="B185" s="4">
        <v>83</v>
      </c>
      <c r="C185" s="10">
        <f t="shared" si="4"/>
        <v>2.9132374290696816E-10</v>
      </c>
    </row>
    <row r="186" spans="1:3" x14ac:dyDescent="0.25">
      <c r="A186" s="11">
        <f>1-EXP(-Main!$B$60*(((B186-Main!$B$58))/(Main!$B$59))^(Main!$B$57+1))</f>
        <v>0.99999999977105691</v>
      </c>
      <c r="B186" s="4">
        <v>84</v>
      </c>
      <c r="C186" s="10">
        <f t="shared" si="4"/>
        <v>1.7038281896475382E-10</v>
      </c>
    </row>
    <row r="187" spans="1:3" x14ac:dyDescent="0.25">
      <c r="A187" s="11">
        <f>1-EXP(-Main!$B$60*(((B187-Main!$B$58))/(Main!$B$59))^(Main!$B$57+1))</f>
        <v>0.99999999986985155</v>
      </c>
      <c r="B187" s="4">
        <v>85</v>
      </c>
      <c r="C187" s="10">
        <f t="shared" si="4"/>
        <v>9.8794639136201567E-11</v>
      </c>
    </row>
    <row r="188" spans="1:3" x14ac:dyDescent="0.25">
      <c r="A188" s="11">
        <f>1-EXP(-Main!$B$60*(((B188-Main!$B$58))/(Main!$B$59))^(Main!$B$57+1))</f>
        <v>0.99999999992664268</v>
      </c>
      <c r="B188" s="4">
        <v>86</v>
      </c>
      <c r="C188" s="10">
        <f t="shared" si="4"/>
        <v>5.679112735634817E-11</v>
      </c>
    </row>
    <row r="189" spans="1:3" x14ac:dyDescent="0.25">
      <c r="A189" s="11">
        <f>1-EXP(-Main!$B$60*(((B189-Main!$B$58))/(Main!$B$59))^(Main!$B$57+1))</f>
        <v>0.99999999995900579</v>
      </c>
      <c r="B189" s="4">
        <v>87</v>
      </c>
      <c r="C189" s="10">
        <f t="shared" si="4"/>
        <v>3.2363112190125776E-11</v>
      </c>
    </row>
    <row r="190" spans="1:3" x14ac:dyDescent="0.25">
      <c r="A190" s="11">
        <f>1-EXP(-Main!$B$60*(((B190-Main!$B$58))/(Main!$B$59))^(Main!$B$57+1))</f>
        <v>0.99999999997728795</v>
      </c>
      <c r="B190" s="4">
        <v>88</v>
      </c>
      <c r="C190" s="10">
        <f t="shared" si="4"/>
        <v>1.8282153568804915E-11</v>
      </c>
    </row>
    <row r="191" spans="1:3" x14ac:dyDescent="0.25">
      <c r="A191" s="11">
        <f>1-EXP(-Main!$B$60*(((B191-Main!$B$58))/(Main!$B$59))^(Main!$B$57+1))</f>
        <v>0.99999999998752531</v>
      </c>
      <c r="B191" s="4">
        <v>89</v>
      </c>
      <c r="C191" s="10">
        <f t="shared" si="4"/>
        <v>1.0237366510068568E-11</v>
      </c>
    </row>
    <row r="192" spans="1:3" x14ac:dyDescent="0.25">
      <c r="A192" s="11">
        <f>1-EXP(-Main!$B$60*(((B192-Main!$B$58))/(Main!$B$59))^(Main!$B$57+1))</f>
        <v>0.99999999999320766</v>
      </c>
      <c r="B192" s="4">
        <v>90</v>
      </c>
      <c r="C192" s="10">
        <f t="shared" si="4"/>
        <v>5.6823434846364762E-12</v>
      </c>
    </row>
    <row r="193" spans="1:3" x14ac:dyDescent="0.25">
      <c r="A193" s="11">
        <f>1-EXP(-Main!$B$60*(((B193-Main!$B$58))/(Main!$B$59))^(Main!$B$57+1))</f>
        <v>0.99999999999633382</v>
      </c>
      <c r="B193" s="4">
        <v>91</v>
      </c>
      <c r="C193" s="10">
        <f t="shared" si="4"/>
        <v>3.1261659927395158E-12</v>
      </c>
    </row>
    <row r="194" spans="1:3" x14ac:dyDescent="0.25">
      <c r="A194" s="11">
        <f>1-EXP(-Main!$B$60*(((B194-Main!$B$58))/(Main!$B$59))^(Main!$B$57+1))</f>
        <v>0.99999999999803846</v>
      </c>
      <c r="B194" s="4">
        <v>92</v>
      </c>
      <c r="C194" s="10">
        <f t="shared" si="4"/>
        <v>1.7046364320094654E-12</v>
      </c>
    </row>
    <row r="195" spans="1:3" x14ac:dyDescent="0.25">
      <c r="A195" s="11">
        <f>1-EXP(-Main!$B$60*(((B195-Main!$B$58))/(Main!$B$59))^(Main!$B$57+1))</f>
        <v>0.99999999999895972</v>
      </c>
      <c r="B195" s="4">
        <v>93</v>
      </c>
      <c r="C195" s="10">
        <f t="shared" si="4"/>
        <v>9.212630658339549E-13</v>
      </c>
    </row>
    <row r="196" spans="1:3" x14ac:dyDescent="0.25">
      <c r="A196" s="11">
        <f>1-EXP(-Main!$B$60*(((B196-Main!$B$58))/(Main!$B$59))^(Main!$B$57+1))</f>
        <v>0.99999999999945322</v>
      </c>
      <c r="B196" s="4">
        <v>94</v>
      </c>
      <c r="C196" s="10">
        <f t="shared" si="4"/>
        <v>4.9349413444588208E-13</v>
      </c>
    </row>
    <row r="197" spans="1:3" x14ac:dyDescent="0.25">
      <c r="A197" s="11">
        <f>1-EXP(-Main!$B$60*(((B197-Main!$B$58))/(Main!$B$59))^(Main!$B$57+1))</f>
        <v>0.99999999999971512</v>
      </c>
      <c r="B197" s="4">
        <v>95</v>
      </c>
      <c r="C197" s="10">
        <f t="shared" si="4"/>
        <v>2.6190161150907443E-13</v>
      </c>
    </row>
    <row r="198" spans="1:3" x14ac:dyDescent="0.25">
      <c r="A198" s="11">
        <f>1-EXP(-Main!$B$60*(((B198-Main!$B$58))/(Main!$B$59))^(Main!$B$57+1))</f>
        <v>0.9999999999998529</v>
      </c>
      <c r="B198" s="4">
        <v>96</v>
      </c>
      <c r="C198" s="10">
        <f t="shared" si="4"/>
        <v>1.3777867735598193E-13</v>
      </c>
    </row>
    <row r="199" spans="1:3" x14ac:dyDescent="0.25">
      <c r="A199" s="11">
        <f>1-EXP(-Main!$B$60*(((B199-Main!$B$58))/(Main!$B$59))^(Main!$B$57+1))</f>
        <v>0.99999999999992473</v>
      </c>
      <c r="B199" s="4">
        <v>97</v>
      </c>
      <c r="C199" s="10">
        <f t="shared" si="4"/>
        <v>7.1831429693247628E-14</v>
      </c>
    </row>
    <row r="200" spans="1:3" x14ac:dyDescent="0.25">
      <c r="A200" s="11">
        <f>1-EXP(-Main!$B$60*(((B200-Main!$B$58))/(Main!$B$59))^(Main!$B$57+1))</f>
        <v>0.99999999999996181</v>
      </c>
      <c r="B200" s="4">
        <v>98</v>
      </c>
      <c r="C200" s="10">
        <f t="shared" si="4"/>
        <v>3.7081449022480228E-14</v>
      </c>
    </row>
    <row r="201" spans="1:3" x14ac:dyDescent="0.25">
      <c r="A201" s="11">
        <f>1-EXP(-Main!$B$60*(((B201-Main!$B$58))/(Main!$B$59))^(Main!$B$57+1))</f>
        <v>0.99999999999998079</v>
      </c>
      <c r="B201" s="4">
        <v>99</v>
      </c>
      <c r="C201" s="10">
        <f t="shared" si="4"/>
        <v>1.8984813721090177E-14</v>
      </c>
    </row>
    <row r="202" spans="1:3" x14ac:dyDescent="0.25">
      <c r="A202" s="11">
        <f>1-EXP(-Main!$B$60*(((B202-Main!$B$58))/(Main!$B$59))^(Main!$B$57+1))</f>
        <v>0.99999999999999045</v>
      </c>
      <c r="B202" s="4">
        <v>100</v>
      </c>
      <c r="C202" s="10">
        <f t="shared" si="4"/>
        <v>9.6589403142388619E-15</v>
      </c>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B6B59-ADE9-4F4C-A2DE-B00E5AE0805C}">
  <sheetPr>
    <tabColor theme="0" tint="-0.499984740745262"/>
  </sheetPr>
  <dimension ref="A1:S732"/>
  <sheetViews>
    <sheetView workbookViewId="0">
      <selection activeCell="K74" sqref="K74:M108"/>
    </sheetView>
  </sheetViews>
  <sheetFormatPr defaultColWidth="9.140625" defaultRowHeight="12.75" x14ac:dyDescent="0.2"/>
  <cols>
    <col min="1" max="10" width="9.140625" style="5"/>
    <col min="11" max="11" width="18.28515625" style="5" customWidth="1"/>
    <col min="12" max="16384" width="9.140625" style="5"/>
  </cols>
  <sheetData>
    <row r="1" spans="1:19" x14ac:dyDescent="0.2">
      <c r="A1" s="5" t="s">
        <v>307</v>
      </c>
      <c r="B1" s="5" t="s">
        <v>310</v>
      </c>
      <c r="C1" s="5" t="s">
        <v>309</v>
      </c>
      <c r="D1" s="5" t="s">
        <v>308</v>
      </c>
      <c r="E1" s="5" t="s">
        <v>286</v>
      </c>
      <c r="F1" s="5" t="s">
        <v>305</v>
      </c>
      <c r="K1" s="5" t="s">
        <v>307</v>
      </c>
      <c r="L1" s="5" t="s">
        <v>306</v>
      </c>
      <c r="M1" s="5" t="s">
        <v>286</v>
      </c>
      <c r="N1" s="5" t="s">
        <v>305</v>
      </c>
    </row>
    <row r="2" spans="1:19" x14ac:dyDescent="0.2">
      <c r="A2" s="5" t="s">
        <v>304</v>
      </c>
      <c r="K2" s="5" t="s">
        <v>304</v>
      </c>
    </row>
    <row r="3" spans="1:19" x14ac:dyDescent="0.2">
      <c r="A3" s="7">
        <v>37658</v>
      </c>
      <c r="B3" s="6">
        <v>0.60069444444444442</v>
      </c>
      <c r="K3" s="7">
        <v>37658</v>
      </c>
      <c r="L3" s="6">
        <v>0.60069444444444442</v>
      </c>
    </row>
    <row r="4" spans="1:19" x14ac:dyDescent="0.2">
      <c r="A4" s="5" t="s">
        <v>303</v>
      </c>
      <c r="B4" s="5" t="s">
        <v>302</v>
      </c>
      <c r="C4" s="5">
        <v>0.9</v>
      </c>
      <c r="D4" s="5" t="s">
        <v>301</v>
      </c>
      <c r="E4" s="5" t="s">
        <v>300</v>
      </c>
      <c r="F4" s="5">
        <v>35</v>
      </c>
      <c r="G4" s="5" t="s">
        <v>299</v>
      </c>
      <c r="H4" s="5">
        <v>6500</v>
      </c>
      <c r="I4" s="5" t="s">
        <v>90</v>
      </c>
      <c r="K4" s="5" t="s">
        <v>303</v>
      </c>
      <c r="L4" s="5" t="s">
        <v>302</v>
      </c>
      <c r="M4" s="5">
        <v>0.9</v>
      </c>
      <c r="N4" s="5" t="s">
        <v>301</v>
      </c>
      <c r="O4" s="5" t="s">
        <v>300</v>
      </c>
      <c r="P4" s="5">
        <v>35</v>
      </c>
      <c r="Q4" s="5" t="s">
        <v>299</v>
      </c>
      <c r="R4" s="5">
        <v>6500</v>
      </c>
      <c r="S4" s="5" t="s">
        <v>90</v>
      </c>
    </row>
    <row r="5" spans="1:19" x14ac:dyDescent="0.2">
      <c r="A5" s="5" t="s">
        <v>298</v>
      </c>
      <c r="K5" s="5" t="s">
        <v>298</v>
      </c>
      <c r="L5" s="5" t="s">
        <v>297</v>
      </c>
      <c r="M5" s="5" t="s">
        <v>296</v>
      </c>
      <c r="N5" s="5">
        <v>-40</v>
      </c>
    </row>
    <row r="6" spans="1:19" x14ac:dyDescent="0.2">
      <c r="A6" s="5" t="s">
        <v>294</v>
      </c>
      <c r="B6" s="5" t="s">
        <v>293</v>
      </c>
      <c r="C6" s="5" t="s">
        <v>292</v>
      </c>
      <c r="D6" s="5" t="s">
        <v>291</v>
      </c>
      <c r="E6" s="5" t="s">
        <v>290</v>
      </c>
      <c r="F6" s="5" t="s">
        <v>289</v>
      </c>
      <c r="G6" s="5" t="s">
        <v>295</v>
      </c>
      <c r="K6" s="5" t="s">
        <v>294</v>
      </c>
      <c r="L6" s="5" t="s">
        <v>293</v>
      </c>
      <c r="M6" s="5" t="s">
        <v>292</v>
      </c>
      <c r="N6" s="5" t="s">
        <v>291</v>
      </c>
      <c r="O6" s="5" t="s">
        <v>290</v>
      </c>
      <c r="P6" s="5" t="s">
        <v>289</v>
      </c>
      <c r="Q6" s="5" t="s">
        <v>288</v>
      </c>
    </row>
    <row r="7" spans="1:19" x14ac:dyDescent="0.2">
      <c r="A7" s="5">
        <v>7.9000000000000001E-2</v>
      </c>
      <c r="B7" s="5">
        <v>8.14E-2</v>
      </c>
      <c r="C7" s="5">
        <v>0.13700000000000001</v>
      </c>
      <c r="D7" s="5">
        <v>11.16</v>
      </c>
      <c r="E7" s="5">
        <v>300</v>
      </c>
      <c r="F7" s="5">
        <v>4</v>
      </c>
      <c r="G7" s="5">
        <v>1</v>
      </c>
      <c r="K7" s="5">
        <v>7.9000000000000001E-2</v>
      </c>
      <c r="L7" s="5">
        <v>8.14E-2</v>
      </c>
      <c r="M7" s="5">
        <v>0.13700000000000001</v>
      </c>
      <c r="N7" s="5">
        <v>11.16</v>
      </c>
      <c r="O7" s="5">
        <v>300</v>
      </c>
      <c r="P7" s="5">
        <v>4</v>
      </c>
      <c r="Q7" s="5">
        <v>1</v>
      </c>
    </row>
    <row r="8" spans="1:19" x14ac:dyDescent="0.2">
      <c r="A8" s="5" t="s">
        <v>287</v>
      </c>
      <c r="B8" s="5" t="s">
        <v>286</v>
      </c>
      <c r="K8" s="5" t="s">
        <v>287</v>
      </c>
      <c r="L8" s="5" t="s">
        <v>286</v>
      </c>
    </row>
    <row r="10" spans="1:19" x14ac:dyDescent="0.2">
      <c r="A10" s="5" t="s">
        <v>285</v>
      </c>
      <c r="B10" s="5" t="s">
        <v>284</v>
      </c>
      <c r="C10" s="5" t="s">
        <v>283</v>
      </c>
      <c r="D10" s="5">
        <v>720</v>
      </c>
      <c r="K10" s="5" t="s">
        <v>282</v>
      </c>
      <c r="L10" s="5" t="s">
        <v>281</v>
      </c>
      <c r="M10" s="5" t="s">
        <v>280</v>
      </c>
      <c r="N10" s="5" t="s">
        <v>275</v>
      </c>
      <c r="O10" s="5" t="s">
        <v>274</v>
      </c>
      <c r="P10" s="5" t="s">
        <v>273</v>
      </c>
      <c r="Q10" s="5" t="s">
        <v>272</v>
      </c>
    </row>
    <row r="11" spans="1:19" x14ac:dyDescent="0.2">
      <c r="K11" s="5" t="s">
        <v>279</v>
      </c>
      <c r="L11" s="5" t="s">
        <v>32</v>
      </c>
      <c r="M11" s="5">
        <v>67.150000000000006</v>
      </c>
      <c r="N11" s="5">
        <v>72.626999999999995</v>
      </c>
      <c r="O11" s="5">
        <v>55.826999999999998</v>
      </c>
      <c r="P11" s="5">
        <v>71.367000000000004</v>
      </c>
      <c r="Q11" s="5">
        <v>68.78</v>
      </c>
    </row>
    <row r="12" spans="1:19" x14ac:dyDescent="0.2">
      <c r="A12" s="5" t="s">
        <v>278</v>
      </c>
      <c r="B12" s="5" t="s">
        <v>277</v>
      </c>
      <c r="C12" s="5" t="s">
        <v>276</v>
      </c>
      <c r="D12" s="5" t="s">
        <v>275</v>
      </c>
      <c r="E12" s="5" t="s">
        <v>274</v>
      </c>
      <c r="F12" s="5" t="s">
        <v>273</v>
      </c>
      <c r="G12" s="5" t="s">
        <v>272</v>
      </c>
      <c r="K12" s="5" t="s">
        <v>271</v>
      </c>
      <c r="L12" s="5" t="s">
        <v>32</v>
      </c>
      <c r="M12" s="5">
        <v>67.914000000000001</v>
      </c>
      <c r="N12" s="5">
        <v>73.653000000000006</v>
      </c>
      <c r="O12" s="5">
        <v>55.826000000000001</v>
      </c>
      <c r="P12" s="5">
        <v>72.394000000000005</v>
      </c>
      <c r="Q12" s="5">
        <v>69.781999999999996</v>
      </c>
    </row>
    <row r="13" spans="1:19" x14ac:dyDescent="0.2">
      <c r="A13" s="5">
        <v>-360</v>
      </c>
      <c r="B13" s="5">
        <v>39.270000000000003</v>
      </c>
      <c r="C13" s="5">
        <v>1.097</v>
      </c>
      <c r="D13" s="5">
        <v>0.90200000000000002</v>
      </c>
      <c r="E13" s="5">
        <v>0.94199999999999995</v>
      </c>
      <c r="F13" s="5">
        <v>0.91400000000000003</v>
      </c>
      <c r="G13" s="5">
        <v>1.629</v>
      </c>
      <c r="K13" s="5" t="s">
        <v>270</v>
      </c>
      <c r="L13" s="5" t="s">
        <v>32</v>
      </c>
      <c r="M13" s="5">
        <v>9.0340000000000007</v>
      </c>
      <c r="N13" s="5">
        <v>6.4980000000000002</v>
      </c>
      <c r="O13" s="5">
        <v>0.17699999999999999</v>
      </c>
      <c r="P13" s="5">
        <v>6.6719999999999997</v>
      </c>
      <c r="Q13" s="5">
        <v>6.1</v>
      </c>
    </row>
    <row r="14" spans="1:19" x14ac:dyDescent="0.2">
      <c r="A14" s="5">
        <v>-359</v>
      </c>
      <c r="B14" s="5">
        <v>39.31</v>
      </c>
      <c r="C14" s="5">
        <v>1.135</v>
      </c>
      <c r="D14" s="5">
        <v>0.89200000000000002</v>
      </c>
      <c r="E14" s="5">
        <v>0.93200000000000005</v>
      </c>
      <c r="F14" s="5">
        <v>0.90800000000000003</v>
      </c>
      <c r="G14" s="5">
        <v>1.806</v>
      </c>
      <c r="K14" s="5" t="s">
        <v>269</v>
      </c>
      <c r="L14" s="5" t="s">
        <v>32</v>
      </c>
      <c r="M14" s="5">
        <v>89.033000000000001</v>
      </c>
      <c r="N14" s="5">
        <v>87.326999999999998</v>
      </c>
      <c r="O14" s="5">
        <v>56.28</v>
      </c>
      <c r="P14" s="5">
        <v>89.033000000000001</v>
      </c>
      <c r="Q14" s="5">
        <v>85.893000000000001</v>
      </c>
    </row>
    <row r="15" spans="1:19" x14ac:dyDescent="0.2">
      <c r="A15" s="5">
        <v>-358</v>
      </c>
      <c r="B15" s="5">
        <v>39.43</v>
      </c>
      <c r="C15" s="5">
        <v>1.149</v>
      </c>
      <c r="D15" s="5">
        <v>0.878</v>
      </c>
      <c r="E15" s="5">
        <v>0.91400000000000003</v>
      </c>
      <c r="F15" s="5">
        <v>0.89100000000000001</v>
      </c>
      <c r="G15" s="5">
        <v>1.913</v>
      </c>
      <c r="K15" s="5" t="s">
        <v>268</v>
      </c>
      <c r="L15" s="5" t="s">
        <v>32</v>
      </c>
      <c r="M15" s="5">
        <v>52.106999999999999</v>
      </c>
      <c r="N15" s="5">
        <v>55.46</v>
      </c>
      <c r="O15" s="5">
        <v>55.38</v>
      </c>
      <c r="P15" s="5">
        <v>52.106999999999999</v>
      </c>
      <c r="Q15" s="5">
        <v>53.652999999999999</v>
      </c>
    </row>
    <row r="16" spans="1:19" x14ac:dyDescent="0.2">
      <c r="A16" s="5">
        <v>-357</v>
      </c>
      <c r="B16" s="5">
        <v>39.630000000000003</v>
      </c>
      <c r="C16" s="5">
        <v>1.161</v>
      </c>
      <c r="D16" s="5">
        <v>0.86599999999999999</v>
      </c>
      <c r="E16" s="5">
        <v>0.89800000000000002</v>
      </c>
      <c r="F16" s="5">
        <v>0.877</v>
      </c>
      <c r="G16" s="5">
        <v>2.004</v>
      </c>
      <c r="K16" s="5" t="s">
        <v>267</v>
      </c>
      <c r="L16" s="5" t="s">
        <v>25</v>
      </c>
      <c r="M16" s="5">
        <v>13.302</v>
      </c>
      <c r="N16" s="5">
        <v>8.8230000000000004</v>
      </c>
      <c r="O16" s="5">
        <v>0.317</v>
      </c>
      <c r="P16" s="5">
        <v>9.2170000000000005</v>
      </c>
      <c r="Q16" s="5">
        <v>8.7420000000000009</v>
      </c>
    </row>
    <row r="17" spans="1:17" x14ac:dyDescent="0.2">
      <c r="A17" s="5">
        <v>-356</v>
      </c>
      <c r="B17" s="5">
        <v>39.9</v>
      </c>
      <c r="C17" s="5">
        <v>1.173</v>
      </c>
      <c r="D17" s="5">
        <v>0.86</v>
      </c>
      <c r="E17" s="5">
        <v>0.871</v>
      </c>
      <c r="F17" s="5">
        <v>0.875</v>
      </c>
      <c r="G17" s="5">
        <v>2.085</v>
      </c>
      <c r="K17" s="5" t="s">
        <v>266</v>
      </c>
      <c r="L17" s="5" t="s">
        <v>25</v>
      </c>
      <c r="M17" s="5">
        <v>76.724999999999994</v>
      </c>
      <c r="N17" s="5">
        <v>75.299000000000007</v>
      </c>
      <c r="O17" s="5">
        <v>99.200999999999993</v>
      </c>
      <c r="P17" s="5">
        <v>71.977000000000004</v>
      </c>
      <c r="Q17" s="5">
        <v>76.887</v>
      </c>
    </row>
    <row r="18" spans="1:17" x14ac:dyDescent="0.2">
      <c r="A18" s="5">
        <v>-355</v>
      </c>
      <c r="B18" s="5">
        <v>40.26</v>
      </c>
      <c r="C18" s="5">
        <v>1.153</v>
      </c>
      <c r="D18" s="5">
        <v>0.85199999999999998</v>
      </c>
      <c r="E18" s="5">
        <v>0.84099999999999997</v>
      </c>
      <c r="F18" s="5">
        <v>0.85399999999999998</v>
      </c>
      <c r="G18" s="5">
        <v>2.0659999999999998</v>
      </c>
      <c r="K18" s="5" t="s">
        <v>265</v>
      </c>
      <c r="L18" s="5" t="s">
        <v>40</v>
      </c>
      <c r="M18" s="5">
        <v>15.55</v>
      </c>
      <c r="N18" s="5">
        <v>14.2</v>
      </c>
      <c r="O18" s="5">
        <v>17.8</v>
      </c>
      <c r="P18" s="5">
        <v>15.6</v>
      </c>
      <c r="Q18" s="5">
        <v>14.6</v>
      </c>
    </row>
    <row r="19" spans="1:17" x14ac:dyDescent="0.2">
      <c r="A19" s="5">
        <v>-354</v>
      </c>
      <c r="B19" s="5">
        <v>40.69</v>
      </c>
      <c r="C19" s="5">
        <v>1.115</v>
      </c>
      <c r="D19" s="5">
        <v>0.84099999999999997</v>
      </c>
      <c r="E19" s="5">
        <v>0.82399999999999995</v>
      </c>
      <c r="F19" s="5">
        <v>0.84699999999999998</v>
      </c>
      <c r="G19" s="5">
        <v>1.9490000000000001</v>
      </c>
      <c r="K19" s="5" t="s">
        <v>264</v>
      </c>
      <c r="L19" s="5" t="s">
        <v>40</v>
      </c>
      <c r="M19" s="5">
        <v>13.315</v>
      </c>
      <c r="N19" s="5">
        <v>14.516999999999999</v>
      </c>
      <c r="O19" s="5">
        <v>7.6820000000000004</v>
      </c>
      <c r="P19" s="5">
        <v>16.013999999999999</v>
      </c>
      <c r="Q19" s="5">
        <v>15.048999999999999</v>
      </c>
    </row>
    <row r="20" spans="1:17" x14ac:dyDescent="0.2">
      <c r="A20" s="5">
        <v>-353</v>
      </c>
      <c r="B20" s="5">
        <v>41.2</v>
      </c>
      <c r="C20" s="5">
        <v>1.069</v>
      </c>
      <c r="D20" s="5">
        <v>0.83099999999999996</v>
      </c>
      <c r="E20" s="5">
        <v>0.80900000000000005</v>
      </c>
      <c r="F20" s="5">
        <v>0.83699999999999997</v>
      </c>
      <c r="G20" s="5">
        <v>1.7969999999999999</v>
      </c>
      <c r="K20" s="5" t="s">
        <v>263</v>
      </c>
      <c r="L20" s="5" t="s">
        <v>40</v>
      </c>
      <c r="M20" s="5">
        <v>4.08</v>
      </c>
      <c r="N20" s="5">
        <v>2.23</v>
      </c>
      <c r="O20" s="5">
        <v>2.8380000000000001</v>
      </c>
      <c r="P20" s="5">
        <v>2.258</v>
      </c>
      <c r="Q20" s="5">
        <v>2.2410000000000001</v>
      </c>
    </row>
    <row r="21" spans="1:17" x14ac:dyDescent="0.2">
      <c r="A21" s="5">
        <v>-352</v>
      </c>
      <c r="B21" s="5">
        <v>41.79</v>
      </c>
      <c r="C21" s="5">
        <v>1.03</v>
      </c>
      <c r="D21" s="5">
        <v>0.82899999999999996</v>
      </c>
      <c r="E21" s="5">
        <v>0.78800000000000003</v>
      </c>
      <c r="F21" s="5">
        <v>0.80800000000000005</v>
      </c>
      <c r="G21" s="5">
        <v>1.696</v>
      </c>
      <c r="K21" s="5" t="s">
        <v>262</v>
      </c>
      <c r="L21" s="5" t="s">
        <v>40</v>
      </c>
      <c r="M21" s="5">
        <v>22.6</v>
      </c>
      <c r="N21" s="5">
        <v>21.2</v>
      </c>
      <c r="O21" s="5">
        <v>17.2</v>
      </c>
      <c r="P21" s="5">
        <v>22.6</v>
      </c>
      <c r="Q21" s="5">
        <v>21.8</v>
      </c>
    </row>
    <row r="22" spans="1:17" x14ac:dyDescent="0.2">
      <c r="A22" s="5">
        <v>-351</v>
      </c>
      <c r="B22" s="5">
        <v>42.45</v>
      </c>
      <c r="C22" s="5">
        <v>0.999</v>
      </c>
      <c r="D22" s="5">
        <v>0.82</v>
      </c>
      <c r="E22" s="5">
        <v>0.76700000000000002</v>
      </c>
      <c r="F22" s="5">
        <v>0.79800000000000004</v>
      </c>
      <c r="G22" s="5">
        <v>1.609</v>
      </c>
      <c r="K22" s="5" t="s">
        <v>261</v>
      </c>
      <c r="L22" s="5" t="s">
        <v>40</v>
      </c>
      <c r="M22" s="5">
        <v>2.3959999999999999</v>
      </c>
      <c r="N22" s="5">
        <v>9.8000000000000007</v>
      </c>
      <c r="O22" s="5">
        <v>2.3959999999999999</v>
      </c>
      <c r="P22" s="5">
        <v>11</v>
      </c>
      <c r="Q22" s="5">
        <v>9.1999999999999993</v>
      </c>
    </row>
    <row r="23" spans="1:17" x14ac:dyDescent="0.2">
      <c r="A23" s="5">
        <v>-350</v>
      </c>
      <c r="B23" s="5">
        <v>43.2</v>
      </c>
      <c r="C23" s="5">
        <v>0.93799999999999994</v>
      </c>
      <c r="D23" s="5">
        <v>0.81</v>
      </c>
      <c r="E23" s="5">
        <v>0.748</v>
      </c>
      <c r="F23" s="5">
        <v>0.78</v>
      </c>
      <c r="G23" s="5">
        <v>1.413</v>
      </c>
      <c r="K23" s="5" t="s">
        <v>260</v>
      </c>
      <c r="L23" s="5" t="s">
        <v>25</v>
      </c>
      <c r="M23" s="5">
        <v>30.643000000000001</v>
      </c>
      <c r="N23" s="5">
        <v>15.363</v>
      </c>
      <c r="O23" s="5">
        <v>36.945</v>
      </c>
      <c r="P23" s="5">
        <v>14.102</v>
      </c>
      <c r="Q23" s="5">
        <v>14.891</v>
      </c>
    </row>
    <row r="24" spans="1:17" x14ac:dyDescent="0.2">
      <c r="A24" s="5">
        <v>-349</v>
      </c>
      <c r="B24" s="5">
        <v>44.02</v>
      </c>
      <c r="C24" s="5">
        <v>0.86</v>
      </c>
      <c r="D24" s="5">
        <v>0.80400000000000005</v>
      </c>
      <c r="E24" s="5">
        <v>0.73199999999999998</v>
      </c>
      <c r="F24" s="5">
        <v>0.76700000000000002</v>
      </c>
      <c r="G24" s="5">
        <v>1.1379999999999999</v>
      </c>
      <c r="K24" s="5" t="s">
        <v>259</v>
      </c>
      <c r="L24" s="5" t="s">
        <v>25</v>
      </c>
      <c r="M24" s="5">
        <v>17.994</v>
      </c>
      <c r="N24" s="5">
        <v>67.509</v>
      </c>
      <c r="O24" s="5">
        <v>31.190999999999999</v>
      </c>
      <c r="P24" s="5">
        <v>68.69</v>
      </c>
      <c r="Q24" s="5">
        <v>61.134999999999998</v>
      </c>
    </row>
    <row r="25" spans="1:17" x14ac:dyDescent="0.2">
      <c r="A25" s="5">
        <v>-348</v>
      </c>
      <c r="B25" s="5">
        <v>44.91</v>
      </c>
      <c r="C25" s="5">
        <v>0.78400000000000003</v>
      </c>
      <c r="D25" s="5">
        <v>0.79800000000000004</v>
      </c>
      <c r="E25" s="5">
        <v>0.71199999999999997</v>
      </c>
      <c r="F25" s="5">
        <v>0.76100000000000001</v>
      </c>
      <c r="G25" s="5">
        <v>0.86399999999999999</v>
      </c>
      <c r="K25" s="5" t="s">
        <v>258</v>
      </c>
      <c r="L25" s="5" t="s">
        <v>30</v>
      </c>
      <c r="M25" s="5">
        <v>2.5179999999999998</v>
      </c>
      <c r="N25" s="5">
        <v>2.7839999999999998</v>
      </c>
      <c r="O25" s="5">
        <v>2.3439999999999999</v>
      </c>
      <c r="P25" s="5">
        <v>2.5179999999999998</v>
      </c>
      <c r="Q25" s="5">
        <v>2.4279999999999999</v>
      </c>
    </row>
    <row r="26" spans="1:17" x14ac:dyDescent="0.2">
      <c r="A26" s="5">
        <v>-347</v>
      </c>
      <c r="B26" s="5">
        <v>45.89</v>
      </c>
      <c r="C26" s="5">
        <v>0.70799999999999996</v>
      </c>
      <c r="D26" s="5">
        <v>0.77600000000000002</v>
      </c>
      <c r="E26" s="5">
        <v>0.69699999999999995</v>
      </c>
      <c r="F26" s="5">
        <v>0.73599999999999999</v>
      </c>
      <c r="G26" s="5">
        <v>0.621</v>
      </c>
      <c r="K26" s="5" t="s">
        <v>257</v>
      </c>
      <c r="L26" s="5" t="s">
        <v>30</v>
      </c>
      <c r="M26" s="5">
        <v>2.7610000000000001</v>
      </c>
      <c r="N26" s="5">
        <v>2.9889999999999999</v>
      </c>
      <c r="O26" s="5">
        <v>2.681</v>
      </c>
      <c r="P26" s="5">
        <v>2.72</v>
      </c>
      <c r="Q26" s="5">
        <v>2.6539999999999999</v>
      </c>
    </row>
    <row r="27" spans="1:17" x14ac:dyDescent="0.2">
      <c r="A27" s="5">
        <v>-346</v>
      </c>
      <c r="B27" s="5">
        <v>46.93</v>
      </c>
      <c r="C27" s="5">
        <v>0.64800000000000002</v>
      </c>
      <c r="D27" s="5">
        <v>0.76200000000000001</v>
      </c>
      <c r="E27" s="5">
        <v>0.68899999999999995</v>
      </c>
      <c r="F27" s="5">
        <v>0.73599999999999999</v>
      </c>
      <c r="G27" s="5">
        <v>0.40400000000000003</v>
      </c>
      <c r="K27" s="5" t="s">
        <v>256</v>
      </c>
      <c r="L27" s="5" t="s">
        <v>30</v>
      </c>
      <c r="M27" s="5">
        <v>0.64100000000000001</v>
      </c>
      <c r="N27" s="5">
        <v>0.71499999999999997</v>
      </c>
      <c r="O27" s="5">
        <v>0.48199999999999998</v>
      </c>
      <c r="P27" s="5">
        <v>0.65500000000000003</v>
      </c>
      <c r="Q27" s="5">
        <v>0.63500000000000001</v>
      </c>
    </row>
    <row r="28" spans="1:17" x14ac:dyDescent="0.2">
      <c r="A28" s="5">
        <v>-345</v>
      </c>
      <c r="B28" s="5">
        <v>48.06</v>
      </c>
      <c r="C28" s="5">
        <v>0.61699999999999999</v>
      </c>
      <c r="D28" s="5">
        <v>0.76800000000000002</v>
      </c>
      <c r="E28" s="5">
        <v>0.68799999999999994</v>
      </c>
      <c r="F28" s="5">
        <v>0.72399999999999998</v>
      </c>
      <c r="G28" s="5">
        <v>0.28699999999999998</v>
      </c>
      <c r="K28" s="5" t="s">
        <v>255</v>
      </c>
      <c r="L28" s="5" t="s">
        <v>30</v>
      </c>
      <c r="M28" s="5">
        <v>5.202</v>
      </c>
      <c r="N28" s="5">
        <v>5.1420000000000003</v>
      </c>
      <c r="O28" s="5">
        <v>3.78</v>
      </c>
      <c r="P28" s="5">
        <v>4.4059999999999997</v>
      </c>
      <c r="Q28" s="5">
        <v>5.202</v>
      </c>
    </row>
    <row r="29" spans="1:17" x14ac:dyDescent="0.2">
      <c r="A29" s="5">
        <v>-344</v>
      </c>
      <c r="B29" s="5">
        <v>49.26</v>
      </c>
      <c r="C29" s="5">
        <v>0.6</v>
      </c>
      <c r="D29" s="5">
        <v>0.76200000000000001</v>
      </c>
      <c r="E29" s="5">
        <v>0.67900000000000005</v>
      </c>
      <c r="F29" s="5">
        <v>0.71</v>
      </c>
      <c r="G29" s="5">
        <v>0.25</v>
      </c>
      <c r="K29" s="5" t="s">
        <v>254</v>
      </c>
      <c r="L29" s="5" t="s">
        <v>30</v>
      </c>
      <c r="M29" s="5">
        <v>1.0880000000000001</v>
      </c>
      <c r="N29" s="5">
        <v>1.234</v>
      </c>
      <c r="O29" s="5">
        <v>1.548</v>
      </c>
      <c r="P29" s="5">
        <v>1.0880000000000001</v>
      </c>
      <c r="Q29" s="5">
        <v>1.256</v>
      </c>
    </row>
    <row r="30" spans="1:17" x14ac:dyDescent="0.2">
      <c r="A30" s="5">
        <v>-343</v>
      </c>
      <c r="B30" s="5">
        <v>50.53</v>
      </c>
      <c r="C30" s="5">
        <v>0.6</v>
      </c>
      <c r="D30" s="5">
        <v>0.76100000000000001</v>
      </c>
      <c r="E30" s="5">
        <v>0.66400000000000003</v>
      </c>
      <c r="F30" s="5">
        <v>0.69599999999999995</v>
      </c>
      <c r="G30" s="5">
        <v>0.27800000000000002</v>
      </c>
      <c r="K30" s="5" t="s">
        <v>253</v>
      </c>
      <c r="L30" s="5" t="s">
        <v>25</v>
      </c>
      <c r="M30" s="5">
        <v>23.216999999999999</v>
      </c>
      <c r="N30" s="5">
        <v>23.908000000000001</v>
      </c>
      <c r="O30" s="5">
        <v>17.977</v>
      </c>
      <c r="P30" s="5">
        <v>24.084</v>
      </c>
      <c r="Q30" s="5">
        <v>23.948</v>
      </c>
    </row>
    <row r="31" spans="1:17" x14ac:dyDescent="0.2">
      <c r="A31" s="5">
        <v>-342</v>
      </c>
      <c r="B31" s="5">
        <v>51.87</v>
      </c>
      <c r="C31" s="5">
        <v>0.60499999999999998</v>
      </c>
      <c r="D31" s="5">
        <v>0.76200000000000001</v>
      </c>
      <c r="E31" s="5">
        <v>0.65300000000000002</v>
      </c>
      <c r="F31" s="5">
        <v>0.69199999999999995</v>
      </c>
      <c r="G31" s="5">
        <v>0.314</v>
      </c>
      <c r="K31" s="5" t="s">
        <v>252</v>
      </c>
      <c r="L31" s="5" t="s">
        <v>25</v>
      </c>
      <c r="M31" s="5">
        <v>39.406999999999996</v>
      </c>
      <c r="N31" s="5">
        <v>41.286999999999999</v>
      </c>
      <c r="O31" s="5">
        <v>57.731999999999999</v>
      </c>
      <c r="P31" s="5">
        <v>40.002000000000002</v>
      </c>
      <c r="Q31" s="5">
        <v>47.332000000000001</v>
      </c>
    </row>
    <row r="32" spans="1:17" x14ac:dyDescent="0.2">
      <c r="A32" s="5">
        <v>-341</v>
      </c>
      <c r="B32" s="5">
        <v>53.29</v>
      </c>
      <c r="C32" s="5">
        <v>0.60699999999999998</v>
      </c>
      <c r="D32" s="5">
        <v>0.76100000000000001</v>
      </c>
      <c r="E32" s="5">
        <v>0.64100000000000001</v>
      </c>
      <c r="F32" s="5">
        <v>0.68700000000000006</v>
      </c>
      <c r="G32" s="5">
        <v>0.33900000000000002</v>
      </c>
      <c r="K32" s="5" t="s">
        <v>251</v>
      </c>
      <c r="L32" s="5" t="s">
        <v>40</v>
      </c>
      <c r="M32" s="5">
        <v>3.5</v>
      </c>
      <c r="N32" s="5">
        <v>4</v>
      </c>
      <c r="O32" s="5">
        <v>1</v>
      </c>
      <c r="P32" s="5">
        <v>5</v>
      </c>
      <c r="Q32" s="5">
        <v>4</v>
      </c>
    </row>
    <row r="33" spans="1:17" x14ac:dyDescent="0.2">
      <c r="A33" s="5">
        <v>-340</v>
      </c>
      <c r="B33" s="5">
        <v>54.78</v>
      </c>
      <c r="C33" s="5">
        <v>0.60699999999999998</v>
      </c>
      <c r="D33" s="5">
        <v>0.753</v>
      </c>
      <c r="E33" s="5">
        <v>0.626</v>
      </c>
      <c r="F33" s="5">
        <v>0.67700000000000005</v>
      </c>
      <c r="G33" s="5">
        <v>0.373</v>
      </c>
      <c r="K33" s="5" t="s">
        <v>250</v>
      </c>
      <c r="L33" s="5" t="s">
        <v>40</v>
      </c>
      <c r="M33" s="5">
        <v>4.4550000000000001</v>
      </c>
      <c r="N33" s="5">
        <v>4.3970000000000002</v>
      </c>
      <c r="O33" s="5">
        <v>3.2709999999999999</v>
      </c>
      <c r="P33" s="5">
        <v>5.4539999999999997</v>
      </c>
      <c r="Q33" s="5">
        <v>4.6989999999999998</v>
      </c>
    </row>
    <row r="34" spans="1:17" x14ac:dyDescent="0.2">
      <c r="A34" s="5">
        <v>-339</v>
      </c>
      <c r="B34" s="5">
        <v>56.34</v>
      </c>
      <c r="C34" s="5">
        <v>0.61</v>
      </c>
      <c r="D34" s="5">
        <v>0.747</v>
      </c>
      <c r="E34" s="5">
        <v>0.60599999999999998</v>
      </c>
      <c r="F34" s="5">
        <v>0.66300000000000003</v>
      </c>
      <c r="G34" s="5">
        <v>0.42299999999999999</v>
      </c>
      <c r="K34" s="5" t="s">
        <v>249</v>
      </c>
      <c r="L34" s="5" t="s">
        <v>40</v>
      </c>
      <c r="M34" s="5">
        <v>2.5379999999999998</v>
      </c>
      <c r="N34" s="5">
        <v>2.3380000000000001</v>
      </c>
      <c r="O34" s="5">
        <v>2.246</v>
      </c>
      <c r="P34" s="5">
        <v>2.4700000000000002</v>
      </c>
      <c r="Q34" s="5">
        <v>2.5979999999999999</v>
      </c>
    </row>
    <row r="35" spans="1:17" x14ac:dyDescent="0.2">
      <c r="A35" s="5">
        <v>-338</v>
      </c>
      <c r="B35" s="5">
        <v>57.97</v>
      </c>
      <c r="C35" s="5">
        <v>0.61499999999999999</v>
      </c>
      <c r="D35" s="5">
        <v>0.73</v>
      </c>
      <c r="E35" s="5">
        <v>0.58699999999999997</v>
      </c>
      <c r="F35" s="5">
        <v>0.65300000000000002</v>
      </c>
      <c r="G35" s="5">
        <v>0.48899999999999999</v>
      </c>
      <c r="K35" s="5" t="s">
        <v>248</v>
      </c>
      <c r="L35" s="5" t="s">
        <v>40</v>
      </c>
      <c r="M35" s="5">
        <v>15</v>
      </c>
      <c r="N35" s="5">
        <v>15</v>
      </c>
      <c r="O35" s="5">
        <v>12</v>
      </c>
      <c r="P35" s="5">
        <v>11.8</v>
      </c>
      <c r="Q35" s="5">
        <v>11.396000000000001</v>
      </c>
    </row>
    <row r="36" spans="1:17" x14ac:dyDescent="0.2">
      <c r="A36" s="5">
        <v>-337</v>
      </c>
      <c r="B36" s="5">
        <v>59.67</v>
      </c>
      <c r="C36" s="5">
        <v>0.63</v>
      </c>
      <c r="D36" s="5">
        <v>0.72899999999999998</v>
      </c>
      <c r="E36" s="5">
        <v>0.57899999999999996</v>
      </c>
      <c r="F36" s="5">
        <v>0.64200000000000002</v>
      </c>
      <c r="G36" s="5">
        <v>0.57099999999999995</v>
      </c>
      <c r="K36" s="5" t="s">
        <v>247</v>
      </c>
      <c r="L36" s="5" t="s">
        <v>40</v>
      </c>
      <c r="M36" s="5">
        <v>-2</v>
      </c>
      <c r="N36" s="5">
        <v>-1</v>
      </c>
      <c r="O36" s="5">
        <v>-2</v>
      </c>
      <c r="P36" s="5">
        <v>-0.39600000000000002</v>
      </c>
      <c r="Q36" s="5">
        <v>-1</v>
      </c>
    </row>
    <row r="37" spans="1:17" x14ac:dyDescent="0.2">
      <c r="A37" s="5">
        <v>-336</v>
      </c>
      <c r="B37" s="5">
        <v>61.44</v>
      </c>
      <c r="C37" s="5">
        <v>0.65500000000000003</v>
      </c>
      <c r="D37" s="5">
        <v>0.72499999999999998</v>
      </c>
      <c r="E37" s="5">
        <v>0.57299999999999995</v>
      </c>
      <c r="F37" s="5">
        <v>0.64900000000000002</v>
      </c>
      <c r="G37" s="5">
        <v>0.67400000000000004</v>
      </c>
      <c r="K37" s="5" t="s">
        <v>246</v>
      </c>
      <c r="L37" s="5" t="s">
        <v>25</v>
      </c>
      <c r="M37" s="5">
        <v>56.966000000000001</v>
      </c>
      <c r="N37" s="5">
        <v>53.171999999999997</v>
      </c>
      <c r="O37" s="5">
        <v>68.676000000000002</v>
      </c>
      <c r="P37" s="5">
        <v>45.283000000000001</v>
      </c>
      <c r="Q37" s="5">
        <v>55.276000000000003</v>
      </c>
    </row>
    <row r="38" spans="1:17" x14ac:dyDescent="0.2">
      <c r="A38" s="5">
        <v>-335</v>
      </c>
      <c r="B38" s="5">
        <v>63.28</v>
      </c>
      <c r="C38" s="5">
        <v>0.67700000000000005</v>
      </c>
      <c r="D38" s="5">
        <v>0.72599999999999998</v>
      </c>
      <c r="E38" s="5">
        <v>0.56399999999999995</v>
      </c>
      <c r="F38" s="5">
        <v>0.66400000000000003</v>
      </c>
      <c r="G38" s="5">
        <v>0.753</v>
      </c>
      <c r="K38" s="5" t="s">
        <v>245</v>
      </c>
      <c r="L38" s="5" t="s">
        <v>25</v>
      </c>
      <c r="M38" s="5">
        <v>-44.890999999999998</v>
      </c>
      <c r="N38" s="5">
        <v>-22.742000000000001</v>
      </c>
      <c r="O38" s="5">
        <v>-61.152000000000001</v>
      </c>
      <c r="P38" s="5">
        <v>-7.2610000000000001</v>
      </c>
      <c r="Q38" s="5">
        <v>-21.28</v>
      </c>
    </row>
    <row r="39" spans="1:17" x14ac:dyDescent="0.2">
      <c r="A39" s="5">
        <v>-334</v>
      </c>
      <c r="B39" s="5">
        <v>65.180000000000007</v>
      </c>
      <c r="C39" s="5">
        <v>0.68200000000000005</v>
      </c>
      <c r="D39" s="5">
        <v>0.72699999999999998</v>
      </c>
      <c r="E39" s="5">
        <v>0.56200000000000006</v>
      </c>
      <c r="F39" s="5">
        <v>0.63800000000000001</v>
      </c>
      <c r="G39" s="5">
        <v>0.80100000000000005</v>
      </c>
      <c r="K39" s="5" t="s">
        <v>244</v>
      </c>
      <c r="L39" s="5" t="s">
        <v>32</v>
      </c>
      <c r="M39" s="5">
        <v>13.119</v>
      </c>
      <c r="N39" s="5">
        <v>13.278</v>
      </c>
      <c r="O39" s="5">
        <v>12.804</v>
      </c>
      <c r="P39" s="5">
        <v>13.313000000000001</v>
      </c>
      <c r="Q39" s="5">
        <v>13.08</v>
      </c>
    </row>
    <row r="40" spans="1:17" x14ac:dyDescent="0.2">
      <c r="A40" s="5">
        <v>-333</v>
      </c>
      <c r="B40" s="5">
        <v>67.150000000000006</v>
      </c>
      <c r="C40" s="5">
        <v>0.70199999999999996</v>
      </c>
      <c r="D40" s="5">
        <v>0.72499999999999998</v>
      </c>
      <c r="E40" s="5">
        <v>0.55800000000000005</v>
      </c>
      <c r="F40" s="5">
        <v>0.67100000000000004</v>
      </c>
      <c r="G40" s="5">
        <v>0.85299999999999998</v>
      </c>
      <c r="K40" s="5" t="s">
        <v>243</v>
      </c>
      <c r="L40" s="5" t="s">
        <v>32</v>
      </c>
      <c r="M40" s="5">
        <v>13.12</v>
      </c>
      <c r="N40" s="5">
        <v>13.279</v>
      </c>
      <c r="O40" s="5">
        <v>12.805999999999999</v>
      </c>
      <c r="P40" s="5">
        <v>13.313000000000001</v>
      </c>
      <c r="Q40" s="5">
        <v>13.081</v>
      </c>
    </row>
    <row r="41" spans="1:17" x14ac:dyDescent="0.2">
      <c r="A41" s="5">
        <v>-332</v>
      </c>
      <c r="B41" s="5">
        <v>69.19</v>
      </c>
      <c r="C41" s="5">
        <v>0.69699999999999995</v>
      </c>
      <c r="D41" s="5">
        <v>0.72399999999999998</v>
      </c>
      <c r="E41" s="5">
        <v>0.54800000000000004</v>
      </c>
      <c r="F41" s="5">
        <v>0.59899999999999998</v>
      </c>
      <c r="G41" s="5">
        <v>0.91600000000000004</v>
      </c>
      <c r="K41" s="5" t="s">
        <v>242</v>
      </c>
      <c r="L41" s="5" t="s">
        <v>32</v>
      </c>
      <c r="M41" s="5">
        <v>0.255</v>
      </c>
      <c r="N41" s="5">
        <v>0.11</v>
      </c>
      <c r="O41" s="5">
        <v>0.216</v>
      </c>
      <c r="P41" s="5">
        <v>0.13</v>
      </c>
      <c r="Q41" s="5">
        <v>0.14899999999999999</v>
      </c>
    </row>
    <row r="42" spans="1:17" x14ac:dyDescent="0.2">
      <c r="A42" s="5">
        <v>-331</v>
      </c>
      <c r="B42" s="5">
        <v>71.290000000000006</v>
      </c>
      <c r="C42" s="5">
        <v>0.71599999999999997</v>
      </c>
      <c r="D42" s="5">
        <v>0.72399999999999998</v>
      </c>
      <c r="E42" s="5">
        <v>0.54400000000000004</v>
      </c>
      <c r="F42" s="5">
        <v>0.622</v>
      </c>
      <c r="G42" s="5">
        <v>0.97399999999999998</v>
      </c>
      <c r="K42" s="5" t="s">
        <v>241</v>
      </c>
      <c r="L42" s="5" t="s">
        <v>32</v>
      </c>
      <c r="M42" s="5">
        <v>13.659000000000001</v>
      </c>
      <c r="N42" s="5">
        <v>13.547000000000001</v>
      </c>
      <c r="O42" s="5">
        <v>13.266999999999999</v>
      </c>
      <c r="P42" s="5">
        <v>13.659000000000001</v>
      </c>
      <c r="Q42" s="5">
        <v>13.46</v>
      </c>
    </row>
    <row r="43" spans="1:17" x14ac:dyDescent="0.2">
      <c r="A43" s="5">
        <v>-330</v>
      </c>
      <c r="B43" s="5">
        <v>73.45</v>
      </c>
      <c r="C43" s="5">
        <v>0.71299999999999997</v>
      </c>
      <c r="D43" s="5">
        <v>0.72099999999999997</v>
      </c>
      <c r="E43" s="5">
        <v>0.53900000000000003</v>
      </c>
      <c r="F43" s="5">
        <v>0.57599999999999996</v>
      </c>
      <c r="G43" s="5">
        <v>1.0149999999999999</v>
      </c>
      <c r="K43" s="5" t="s">
        <v>240</v>
      </c>
      <c r="L43" s="5" t="s">
        <v>32</v>
      </c>
      <c r="M43" s="5">
        <v>11.923999999999999</v>
      </c>
      <c r="N43" s="5">
        <v>12.836</v>
      </c>
      <c r="O43" s="5">
        <v>11.923999999999999</v>
      </c>
      <c r="P43" s="5">
        <v>12.821999999999999</v>
      </c>
      <c r="Q43" s="5">
        <v>12.577999999999999</v>
      </c>
    </row>
    <row r="44" spans="1:17" x14ac:dyDescent="0.2">
      <c r="A44" s="5">
        <v>-329</v>
      </c>
      <c r="B44" s="5">
        <v>75.67</v>
      </c>
      <c r="C44" s="5">
        <v>0.72699999999999998</v>
      </c>
      <c r="D44" s="5">
        <v>0.71699999999999997</v>
      </c>
      <c r="E44" s="5">
        <v>0.53300000000000003</v>
      </c>
      <c r="F44" s="5">
        <v>0.60699999999999998</v>
      </c>
      <c r="G44" s="5">
        <v>1.0509999999999999</v>
      </c>
      <c r="K44" s="5" t="s">
        <v>239</v>
      </c>
      <c r="L44" s="5" t="s">
        <v>25</v>
      </c>
      <c r="M44" s="5">
        <v>1.9450000000000001</v>
      </c>
      <c r="N44" s="5">
        <v>0.83</v>
      </c>
      <c r="O44" s="5">
        <v>1.6830000000000001</v>
      </c>
      <c r="P44" s="5">
        <v>0.97299999999999998</v>
      </c>
      <c r="Q44" s="5">
        <v>1.141</v>
      </c>
    </row>
    <row r="45" spans="1:17" x14ac:dyDescent="0.2">
      <c r="A45" s="5">
        <v>-328</v>
      </c>
      <c r="B45" s="5">
        <v>77.959999999999994</v>
      </c>
      <c r="C45" s="5">
        <v>0.72499999999999998</v>
      </c>
      <c r="D45" s="5">
        <v>0.72</v>
      </c>
      <c r="E45" s="5">
        <v>0.52800000000000002</v>
      </c>
      <c r="F45" s="5">
        <v>0.57599999999999996</v>
      </c>
      <c r="G45" s="5">
        <v>1.077</v>
      </c>
      <c r="K45" s="5" t="s">
        <v>238</v>
      </c>
      <c r="L45" s="5" t="s">
        <v>25</v>
      </c>
      <c r="M45" s="5">
        <v>90.885999999999996</v>
      </c>
      <c r="N45" s="5">
        <v>96.665000000000006</v>
      </c>
      <c r="O45" s="5">
        <v>93.116</v>
      </c>
      <c r="P45" s="5">
        <v>96.31</v>
      </c>
      <c r="Q45" s="5">
        <v>96.152000000000001</v>
      </c>
    </row>
    <row r="46" spans="1:17" x14ac:dyDescent="0.2">
      <c r="A46" s="5">
        <v>-327</v>
      </c>
      <c r="B46" s="5">
        <v>80.31</v>
      </c>
      <c r="C46" s="5">
        <v>0.72399999999999998</v>
      </c>
      <c r="D46" s="5">
        <v>0.72199999999999998</v>
      </c>
      <c r="E46" s="5">
        <v>0.52800000000000002</v>
      </c>
      <c r="F46" s="5">
        <v>0.56899999999999995</v>
      </c>
      <c r="G46" s="5">
        <v>1.077</v>
      </c>
      <c r="K46" s="5" t="s">
        <v>237</v>
      </c>
      <c r="L46" s="5" t="s">
        <v>32</v>
      </c>
      <c r="M46" s="5">
        <v>11.997999999999999</v>
      </c>
      <c r="N46" s="5">
        <v>12.231</v>
      </c>
      <c r="O46" s="5">
        <v>11.573</v>
      </c>
      <c r="P46" s="5">
        <v>12.247999999999999</v>
      </c>
      <c r="Q46" s="5">
        <v>11.94</v>
      </c>
    </row>
    <row r="47" spans="1:17" x14ac:dyDescent="0.2">
      <c r="A47" s="5">
        <v>-326</v>
      </c>
      <c r="B47" s="5">
        <v>82.71</v>
      </c>
      <c r="C47" s="5">
        <v>0.71199999999999997</v>
      </c>
      <c r="D47" s="5">
        <v>0.71799999999999997</v>
      </c>
      <c r="E47" s="5">
        <v>0.52300000000000002</v>
      </c>
      <c r="F47" s="5">
        <v>0.56899999999999995</v>
      </c>
      <c r="G47" s="5">
        <v>1.0369999999999999</v>
      </c>
      <c r="K47" s="5" t="s">
        <v>236</v>
      </c>
      <c r="L47" s="5" t="s">
        <v>32</v>
      </c>
      <c r="M47" s="5">
        <v>11.988</v>
      </c>
      <c r="N47" s="5">
        <v>12.231999999999999</v>
      </c>
      <c r="O47" s="5">
        <v>11.574</v>
      </c>
      <c r="P47" s="5">
        <v>12.247999999999999</v>
      </c>
      <c r="Q47" s="5">
        <v>11.897</v>
      </c>
    </row>
    <row r="48" spans="1:17" x14ac:dyDescent="0.2">
      <c r="A48" s="5">
        <v>-325</v>
      </c>
      <c r="B48" s="5">
        <v>85.17</v>
      </c>
      <c r="C48" s="5">
        <v>0.69</v>
      </c>
      <c r="D48" s="5">
        <v>0.71799999999999997</v>
      </c>
      <c r="E48" s="5">
        <v>0.505</v>
      </c>
      <c r="F48" s="5">
        <v>0.56499999999999995</v>
      </c>
      <c r="G48" s="5">
        <v>0.97099999999999997</v>
      </c>
      <c r="K48" s="5" t="s">
        <v>235</v>
      </c>
      <c r="L48" s="5" t="s">
        <v>32</v>
      </c>
      <c r="M48" s="5">
        <v>0.317</v>
      </c>
      <c r="N48" s="5">
        <v>0.127</v>
      </c>
      <c r="O48" s="5">
        <v>0.17499999999999999</v>
      </c>
      <c r="P48" s="5">
        <v>0.14699999999999999</v>
      </c>
      <c r="Q48" s="5">
        <v>0.16200000000000001</v>
      </c>
    </row>
    <row r="49" spans="1:17" x14ac:dyDescent="0.2">
      <c r="A49" s="5">
        <v>-324</v>
      </c>
      <c r="B49" s="5">
        <v>87.69</v>
      </c>
      <c r="C49" s="5">
        <v>0.68200000000000005</v>
      </c>
      <c r="D49" s="5">
        <v>0.71</v>
      </c>
      <c r="E49" s="5">
        <v>0.48799999999999999</v>
      </c>
      <c r="F49" s="5">
        <v>0.58799999999999997</v>
      </c>
      <c r="G49" s="5">
        <v>0.94099999999999995</v>
      </c>
      <c r="K49" s="5" t="s">
        <v>234</v>
      </c>
      <c r="L49" s="5" t="s">
        <v>32</v>
      </c>
      <c r="M49" s="5">
        <v>12.558</v>
      </c>
      <c r="N49" s="5">
        <v>12.481</v>
      </c>
      <c r="O49" s="5">
        <v>11.936</v>
      </c>
      <c r="P49" s="5">
        <v>12.558</v>
      </c>
      <c r="Q49" s="5">
        <v>12.254</v>
      </c>
    </row>
    <row r="50" spans="1:17" x14ac:dyDescent="0.2">
      <c r="A50" s="5">
        <v>-323</v>
      </c>
      <c r="B50" s="5">
        <v>90.26</v>
      </c>
      <c r="C50" s="5">
        <v>0.66500000000000004</v>
      </c>
      <c r="D50" s="5">
        <v>0.70599999999999996</v>
      </c>
      <c r="E50" s="5">
        <v>0.47399999999999998</v>
      </c>
      <c r="F50" s="5">
        <v>0.56599999999999995</v>
      </c>
      <c r="G50" s="5">
        <v>0.91600000000000004</v>
      </c>
      <c r="K50" s="5" t="s">
        <v>233</v>
      </c>
      <c r="L50" s="5" t="s">
        <v>32</v>
      </c>
      <c r="M50" s="5">
        <v>11.009</v>
      </c>
      <c r="N50" s="5">
        <v>11.746</v>
      </c>
      <c r="O50" s="5">
        <v>11.009</v>
      </c>
      <c r="P50" s="5">
        <v>11.624000000000001</v>
      </c>
      <c r="Q50" s="5">
        <v>11.368</v>
      </c>
    </row>
    <row r="51" spans="1:17" x14ac:dyDescent="0.2">
      <c r="A51" s="5">
        <v>-322</v>
      </c>
      <c r="B51" s="5">
        <v>92.89</v>
      </c>
      <c r="C51" s="5">
        <v>0.65300000000000002</v>
      </c>
      <c r="D51" s="5">
        <v>0.70199999999999996</v>
      </c>
      <c r="E51" s="5">
        <v>0.48399999999999999</v>
      </c>
      <c r="F51" s="5">
        <v>0.58399999999999996</v>
      </c>
      <c r="G51" s="5">
        <v>0.84099999999999997</v>
      </c>
      <c r="K51" s="5" t="s">
        <v>232</v>
      </c>
      <c r="L51" s="5" t="s">
        <v>25</v>
      </c>
      <c r="M51" s="5">
        <v>2.6419999999999999</v>
      </c>
      <c r="N51" s="5">
        <v>1.0349999999999999</v>
      </c>
      <c r="O51" s="5">
        <v>1.5089999999999999</v>
      </c>
      <c r="P51" s="5">
        <v>1.198</v>
      </c>
      <c r="Q51" s="5">
        <v>1.359</v>
      </c>
    </row>
    <row r="52" spans="1:17" x14ac:dyDescent="0.2">
      <c r="A52" s="5">
        <v>-321</v>
      </c>
      <c r="B52" s="5">
        <v>95.57</v>
      </c>
      <c r="C52" s="5">
        <v>0.60299999999999998</v>
      </c>
      <c r="D52" s="5">
        <v>0.69</v>
      </c>
      <c r="E52" s="5">
        <v>0.45700000000000002</v>
      </c>
      <c r="F52" s="5">
        <v>0.54400000000000004</v>
      </c>
      <c r="G52" s="5">
        <v>0.71899999999999997</v>
      </c>
      <c r="K52" s="5" t="s">
        <v>231</v>
      </c>
      <c r="L52" s="5" t="s">
        <v>25</v>
      </c>
      <c r="M52" s="5">
        <v>91.834000000000003</v>
      </c>
      <c r="N52" s="5">
        <v>96.025999999999996</v>
      </c>
      <c r="O52" s="5">
        <v>95.119</v>
      </c>
      <c r="P52" s="5">
        <v>94.903000000000006</v>
      </c>
      <c r="Q52" s="5">
        <v>95.551000000000002</v>
      </c>
    </row>
    <row r="53" spans="1:17" x14ac:dyDescent="0.2">
      <c r="A53" s="5">
        <v>-320</v>
      </c>
      <c r="B53" s="5">
        <v>98.3</v>
      </c>
      <c r="C53" s="5">
        <v>0.56599999999999995</v>
      </c>
      <c r="D53" s="5">
        <v>0.67400000000000004</v>
      </c>
      <c r="E53" s="5">
        <v>0.44800000000000001</v>
      </c>
      <c r="F53" s="5">
        <v>0.55900000000000005</v>
      </c>
      <c r="G53" s="5">
        <v>0.58399999999999996</v>
      </c>
      <c r="K53" s="5" t="s">
        <v>230</v>
      </c>
      <c r="L53" s="5" t="s">
        <v>32</v>
      </c>
      <c r="M53" s="5">
        <v>-1.121</v>
      </c>
      <c r="N53" s="5">
        <v>-1.0469999999999999</v>
      </c>
      <c r="O53" s="5">
        <v>-1.232</v>
      </c>
      <c r="P53" s="5">
        <v>-1.0649999999999999</v>
      </c>
      <c r="Q53" s="5">
        <v>-1.1399999999999999</v>
      </c>
    </row>
    <row r="54" spans="1:17" x14ac:dyDescent="0.2">
      <c r="A54" s="5">
        <v>-319</v>
      </c>
      <c r="B54" s="5">
        <v>101.09</v>
      </c>
      <c r="C54" s="5">
        <v>0.54700000000000004</v>
      </c>
      <c r="D54" s="5">
        <v>0.70399999999999996</v>
      </c>
      <c r="E54" s="5">
        <v>0.46100000000000002</v>
      </c>
      <c r="F54" s="5">
        <v>0.55200000000000005</v>
      </c>
      <c r="G54" s="5">
        <v>0.47099999999999997</v>
      </c>
      <c r="K54" s="5" t="s">
        <v>229</v>
      </c>
      <c r="L54" s="5" t="s">
        <v>32</v>
      </c>
      <c r="M54" s="5">
        <v>-1.1319999999999999</v>
      </c>
      <c r="N54" s="5">
        <v>-1.0469999999999999</v>
      </c>
      <c r="O54" s="5">
        <v>-1.232</v>
      </c>
      <c r="P54" s="5">
        <v>-1.0649999999999999</v>
      </c>
      <c r="Q54" s="5">
        <v>-1.1839999999999999</v>
      </c>
    </row>
    <row r="55" spans="1:17" x14ac:dyDescent="0.2">
      <c r="A55" s="5">
        <v>-318</v>
      </c>
      <c r="B55" s="5">
        <v>103.92</v>
      </c>
      <c r="C55" s="5">
        <v>0.52300000000000002</v>
      </c>
      <c r="D55" s="5">
        <v>0.66200000000000003</v>
      </c>
      <c r="E55" s="5">
        <v>0.51100000000000001</v>
      </c>
      <c r="F55" s="5">
        <v>0.53</v>
      </c>
      <c r="G55" s="5">
        <v>0.39</v>
      </c>
      <c r="K55" s="5" t="s">
        <v>228</v>
      </c>
      <c r="L55" s="5" t="s">
        <v>32</v>
      </c>
      <c r="M55" s="5">
        <v>9.9000000000000005E-2</v>
      </c>
      <c r="N55" s="5">
        <v>5.1999999999999998E-2</v>
      </c>
      <c r="O55" s="5">
        <v>5.5E-2</v>
      </c>
      <c r="P55" s="5">
        <v>6.7000000000000004E-2</v>
      </c>
      <c r="Q55" s="5">
        <v>6.7000000000000004E-2</v>
      </c>
    </row>
    <row r="56" spans="1:17" x14ac:dyDescent="0.2">
      <c r="A56" s="5">
        <v>-317</v>
      </c>
      <c r="B56" s="5">
        <v>106.8</v>
      </c>
      <c r="C56" s="5">
        <v>0.50700000000000001</v>
      </c>
      <c r="D56" s="5">
        <v>0.65800000000000003</v>
      </c>
      <c r="E56" s="5">
        <v>0.49</v>
      </c>
      <c r="F56" s="5">
        <v>0.55500000000000005</v>
      </c>
      <c r="G56" s="5">
        <v>0.32600000000000001</v>
      </c>
      <c r="K56" s="5" t="s">
        <v>227</v>
      </c>
      <c r="L56" s="5" t="s">
        <v>32</v>
      </c>
      <c r="M56" s="5">
        <v>-0.88500000000000001</v>
      </c>
      <c r="N56" s="5">
        <v>-0.88500000000000001</v>
      </c>
      <c r="O56" s="5">
        <v>-0.91500000000000004</v>
      </c>
      <c r="P56" s="5">
        <v>-0.9</v>
      </c>
      <c r="Q56" s="5">
        <v>-1.0209999999999999</v>
      </c>
    </row>
    <row r="57" spans="1:17" x14ac:dyDescent="0.2">
      <c r="A57" s="5">
        <v>-316</v>
      </c>
      <c r="B57" s="5">
        <v>109.72</v>
      </c>
      <c r="C57" s="5">
        <v>0.48899999999999999</v>
      </c>
      <c r="D57" s="5">
        <v>0.66900000000000004</v>
      </c>
      <c r="E57" s="5">
        <v>0.46200000000000002</v>
      </c>
      <c r="F57" s="5">
        <v>0.54300000000000004</v>
      </c>
      <c r="G57" s="5">
        <v>0.28199999999999997</v>
      </c>
      <c r="K57" s="5" t="s">
        <v>226</v>
      </c>
      <c r="L57" s="5" t="s">
        <v>32</v>
      </c>
      <c r="M57" s="5">
        <v>-1.42</v>
      </c>
      <c r="N57" s="5">
        <v>-1.2270000000000001</v>
      </c>
      <c r="O57" s="5">
        <v>-1.42</v>
      </c>
      <c r="P57" s="5">
        <v>-1.2589999999999999</v>
      </c>
      <c r="Q57" s="5">
        <v>-1.387</v>
      </c>
    </row>
    <row r="58" spans="1:17" x14ac:dyDescent="0.2">
      <c r="A58" s="5">
        <v>-315</v>
      </c>
      <c r="B58" s="5">
        <v>112.69</v>
      </c>
      <c r="C58" s="5">
        <v>0.503</v>
      </c>
      <c r="D58" s="5">
        <v>0.67600000000000005</v>
      </c>
      <c r="E58" s="5">
        <v>0.50700000000000001</v>
      </c>
      <c r="F58" s="5">
        <v>0.54500000000000004</v>
      </c>
      <c r="G58" s="5">
        <v>0.28299999999999997</v>
      </c>
      <c r="K58" s="5" t="s">
        <v>225</v>
      </c>
      <c r="L58" s="5" t="s">
        <v>25</v>
      </c>
      <c r="M58" s="5">
        <v>8.7360000000000007</v>
      </c>
      <c r="N58" s="5">
        <v>4.9660000000000002</v>
      </c>
      <c r="O58" s="5">
        <v>4.4669999999999996</v>
      </c>
      <c r="P58" s="5">
        <v>6.3259999999999996</v>
      </c>
      <c r="Q58" s="5">
        <v>5.6390000000000002</v>
      </c>
    </row>
    <row r="59" spans="1:17" x14ac:dyDescent="0.2">
      <c r="A59" s="5">
        <v>-314</v>
      </c>
      <c r="B59" s="5">
        <v>115.7</v>
      </c>
      <c r="C59" s="5">
        <v>0.51400000000000001</v>
      </c>
      <c r="D59" s="5">
        <v>0.66900000000000004</v>
      </c>
      <c r="E59" s="5">
        <v>0.52200000000000002</v>
      </c>
      <c r="F59" s="5">
        <v>0.54200000000000004</v>
      </c>
      <c r="G59" s="5">
        <v>0.32300000000000001</v>
      </c>
      <c r="K59" s="5" t="s">
        <v>224</v>
      </c>
      <c r="L59" s="5" t="s">
        <v>25</v>
      </c>
      <c r="M59" s="5">
        <v>99.99</v>
      </c>
      <c r="N59" s="5">
        <v>99.99</v>
      </c>
      <c r="O59" s="5">
        <v>99.99</v>
      </c>
      <c r="P59" s="5">
        <v>99.99</v>
      </c>
      <c r="Q59" s="5">
        <v>99.99</v>
      </c>
    </row>
    <row r="60" spans="1:17" x14ac:dyDescent="0.2">
      <c r="A60" s="5">
        <v>-313</v>
      </c>
      <c r="B60" s="5">
        <v>118.76</v>
      </c>
      <c r="C60" s="5">
        <v>0.51500000000000001</v>
      </c>
      <c r="D60" s="5">
        <v>0.67300000000000004</v>
      </c>
      <c r="E60" s="5">
        <v>0.47799999999999998</v>
      </c>
      <c r="F60" s="5">
        <v>0.53100000000000003</v>
      </c>
      <c r="G60" s="5">
        <v>0.38100000000000001</v>
      </c>
      <c r="K60" s="5" t="s">
        <v>223</v>
      </c>
      <c r="L60" s="5" t="s">
        <v>218</v>
      </c>
      <c r="M60" s="5">
        <v>2307.4</v>
      </c>
      <c r="N60" s="5">
        <v>2353.6</v>
      </c>
      <c r="O60" s="5">
        <v>2312</v>
      </c>
      <c r="P60" s="5">
        <v>2339</v>
      </c>
      <c r="Q60" s="5">
        <v>2225</v>
      </c>
    </row>
    <row r="61" spans="1:17" x14ac:dyDescent="0.2">
      <c r="A61" s="5">
        <v>-312</v>
      </c>
      <c r="B61" s="5">
        <v>121.85</v>
      </c>
      <c r="C61" s="5">
        <v>0.52400000000000002</v>
      </c>
      <c r="D61" s="5">
        <v>0.66100000000000003</v>
      </c>
      <c r="E61" s="5">
        <v>0.48799999999999999</v>
      </c>
      <c r="F61" s="5">
        <v>0.52100000000000002</v>
      </c>
      <c r="G61" s="5">
        <v>0.42699999999999999</v>
      </c>
      <c r="K61" s="5" t="s">
        <v>222</v>
      </c>
      <c r="L61" s="5" t="s">
        <v>218</v>
      </c>
      <c r="M61" s="5">
        <v>2337.4969999999998</v>
      </c>
      <c r="N61" s="5">
        <v>2389.2420000000002</v>
      </c>
      <c r="O61" s="5">
        <v>2325.0430000000001</v>
      </c>
      <c r="P61" s="5">
        <v>2377.3710000000001</v>
      </c>
      <c r="Q61" s="5">
        <v>2258.3319999999999</v>
      </c>
    </row>
    <row r="62" spans="1:17" x14ac:dyDescent="0.2">
      <c r="A62" s="5">
        <v>-311</v>
      </c>
      <c r="B62" s="5">
        <v>124.99</v>
      </c>
      <c r="C62" s="5">
        <v>0.53100000000000003</v>
      </c>
      <c r="D62" s="5">
        <v>0.64600000000000002</v>
      </c>
      <c r="E62" s="5">
        <v>0.51800000000000002</v>
      </c>
      <c r="F62" s="5">
        <v>0.52200000000000002</v>
      </c>
      <c r="G62" s="5">
        <v>0.437</v>
      </c>
      <c r="K62" s="5" t="s">
        <v>221</v>
      </c>
      <c r="L62" s="5" t="s">
        <v>218</v>
      </c>
      <c r="M62" s="5">
        <v>77.338999999999999</v>
      </c>
      <c r="N62" s="5">
        <v>53.994999999999997</v>
      </c>
      <c r="O62" s="5">
        <v>31.105</v>
      </c>
      <c r="P62" s="5">
        <v>55.442</v>
      </c>
      <c r="Q62" s="5">
        <v>79.394000000000005</v>
      </c>
    </row>
    <row r="63" spans="1:17" x14ac:dyDescent="0.2">
      <c r="A63" s="5">
        <v>-310</v>
      </c>
      <c r="B63" s="5">
        <v>128.16</v>
      </c>
      <c r="C63" s="5">
        <v>0.53600000000000003</v>
      </c>
      <c r="D63" s="5">
        <v>0.65300000000000002</v>
      </c>
      <c r="E63" s="5">
        <v>0.501</v>
      </c>
      <c r="F63" s="5">
        <v>0.51100000000000001</v>
      </c>
      <c r="G63" s="5">
        <v>0.48</v>
      </c>
      <c r="K63" s="5" t="s">
        <v>220</v>
      </c>
      <c r="L63" s="5" t="s">
        <v>218</v>
      </c>
      <c r="M63" s="5">
        <v>2605.6</v>
      </c>
      <c r="N63" s="5">
        <v>2544.4</v>
      </c>
      <c r="O63" s="5">
        <v>2447.4</v>
      </c>
      <c r="P63" s="5">
        <v>2605.6</v>
      </c>
      <c r="Q63" s="5">
        <v>2538</v>
      </c>
    </row>
    <row r="64" spans="1:17" x14ac:dyDescent="0.2">
      <c r="A64" s="5">
        <v>-309</v>
      </c>
      <c r="B64" s="5">
        <v>131.37</v>
      </c>
      <c r="C64" s="5">
        <v>0.55400000000000005</v>
      </c>
      <c r="D64" s="5">
        <v>0.64100000000000001</v>
      </c>
      <c r="E64" s="5">
        <v>0.48799999999999999</v>
      </c>
      <c r="F64" s="5">
        <v>0.54100000000000004</v>
      </c>
      <c r="G64" s="5">
        <v>0.54500000000000004</v>
      </c>
      <c r="K64" s="5" t="s">
        <v>219</v>
      </c>
      <c r="L64" s="5" t="s">
        <v>218</v>
      </c>
      <c r="M64" s="5">
        <v>2067</v>
      </c>
      <c r="N64" s="5">
        <v>2236.4</v>
      </c>
      <c r="O64" s="5">
        <v>2217.1999999999998</v>
      </c>
      <c r="P64" s="5">
        <v>2242.8000000000002</v>
      </c>
      <c r="Q64" s="5">
        <v>2067</v>
      </c>
    </row>
    <row r="65" spans="1:17" x14ac:dyDescent="0.2">
      <c r="A65" s="5">
        <v>-308</v>
      </c>
      <c r="B65" s="5">
        <v>134.61000000000001</v>
      </c>
      <c r="C65" s="5">
        <v>0.57699999999999996</v>
      </c>
      <c r="D65" s="5">
        <v>0.65300000000000002</v>
      </c>
      <c r="E65" s="5">
        <v>0.501</v>
      </c>
      <c r="F65" s="5">
        <v>0.51100000000000001</v>
      </c>
      <c r="G65" s="5">
        <v>0.64200000000000002</v>
      </c>
      <c r="K65" s="5" t="s">
        <v>217</v>
      </c>
      <c r="L65" s="5" t="s">
        <v>25</v>
      </c>
      <c r="M65" s="5">
        <v>3.3090000000000002</v>
      </c>
      <c r="N65" s="5">
        <v>2.2599999999999998</v>
      </c>
      <c r="O65" s="5">
        <v>1.3380000000000001</v>
      </c>
      <c r="P65" s="5">
        <v>2.3319999999999999</v>
      </c>
      <c r="Q65" s="5">
        <v>3.516</v>
      </c>
    </row>
    <row r="66" spans="1:17" x14ac:dyDescent="0.2">
      <c r="A66" s="5">
        <v>-307</v>
      </c>
      <c r="B66" s="5">
        <v>137.88999999999999</v>
      </c>
      <c r="C66" s="5">
        <v>0.59499999999999997</v>
      </c>
      <c r="D66" s="5">
        <v>0.629</v>
      </c>
      <c r="E66" s="5">
        <v>0.51100000000000001</v>
      </c>
      <c r="F66" s="5">
        <v>0.52600000000000002</v>
      </c>
      <c r="G66" s="5">
        <v>0.71299999999999997</v>
      </c>
      <c r="K66" s="5" t="s">
        <v>216</v>
      </c>
      <c r="L66" s="5" t="s">
        <v>25</v>
      </c>
      <c r="M66" s="5">
        <v>88.427999999999997</v>
      </c>
      <c r="N66" s="5">
        <v>93.602999999999994</v>
      </c>
      <c r="O66" s="5">
        <v>95.361999999999995</v>
      </c>
      <c r="P66" s="5">
        <v>94.34</v>
      </c>
      <c r="Q66" s="5">
        <v>91.528000000000006</v>
      </c>
    </row>
    <row r="67" spans="1:17" x14ac:dyDescent="0.2">
      <c r="A67" s="5">
        <v>-306</v>
      </c>
      <c r="B67" s="5">
        <v>141.19</v>
      </c>
      <c r="C67" s="5">
        <v>0.61099999999999999</v>
      </c>
      <c r="D67" s="5">
        <v>0.64200000000000002</v>
      </c>
      <c r="E67" s="5">
        <v>0.49299999999999999</v>
      </c>
      <c r="F67" s="5">
        <v>0.498</v>
      </c>
      <c r="G67" s="5">
        <v>0.81200000000000006</v>
      </c>
      <c r="K67" s="5" t="s">
        <v>215</v>
      </c>
      <c r="L67" s="5" t="s">
        <v>40</v>
      </c>
      <c r="M67" s="5">
        <v>25.8</v>
      </c>
      <c r="N67" s="5">
        <v>23.6</v>
      </c>
      <c r="O67" s="5">
        <v>28</v>
      </c>
      <c r="P67" s="5">
        <v>24</v>
      </c>
      <c r="Q67" s="5">
        <v>27.6</v>
      </c>
    </row>
    <row r="68" spans="1:17" x14ac:dyDescent="0.2">
      <c r="A68" s="5">
        <v>-305</v>
      </c>
      <c r="B68" s="5">
        <v>144.53</v>
      </c>
      <c r="C68" s="5">
        <v>0.624</v>
      </c>
      <c r="D68" s="5">
        <v>0.624</v>
      </c>
      <c r="E68" s="5">
        <v>0.48299999999999998</v>
      </c>
      <c r="F68" s="5">
        <v>0.50600000000000001</v>
      </c>
      <c r="G68" s="5">
        <v>0.88400000000000001</v>
      </c>
      <c r="K68" s="5" t="s">
        <v>214</v>
      </c>
      <c r="L68" s="5" t="s">
        <v>40</v>
      </c>
      <c r="M68" s="5">
        <v>25.164000000000001</v>
      </c>
      <c r="N68" s="5">
        <v>23.1</v>
      </c>
      <c r="O68" s="5">
        <v>28.384</v>
      </c>
      <c r="P68" s="5">
        <v>23.85</v>
      </c>
      <c r="Q68" s="5">
        <v>25.321000000000002</v>
      </c>
    </row>
    <row r="69" spans="1:17" x14ac:dyDescent="0.2">
      <c r="A69" s="5">
        <v>-304</v>
      </c>
      <c r="B69" s="5">
        <v>147.9</v>
      </c>
      <c r="C69" s="5">
        <v>0.65400000000000003</v>
      </c>
      <c r="D69" s="5">
        <v>0.61899999999999999</v>
      </c>
      <c r="E69" s="5">
        <v>0.5</v>
      </c>
      <c r="F69" s="5">
        <v>0.51600000000000001</v>
      </c>
      <c r="G69" s="5">
        <v>0.98</v>
      </c>
      <c r="K69" s="5" t="s">
        <v>213</v>
      </c>
      <c r="L69" s="5" t="s">
        <v>40</v>
      </c>
      <c r="M69" s="5">
        <v>4.1900000000000004</v>
      </c>
      <c r="N69" s="5">
        <v>3.9</v>
      </c>
      <c r="O69" s="5">
        <v>1.081</v>
      </c>
      <c r="P69" s="5">
        <v>3.7970000000000002</v>
      </c>
      <c r="Q69" s="5">
        <v>4.8150000000000004</v>
      </c>
    </row>
    <row r="70" spans="1:17" x14ac:dyDescent="0.2">
      <c r="A70" s="5">
        <v>-303</v>
      </c>
      <c r="B70" s="5">
        <v>151.30000000000001</v>
      </c>
      <c r="C70" s="5">
        <v>0.65400000000000003</v>
      </c>
      <c r="D70" s="5">
        <v>0.61</v>
      </c>
      <c r="E70" s="5">
        <v>0.496</v>
      </c>
      <c r="F70" s="5">
        <v>0.48899999999999999</v>
      </c>
      <c r="G70" s="5">
        <v>1.0209999999999999</v>
      </c>
      <c r="K70" s="5" t="s">
        <v>212</v>
      </c>
      <c r="L70" s="5" t="s">
        <v>40</v>
      </c>
      <c r="M70" s="5">
        <v>36.396000000000001</v>
      </c>
      <c r="N70" s="5">
        <v>33.200000000000003</v>
      </c>
      <c r="O70" s="5">
        <v>34.6</v>
      </c>
      <c r="P70" s="5">
        <v>36.396000000000001</v>
      </c>
      <c r="Q70" s="5">
        <v>35.799999999999997</v>
      </c>
    </row>
    <row r="71" spans="1:17" x14ac:dyDescent="0.2">
      <c r="A71" s="5">
        <v>-302</v>
      </c>
      <c r="B71" s="5">
        <v>154.72</v>
      </c>
      <c r="C71" s="5">
        <v>0.63400000000000001</v>
      </c>
      <c r="D71" s="5">
        <v>0.60799999999999998</v>
      </c>
      <c r="E71" s="5">
        <v>0.495</v>
      </c>
      <c r="F71" s="5">
        <v>0.505</v>
      </c>
      <c r="G71" s="5">
        <v>0.92800000000000005</v>
      </c>
      <c r="K71" s="5" t="s">
        <v>211</v>
      </c>
      <c r="L71" s="5" t="s">
        <v>40</v>
      </c>
      <c r="M71" s="5">
        <v>13.8</v>
      </c>
      <c r="N71" s="5">
        <v>15.396000000000001</v>
      </c>
      <c r="O71" s="5">
        <v>27</v>
      </c>
      <c r="P71" s="5">
        <v>14</v>
      </c>
      <c r="Q71" s="5">
        <v>13.8</v>
      </c>
    </row>
    <row r="72" spans="1:17" x14ac:dyDescent="0.2">
      <c r="A72" s="5">
        <v>-301</v>
      </c>
      <c r="B72" s="5">
        <v>158.16</v>
      </c>
      <c r="C72" s="5">
        <v>0.58799999999999997</v>
      </c>
      <c r="D72" s="5">
        <v>0.60099999999999998</v>
      </c>
      <c r="E72" s="5">
        <v>0.498</v>
      </c>
      <c r="F72" s="5">
        <v>0.495</v>
      </c>
      <c r="G72" s="5">
        <v>0.75700000000000001</v>
      </c>
      <c r="K72" s="5" t="s">
        <v>210</v>
      </c>
      <c r="L72" s="5" t="s">
        <v>25</v>
      </c>
      <c r="M72" s="5">
        <v>16.652000000000001</v>
      </c>
      <c r="N72" s="5">
        <v>16.881</v>
      </c>
      <c r="O72" s="5">
        <v>3.8069999999999999</v>
      </c>
      <c r="P72" s="5">
        <v>15.919</v>
      </c>
      <c r="Q72" s="5">
        <v>19.015999999999998</v>
      </c>
    </row>
    <row r="73" spans="1:17" x14ac:dyDescent="0.2">
      <c r="A73" s="5">
        <v>-300</v>
      </c>
      <c r="B73" s="5">
        <v>161.63</v>
      </c>
      <c r="C73" s="5">
        <v>0.54600000000000004</v>
      </c>
      <c r="D73" s="5">
        <v>0.59699999999999998</v>
      </c>
      <c r="E73" s="5">
        <v>0.504</v>
      </c>
      <c r="F73" s="5">
        <v>0.48799999999999999</v>
      </c>
      <c r="G73" s="5">
        <v>0.59399999999999997</v>
      </c>
      <c r="K73" s="5" t="s">
        <v>209</v>
      </c>
      <c r="L73" s="5" t="s">
        <v>25</v>
      </c>
      <c r="M73" s="5">
        <v>54.841000000000001</v>
      </c>
      <c r="N73" s="5">
        <v>66.649000000000001</v>
      </c>
      <c r="O73" s="5">
        <v>95.123999999999995</v>
      </c>
      <c r="P73" s="5">
        <v>58.701000000000001</v>
      </c>
      <c r="Q73" s="5">
        <v>54.500999999999998</v>
      </c>
    </row>
    <row r="74" spans="1:17" x14ac:dyDescent="0.2">
      <c r="A74" s="5">
        <v>-299</v>
      </c>
      <c r="B74" s="5">
        <v>165.12</v>
      </c>
      <c r="C74" s="5">
        <v>0.51400000000000001</v>
      </c>
      <c r="D74" s="5">
        <v>0.58699999999999997</v>
      </c>
      <c r="E74" s="5">
        <v>0.49299999999999999</v>
      </c>
      <c r="F74" s="5">
        <v>0.495</v>
      </c>
      <c r="G74" s="5">
        <v>0.48099999999999998</v>
      </c>
      <c r="K74" s="5" t="s">
        <v>208</v>
      </c>
      <c r="L74" s="5" t="s">
        <v>40</v>
      </c>
      <c r="M74" s="5">
        <v>-7.3730000000000002</v>
      </c>
      <c r="N74" s="5">
        <v>-8.9309999999999992</v>
      </c>
      <c r="O74" s="5">
        <v>-7.4509999999999996</v>
      </c>
      <c r="P74" s="5">
        <v>-7.4740000000000002</v>
      </c>
      <c r="Q74" s="5">
        <v>-5.6340000000000003</v>
      </c>
    </row>
    <row r="75" spans="1:17" x14ac:dyDescent="0.2">
      <c r="A75" s="5">
        <v>-298</v>
      </c>
      <c r="B75" s="5">
        <v>168.63</v>
      </c>
      <c r="C75" s="5">
        <v>0.48499999999999999</v>
      </c>
      <c r="D75" s="5">
        <v>0.59499999999999997</v>
      </c>
      <c r="E75" s="5">
        <v>0.48499999999999999</v>
      </c>
      <c r="F75" s="5">
        <v>0.47899999999999998</v>
      </c>
      <c r="G75" s="5">
        <v>0.38200000000000001</v>
      </c>
      <c r="K75" s="5" t="s">
        <v>207</v>
      </c>
      <c r="L75" s="5" t="s">
        <v>40</v>
      </c>
      <c r="M75" s="5">
        <v>-7.399</v>
      </c>
      <c r="N75" s="5">
        <v>-8.6319999999999997</v>
      </c>
      <c r="O75" s="5">
        <v>-7.1909999999999998</v>
      </c>
      <c r="P75" s="5">
        <v>-7.1909999999999998</v>
      </c>
      <c r="Q75" s="5">
        <v>-6.5839999999999996</v>
      </c>
    </row>
    <row r="76" spans="1:17" x14ac:dyDescent="0.2">
      <c r="A76" s="5">
        <v>-297</v>
      </c>
      <c r="B76" s="5">
        <v>172.16</v>
      </c>
      <c r="C76" s="5">
        <v>0.46899999999999997</v>
      </c>
      <c r="D76" s="5">
        <v>0.58699999999999997</v>
      </c>
      <c r="E76" s="5">
        <v>0.48799999999999999</v>
      </c>
      <c r="F76" s="5">
        <v>0.48599999999999999</v>
      </c>
      <c r="G76" s="5">
        <v>0.317</v>
      </c>
      <c r="K76" s="5" t="s">
        <v>206</v>
      </c>
      <c r="L76" s="5" t="s">
        <v>40</v>
      </c>
      <c r="M76" s="5">
        <v>2.1579999999999999</v>
      </c>
      <c r="N76" s="5">
        <v>1.5029999999999999</v>
      </c>
      <c r="O76" s="5">
        <v>1.5049999999999999</v>
      </c>
      <c r="P76" s="5">
        <v>1.419</v>
      </c>
      <c r="Q76" s="5">
        <v>3.1509999999999998</v>
      </c>
    </row>
    <row r="77" spans="1:17" x14ac:dyDescent="0.2">
      <c r="A77" s="5">
        <v>-296</v>
      </c>
      <c r="B77" s="5">
        <v>175.7</v>
      </c>
      <c r="C77" s="5">
        <v>0.45400000000000001</v>
      </c>
      <c r="D77" s="5">
        <v>0.58299999999999996</v>
      </c>
      <c r="E77" s="5">
        <v>0.48499999999999999</v>
      </c>
      <c r="F77" s="5">
        <v>0.48699999999999999</v>
      </c>
      <c r="G77" s="5">
        <v>0.25900000000000001</v>
      </c>
      <c r="K77" s="5" t="s">
        <v>205</v>
      </c>
      <c r="L77" s="5" t="s">
        <v>40</v>
      </c>
      <c r="M77" s="5">
        <v>-1.649</v>
      </c>
      <c r="N77" s="5">
        <v>-3.8290000000000002</v>
      </c>
      <c r="O77" s="5">
        <v>-2.669</v>
      </c>
      <c r="P77" s="5">
        <v>-2.9889999999999999</v>
      </c>
      <c r="Q77" s="5">
        <v>-1.649</v>
      </c>
    </row>
    <row r="78" spans="1:17" x14ac:dyDescent="0.2">
      <c r="A78" s="5">
        <v>-295</v>
      </c>
      <c r="B78" s="5">
        <v>179.26</v>
      </c>
      <c r="C78" s="5">
        <v>0.44700000000000001</v>
      </c>
      <c r="D78" s="5">
        <v>0.58199999999999996</v>
      </c>
      <c r="E78" s="5">
        <v>0.47899999999999998</v>
      </c>
      <c r="F78" s="5">
        <v>0.49099999999999999</v>
      </c>
      <c r="G78" s="5">
        <v>0.23400000000000001</v>
      </c>
      <c r="K78" s="5" t="s">
        <v>204</v>
      </c>
      <c r="L78" s="5" t="s">
        <v>40</v>
      </c>
      <c r="M78" s="5">
        <v>-24.405999999999999</v>
      </c>
      <c r="N78" s="5">
        <v>-12.166</v>
      </c>
      <c r="O78" s="5">
        <v>-10.72</v>
      </c>
      <c r="P78" s="5">
        <v>-10.329000000000001</v>
      </c>
      <c r="Q78" s="5">
        <v>-24.405999999999999</v>
      </c>
    </row>
    <row r="79" spans="1:17" x14ac:dyDescent="0.2">
      <c r="A79" s="5">
        <v>-294</v>
      </c>
      <c r="B79" s="5">
        <v>182.83</v>
      </c>
      <c r="C79" s="5">
        <v>0.44800000000000001</v>
      </c>
      <c r="D79" s="5">
        <v>0.57899999999999996</v>
      </c>
      <c r="E79" s="5">
        <v>0.48199999999999998</v>
      </c>
      <c r="F79" s="5">
        <v>0.495</v>
      </c>
      <c r="G79" s="5">
        <v>0.23400000000000001</v>
      </c>
      <c r="K79" s="5" t="s">
        <v>203</v>
      </c>
      <c r="L79" s="5" t="s">
        <v>25</v>
      </c>
      <c r="M79" s="5">
        <v>29.164000000000001</v>
      </c>
      <c r="N79" s="5">
        <v>17.417999999999999</v>
      </c>
      <c r="O79" s="5">
        <v>20.934000000000001</v>
      </c>
      <c r="P79" s="5">
        <v>19.728000000000002</v>
      </c>
      <c r="Q79" s="5">
        <v>47.853999999999999</v>
      </c>
    </row>
    <row r="80" spans="1:17" x14ac:dyDescent="0.2">
      <c r="A80" s="5">
        <v>-293</v>
      </c>
      <c r="B80" s="5">
        <v>186.42</v>
      </c>
      <c r="C80" s="5">
        <v>0.44400000000000001</v>
      </c>
      <c r="D80" s="5">
        <v>0.57599999999999996</v>
      </c>
      <c r="E80" s="5">
        <v>0.49</v>
      </c>
      <c r="F80" s="5">
        <v>0.48599999999999999</v>
      </c>
      <c r="G80" s="5">
        <v>0.223</v>
      </c>
      <c r="K80" s="5" t="s">
        <v>202</v>
      </c>
      <c r="L80" s="5" t="s">
        <v>25</v>
      </c>
      <c r="M80" s="5">
        <v>99.99</v>
      </c>
      <c r="N80" s="5">
        <v>99.99</v>
      </c>
      <c r="O80" s="5">
        <v>99.99</v>
      </c>
      <c r="P80" s="5">
        <v>99.99</v>
      </c>
      <c r="Q80" s="5">
        <v>99.99</v>
      </c>
    </row>
    <row r="81" spans="1:17" x14ac:dyDescent="0.2">
      <c r="A81" s="5">
        <v>-292</v>
      </c>
      <c r="B81" s="5">
        <v>190.02</v>
      </c>
      <c r="C81" s="5">
        <v>0.44</v>
      </c>
      <c r="D81" s="5">
        <v>0.56899999999999995</v>
      </c>
      <c r="E81" s="5">
        <v>0.48599999999999999</v>
      </c>
      <c r="F81" s="5">
        <v>0.49199999999999999</v>
      </c>
      <c r="G81" s="5">
        <v>0.21299999999999999</v>
      </c>
      <c r="K81" s="5" t="s">
        <v>201</v>
      </c>
      <c r="L81" s="5" t="s">
        <v>40</v>
      </c>
      <c r="M81" s="5">
        <v>-4.5410000000000004</v>
      </c>
      <c r="N81" s="5">
        <v>-5.6740000000000004</v>
      </c>
      <c r="O81" s="5">
        <v>-4.5570000000000004</v>
      </c>
      <c r="P81" s="5">
        <v>-4.3339999999999996</v>
      </c>
      <c r="Q81" s="5">
        <v>-3.597</v>
      </c>
    </row>
    <row r="82" spans="1:17" x14ac:dyDescent="0.2">
      <c r="A82" s="5">
        <v>-291</v>
      </c>
      <c r="B82" s="5">
        <v>193.62</v>
      </c>
      <c r="C82" s="5">
        <v>0.437</v>
      </c>
      <c r="D82" s="5">
        <v>0.56699999999999995</v>
      </c>
      <c r="E82" s="5">
        <v>0.48199999999999998</v>
      </c>
      <c r="F82" s="5">
        <v>0.48699999999999999</v>
      </c>
      <c r="G82" s="5">
        <v>0.21199999999999999</v>
      </c>
      <c r="K82" s="5" t="s">
        <v>200</v>
      </c>
      <c r="L82" s="5" t="s">
        <v>40</v>
      </c>
      <c r="M82" s="5">
        <v>-4.4050000000000002</v>
      </c>
      <c r="N82" s="5">
        <v>-5.4</v>
      </c>
      <c r="O82" s="5">
        <v>-4.2939999999999996</v>
      </c>
      <c r="P82" s="5">
        <v>-4.0510000000000002</v>
      </c>
      <c r="Q82" s="5">
        <v>-3.8730000000000002</v>
      </c>
    </row>
    <row r="83" spans="1:17" x14ac:dyDescent="0.2">
      <c r="A83" s="5">
        <v>-290</v>
      </c>
      <c r="B83" s="5">
        <v>197.24</v>
      </c>
      <c r="C83" s="5">
        <v>0.436</v>
      </c>
      <c r="D83" s="5">
        <v>0.57099999999999995</v>
      </c>
      <c r="E83" s="5">
        <v>0.47799999999999998</v>
      </c>
      <c r="F83" s="5">
        <v>0.48299999999999998</v>
      </c>
      <c r="G83" s="5">
        <v>0.21</v>
      </c>
      <c r="K83" s="5" t="s">
        <v>199</v>
      </c>
      <c r="L83" s="5" t="s">
        <v>40</v>
      </c>
      <c r="M83" s="5">
        <v>1.7210000000000001</v>
      </c>
      <c r="N83" s="5">
        <v>1.5880000000000001</v>
      </c>
      <c r="O83" s="5">
        <v>1.5209999999999999</v>
      </c>
      <c r="P83" s="5">
        <v>1.5529999999999999</v>
      </c>
      <c r="Q83" s="5">
        <v>1.7949999999999999</v>
      </c>
    </row>
    <row r="84" spans="1:17" x14ac:dyDescent="0.2">
      <c r="A84" s="5">
        <v>-289</v>
      </c>
      <c r="B84" s="5">
        <v>200.86</v>
      </c>
      <c r="C84" s="5">
        <v>0.42799999999999999</v>
      </c>
      <c r="D84" s="5">
        <v>0.56499999999999995</v>
      </c>
      <c r="E84" s="5">
        <v>0.47</v>
      </c>
      <c r="F84" s="5">
        <v>0.47799999999999998</v>
      </c>
      <c r="G84" s="5">
        <v>0.2</v>
      </c>
      <c r="K84" s="5" t="s">
        <v>198</v>
      </c>
      <c r="L84" s="5" t="s">
        <v>40</v>
      </c>
      <c r="M84" s="5">
        <v>1.131</v>
      </c>
      <c r="N84" s="5">
        <v>-0.78600000000000003</v>
      </c>
      <c r="O84" s="5">
        <v>0.76900000000000002</v>
      </c>
      <c r="P84" s="5">
        <v>1.131</v>
      </c>
      <c r="Q84" s="5">
        <v>0.44900000000000001</v>
      </c>
    </row>
    <row r="85" spans="1:17" x14ac:dyDescent="0.2">
      <c r="A85" s="5">
        <v>-288</v>
      </c>
      <c r="B85" s="5">
        <v>204.49</v>
      </c>
      <c r="C85" s="5">
        <v>0.42199999999999999</v>
      </c>
      <c r="D85" s="5">
        <v>0.55600000000000005</v>
      </c>
      <c r="E85" s="5">
        <v>0.46899999999999997</v>
      </c>
      <c r="F85" s="5">
        <v>0.47599999999999998</v>
      </c>
      <c r="G85" s="5">
        <v>0.187</v>
      </c>
      <c r="K85" s="5" t="s">
        <v>197</v>
      </c>
      <c r="L85" s="5" t="s">
        <v>40</v>
      </c>
      <c r="M85" s="5">
        <v>-9.1170000000000009</v>
      </c>
      <c r="N85" s="5">
        <v>-9.1170000000000009</v>
      </c>
      <c r="O85" s="5">
        <v>-7.72</v>
      </c>
      <c r="P85" s="5">
        <v>-7.5430000000000001</v>
      </c>
      <c r="Q85" s="5">
        <v>-9.0429999999999993</v>
      </c>
    </row>
    <row r="86" spans="1:17" x14ac:dyDescent="0.2">
      <c r="A86" s="5">
        <v>-287</v>
      </c>
      <c r="B86" s="5">
        <v>208.12</v>
      </c>
      <c r="C86" s="5">
        <v>0.42299999999999999</v>
      </c>
      <c r="D86" s="5">
        <v>0.55100000000000005</v>
      </c>
      <c r="E86" s="5">
        <v>0.47199999999999998</v>
      </c>
      <c r="F86" s="5">
        <v>0.48199999999999998</v>
      </c>
      <c r="G86" s="5">
        <v>0.186</v>
      </c>
      <c r="K86" s="5" t="s">
        <v>196</v>
      </c>
      <c r="L86" s="5" t="s">
        <v>25</v>
      </c>
      <c r="M86" s="5">
        <v>39.076000000000001</v>
      </c>
      <c r="N86" s="5">
        <v>29.411999999999999</v>
      </c>
      <c r="O86" s="5">
        <v>35.412999999999997</v>
      </c>
      <c r="P86" s="5">
        <v>38.329000000000001</v>
      </c>
      <c r="Q86" s="5">
        <v>46.341999999999999</v>
      </c>
    </row>
    <row r="87" spans="1:17" x14ac:dyDescent="0.2">
      <c r="A87" s="5">
        <v>-286</v>
      </c>
      <c r="B87" s="5">
        <v>211.75</v>
      </c>
      <c r="C87" s="5">
        <v>0.42599999999999999</v>
      </c>
      <c r="D87" s="5">
        <v>0.54600000000000004</v>
      </c>
      <c r="E87" s="5">
        <v>0.47299999999999998</v>
      </c>
      <c r="F87" s="5">
        <v>0.48199999999999998</v>
      </c>
      <c r="G87" s="5">
        <v>0.20499999999999999</v>
      </c>
      <c r="K87" s="5" t="s">
        <v>195</v>
      </c>
      <c r="L87" s="5" t="s">
        <v>25</v>
      </c>
      <c r="M87" s="5">
        <v>99.99</v>
      </c>
      <c r="N87" s="5">
        <v>99.99</v>
      </c>
      <c r="O87" s="5">
        <v>99.99</v>
      </c>
      <c r="P87" s="5">
        <v>99.99</v>
      </c>
      <c r="Q87" s="5">
        <v>99.99</v>
      </c>
    </row>
    <row r="88" spans="1:17" x14ac:dyDescent="0.2">
      <c r="A88" s="5">
        <v>-285</v>
      </c>
      <c r="B88" s="5">
        <v>215.38</v>
      </c>
      <c r="C88" s="5">
        <v>0.434</v>
      </c>
      <c r="D88" s="5">
        <v>0.54400000000000004</v>
      </c>
      <c r="E88" s="5">
        <v>0.46600000000000003</v>
      </c>
      <c r="F88" s="5">
        <v>0.47799999999999998</v>
      </c>
      <c r="G88" s="5">
        <v>0.249</v>
      </c>
      <c r="K88" s="5" t="s">
        <v>194</v>
      </c>
      <c r="L88" s="5" t="s">
        <v>40</v>
      </c>
      <c r="M88" s="5">
        <v>-1.766</v>
      </c>
      <c r="N88" s="5">
        <v>-2.7570000000000001</v>
      </c>
      <c r="O88" s="5">
        <v>-1.754</v>
      </c>
      <c r="P88" s="5">
        <v>-1.363</v>
      </c>
      <c r="Q88" s="5">
        <v>-1.1890000000000001</v>
      </c>
    </row>
    <row r="89" spans="1:17" x14ac:dyDescent="0.2">
      <c r="A89" s="5">
        <v>-284</v>
      </c>
      <c r="B89" s="5">
        <v>219.02</v>
      </c>
      <c r="C89" s="5">
        <v>0.45100000000000001</v>
      </c>
      <c r="D89" s="5">
        <v>0.54400000000000004</v>
      </c>
      <c r="E89" s="5">
        <v>0.46899999999999997</v>
      </c>
      <c r="F89" s="5">
        <v>0.47799999999999998</v>
      </c>
      <c r="G89" s="5">
        <v>0.314</v>
      </c>
      <c r="K89" s="5" t="s">
        <v>193</v>
      </c>
      <c r="L89" s="5" t="s">
        <v>40</v>
      </c>
      <c r="M89" s="5">
        <v>-1.579</v>
      </c>
      <c r="N89" s="5">
        <v>-2.4630000000000001</v>
      </c>
      <c r="O89" s="5">
        <v>-1.51</v>
      </c>
      <c r="P89" s="5">
        <v>-1.073</v>
      </c>
      <c r="Q89" s="5">
        <v>-1.27</v>
      </c>
    </row>
    <row r="90" spans="1:17" x14ac:dyDescent="0.2">
      <c r="A90" s="5">
        <v>-283</v>
      </c>
      <c r="B90" s="5">
        <v>222.65</v>
      </c>
      <c r="C90" s="5">
        <v>0.47099999999999997</v>
      </c>
      <c r="D90" s="5">
        <v>0.53700000000000003</v>
      </c>
      <c r="E90" s="5">
        <v>0.47299999999999998</v>
      </c>
      <c r="F90" s="5">
        <v>0.47299999999999998</v>
      </c>
      <c r="G90" s="5">
        <v>0.40300000000000002</v>
      </c>
      <c r="K90" s="5" t="s">
        <v>192</v>
      </c>
      <c r="L90" s="5" t="s">
        <v>40</v>
      </c>
      <c r="M90" s="5">
        <v>1.796</v>
      </c>
      <c r="N90" s="5">
        <v>1.726</v>
      </c>
      <c r="O90" s="5">
        <v>1.6359999999999999</v>
      </c>
      <c r="P90" s="5">
        <v>1.748</v>
      </c>
      <c r="Q90" s="5">
        <v>1.756</v>
      </c>
    </row>
    <row r="91" spans="1:17" x14ac:dyDescent="0.2">
      <c r="A91" s="5">
        <v>-282</v>
      </c>
      <c r="B91" s="5">
        <v>226.27</v>
      </c>
      <c r="C91" s="5">
        <v>0.498</v>
      </c>
      <c r="D91" s="5">
        <v>0.53500000000000003</v>
      </c>
      <c r="E91" s="5">
        <v>0.46200000000000002</v>
      </c>
      <c r="F91" s="5">
        <v>0.47399999999999998</v>
      </c>
      <c r="G91" s="5">
        <v>0.52</v>
      </c>
      <c r="K91" s="5" t="s">
        <v>191</v>
      </c>
      <c r="L91" s="5" t="s">
        <v>40</v>
      </c>
      <c r="M91" s="5">
        <v>4.72</v>
      </c>
      <c r="N91" s="5">
        <v>3.069</v>
      </c>
      <c r="O91" s="5">
        <v>4.0369999999999999</v>
      </c>
      <c r="P91" s="5">
        <v>4.72</v>
      </c>
      <c r="Q91" s="5">
        <v>3.254</v>
      </c>
    </row>
    <row r="92" spans="1:17" x14ac:dyDescent="0.2">
      <c r="A92" s="5">
        <v>-281</v>
      </c>
      <c r="B92" s="5">
        <v>229.9</v>
      </c>
      <c r="C92" s="5">
        <v>0.52900000000000003</v>
      </c>
      <c r="D92" s="5">
        <v>0.53300000000000003</v>
      </c>
      <c r="E92" s="5">
        <v>0.45800000000000002</v>
      </c>
      <c r="F92" s="5">
        <v>0.47699999999999998</v>
      </c>
      <c r="G92" s="5">
        <v>0.64800000000000002</v>
      </c>
      <c r="K92" s="5" t="s">
        <v>190</v>
      </c>
      <c r="L92" s="5" t="s">
        <v>40</v>
      </c>
      <c r="M92" s="5">
        <v>-6.36</v>
      </c>
      <c r="N92" s="5">
        <v>-6.36</v>
      </c>
      <c r="O92" s="5">
        <v>-4.9139999999999997</v>
      </c>
      <c r="P92" s="5">
        <v>-5.1310000000000002</v>
      </c>
      <c r="Q92" s="5">
        <v>-5.9740000000000002</v>
      </c>
    </row>
    <row r="93" spans="1:17" x14ac:dyDescent="0.2">
      <c r="A93" s="5">
        <v>-280</v>
      </c>
      <c r="B93" s="5">
        <v>233.51</v>
      </c>
      <c r="C93" s="5">
        <v>0.55700000000000005</v>
      </c>
      <c r="D93" s="5">
        <v>0.53500000000000003</v>
      </c>
      <c r="E93" s="5">
        <v>0.46</v>
      </c>
      <c r="F93" s="5">
        <v>0.47199999999999998</v>
      </c>
      <c r="G93" s="5">
        <v>0.76</v>
      </c>
      <c r="K93" s="5" t="s">
        <v>189</v>
      </c>
      <c r="L93" s="5" t="s">
        <v>25</v>
      </c>
      <c r="M93" s="5">
        <v>99.99</v>
      </c>
      <c r="N93" s="5">
        <v>70.09</v>
      </c>
      <c r="O93" s="5">
        <v>99.99</v>
      </c>
      <c r="P93" s="5">
        <v>99.99</v>
      </c>
      <c r="Q93" s="5">
        <v>99.99</v>
      </c>
    </row>
    <row r="94" spans="1:17" x14ac:dyDescent="0.2">
      <c r="A94" s="5">
        <v>-279</v>
      </c>
      <c r="B94" s="5">
        <v>237.12</v>
      </c>
      <c r="C94" s="5">
        <v>0.57499999999999996</v>
      </c>
      <c r="D94" s="5">
        <v>0.52100000000000002</v>
      </c>
      <c r="E94" s="5">
        <v>0.45700000000000002</v>
      </c>
      <c r="F94" s="5">
        <v>0.47399999999999998</v>
      </c>
      <c r="G94" s="5">
        <v>0.84899999999999998</v>
      </c>
      <c r="K94" s="5" t="s">
        <v>188</v>
      </c>
      <c r="L94" s="5" t="s">
        <v>25</v>
      </c>
      <c r="M94" s="5">
        <v>99.99</v>
      </c>
      <c r="N94" s="5">
        <v>99.99</v>
      </c>
      <c r="O94" s="5">
        <v>99.99</v>
      </c>
      <c r="P94" s="5">
        <v>99.99</v>
      </c>
      <c r="Q94" s="5">
        <v>99.99</v>
      </c>
    </row>
    <row r="95" spans="1:17" x14ac:dyDescent="0.2">
      <c r="A95" s="5">
        <v>-278</v>
      </c>
      <c r="B95" s="5">
        <v>240.73</v>
      </c>
      <c r="C95" s="5">
        <v>0.58899999999999997</v>
      </c>
      <c r="D95" s="5">
        <v>0.52200000000000002</v>
      </c>
      <c r="E95" s="5">
        <v>0.45700000000000002</v>
      </c>
      <c r="F95" s="5">
        <v>0.47099999999999997</v>
      </c>
      <c r="G95" s="5">
        <v>0.90600000000000003</v>
      </c>
      <c r="K95" s="5" t="s">
        <v>187</v>
      </c>
      <c r="L95" s="5" t="s">
        <v>40</v>
      </c>
      <c r="M95" s="5">
        <v>10.802</v>
      </c>
      <c r="N95" s="5">
        <v>8.3360000000000003</v>
      </c>
      <c r="O95" s="5">
        <v>15.128</v>
      </c>
      <c r="P95" s="5">
        <v>10.004</v>
      </c>
      <c r="Q95" s="5">
        <v>9.74</v>
      </c>
    </row>
    <row r="96" spans="1:17" x14ac:dyDescent="0.2">
      <c r="A96" s="5">
        <v>-277</v>
      </c>
      <c r="B96" s="5">
        <v>244.32</v>
      </c>
      <c r="C96" s="5">
        <v>0.59199999999999997</v>
      </c>
      <c r="D96" s="5">
        <v>0.51600000000000001</v>
      </c>
      <c r="E96" s="5">
        <v>0.45600000000000002</v>
      </c>
      <c r="F96" s="5">
        <v>0.46200000000000002</v>
      </c>
      <c r="G96" s="5">
        <v>0.93400000000000005</v>
      </c>
      <c r="K96" s="5" t="s">
        <v>186</v>
      </c>
      <c r="L96" s="5" t="s">
        <v>40</v>
      </c>
      <c r="M96" s="5">
        <v>10.922000000000001</v>
      </c>
      <c r="N96" s="5">
        <v>8.5649999999999995</v>
      </c>
      <c r="O96" s="5">
        <v>15.156000000000001</v>
      </c>
      <c r="P96" s="5">
        <v>10.207000000000001</v>
      </c>
      <c r="Q96" s="5">
        <v>9.7590000000000003</v>
      </c>
    </row>
    <row r="97" spans="1:17" x14ac:dyDescent="0.2">
      <c r="A97" s="5">
        <v>-276</v>
      </c>
      <c r="B97" s="5">
        <v>247.9</v>
      </c>
      <c r="C97" s="5">
        <v>0.59799999999999998</v>
      </c>
      <c r="D97" s="5">
        <v>0.51400000000000001</v>
      </c>
      <c r="E97" s="5">
        <v>0.45500000000000002</v>
      </c>
      <c r="F97" s="5">
        <v>0.46600000000000003</v>
      </c>
      <c r="G97" s="5">
        <v>0.95699999999999996</v>
      </c>
      <c r="K97" s="5" t="s">
        <v>185</v>
      </c>
      <c r="L97" s="5" t="s">
        <v>40</v>
      </c>
      <c r="M97" s="5">
        <v>3.3780000000000001</v>
      </c>
      <c r="N97" s="5">
        <v>2.6859999999999999</v>
      </c>
      <c r="O97" s="5">
        <v>0.34200000000000003</v>
      </c>
      <c r="P97" s="5">
        <v>2.6469999999999998</v>
      </c>
      <c r="Q97" s="5">
        <v>2.4319999999999999</v>
      </c>
    </row>
    <row r="98" spans="1:17" x14ac:dyDescent="0.2">
      <c r="A98" s="5">
        <v>-275</v>
      </c>
      <c r="B98" s="5">
        <v>251.47</v>
      </c>
      <c r="C98" s="5">
        <v>0.59599999999999997</v>
      </c>
      <c r="D98" s="5">
        <v>0.51500000000000001</v>
      </c>
      <c r="E98" s="5">
        <v>0.45100000000000001</v>
      </c>
      <c r="F98" s="5">
        <v>0.46100000000000002</v>
      </c>
      <c r="G98" s="5">
        <v>0.95799999999999996</v>
      </c>
      <c r="K98" s="5" t="s">
        <v>184</v>
      </c>
      <c r="L98" s="5" t="s">
        <v>40</v>
      </c>
      <c r="M98" s="5">
        <v>18.675999999999998</v>
      </c>
      <c r="N98" s="5">
        <v>16.648</v>
      </c>
      <c r="O98" s="5">
        <v>16.135999999999999</v>
      </c>
      <c r="P98" s="5">
        <v>18.675999999999998</v>
      </c>
      <c r="Q98" s="5">
        <v>16.956</v>
      </c>
    </row>
    <row r="99" spans="1:17" x14ac:dyDescent="0.2">
      <c r="A99" s="5">
        <v>-274</v>
      </c>
      <c r="B99" s="5">
        <v>255.03</v>
      </c>
      <c r="C99" s="5">
        <v>0.58799999999999997</v>
      </c>
      <c r="D99" s="5">
        <v>0.50700000000000001</v>
      </c>
      <c r="E99" s="5">
        <v>0.44700000000000001</v>
      </c>
      <c r="F99" s="5">
        <v>0.46300000000000002</v>
      </c>
      <c r="G99" s="5">
        <v>0.93500000000000005</v>
      </c>
      <c r="K99" s="5" t="s">
        <v>183</v>
      </c>
      <c r="L99" s="5" t="s">
        <v>40</v>
      </c>
      <c r="M99" s="5">
        <v>2.8319999999999999</v>
      </c>
      <c r="N99" s="5">
        <v>2.8319999999999999</v>
      </c>
      <c r="O99" s="5">
        <v>14.247999999999999</v>
      </c>
      <c r="P99" s="5">
        <v>4.3079999999999998</v>
      </c>
      <c r="Q99" s="5">
        <v>2.8919999999999999</v>
      </c>
    </row>
    <row r="100" spans="1:17" x14ac:dyDescent="0.2">
      <c r="A100" s="5">
        <v>-273</v>
      </c>
      <c r="B100" s="5">
        <v>258.57</v>
      </c>
      <c r="C100" s="5">
        <v>0.57899999999999996</v>
      </c>
      <c r="D100" s="5">
        <v>0.50800000000000001</v>
      </c>
      <c r="E100" s="5">
        <v>0.442</v>
      </c>
      <c r="F100" s="5">
        <v>0.46300000000000002</v>
      </c>
      <c r="G100" s="5">
        <v>0.90300000000000002</v>
      </c>
      <c r="K100" s="5" t="s">
        <v>182</v>
      </c>
      <c r="L100" s="5" t="s">
        <v>25</v>
      </c>
      <c r="M100" s="5">
        <v>30.93</v>
      </c>
      <c r="N100" s="5">
        <v>31.366</v>
      </c>
      <c r="O100" s="5">
        <v>2.2589999999999999</v>
      </c>
      <c r="P100" s="5">
        <v>25.934999999999999</v>
      </c>
      <c r="Q100" s="5">
        <v>24.917000000000002</v>
      </c>
    </row>
    <row r="101" spans="1:17" x14ac:dyDescent="0.2">
      <c r="A101" s="5">
        <v>-272</v>
      </c>
      <c r="B101" s="5">
        <v>262.08999999999997</v>
      </c>
      <c r="C101" s="5">
        <v>0.56999999999999995</v>
      </c>
      <c r="D101" s="5">
        <v>0.504</v>
      </c>
      <c r="E101" s="5">
        <v>0.438</v>
      </c>
      <c r="F101" s="5">
        <v>0.45900000000000002</v>
      </c>
      <c r="G101" s="5">
        <v>0.879</v>
      </c>
      <c r="K101" s="5" t="s">
        <v>181</v>
      </c>
      <c r="L101" s="5" t="s">
        <v>25</v>
      </c>
      <c r="M101" s="5">
        <v>25.93</v>
      </c>
      <c r="N101" s="5">
        <v>33.066000000000003</v>
      </c>
      <c r="O101" s="5">
        <v>94.009</v>
      </c>
      <c r="P101" s="5">
        <v>42.207999999999998</v>
      </c>
      <c r="Q101" s="5">
        <v>29.632999999999999</v>
      </c>
    </row>
    <row r="102" spans="1:17" x14ac:dyDescent="0.2">
      <c r="A102" s="5">
        <v>-271</v>
      </c>
      <c r="B102" s="5">
        <v>265.60000000000002</v>
      </c>
      <c r="C102" s="5">
        <v>0.57299999999999995</v>
      </c>
      <c r="D102" s="5">
        <v>0.501</v>
      </c>
      <c r="E102" s="5">
        <v>0.437</v>
      </c>
      <c r="F102" s="5">
        <v>0.46</v>
      </c>
      <c r="G102" s="5">
        <v>0.89200000000000002</v>
      </c>
      <c r="K102" s="5" t="s">
        <v>180</v>
      </c>
      <c r="L102" s="5" t="s">
        <v>40</v>
      </c>
      <c r="M102" s="5">
        <v>24.100999999999999</v>
      </c>
      <c r="N102" s="5">
        <v>21.774999999999999</v>
      </c>
      <c r="O102" s="5">
        <v>26.434999999999999</v>
      </c>
      <c r="P102" s="5">
        <v>23.024999999999999</v>
      </c>
      <c r="Q102" s="5">
        <v>25.17</v>
      </c>
    </row>
    <row r="103" spans="1:17" x14ac:dyDescent="0.2">
      <c r="A103" s="5">
        <v>-270</v>
      </c>
      <c r="B103" s="5">
        <v>269.08999999999997</v>
      </c>
      <c r="C103" s="5">
        <v>0.58399999999999996</v>
      </c>
      <c r="D103" s="5">
        <v>0.503</v>
      </c>
      <c r="E103" s="5">
        <v>0.435</v>
      </c>
      <c r="F103" s="5">
        <v>0.45700000000000002</v>
      </c>
      <c r="G103" s="5">
        <v>0.94</v>
      </c>
      <c r="K103" s="5" t="s">
        <v>179</v>
      </c>
      <c r="L103" s="5" t="s">
        <v>40</v>
      </c>
      <c r="M103" s="5">
        <v>23.347999999999999</v>
      </c>
      <c r="N103" s="5">
        <v>20.838999999999999</v>
      </c>
      <c r="O103" s="5">
        <v>26.538</v>
      </c>
      <c r="P103" s="5">
        <v>21.946999999999999</v>
      </c>
      <c r="Q103" s="5">
        <v>24.068000000000001</v>
      </c>
    </row>
    <row r="104" spans="1:17" x14ac:dyDescent="0.2">
      <c r="A104" s="5">
        <v>-269</v>
      </c>
      <c r="B104" s="5">
        <v>272.57</v>
      </c>
      <c r="C104" s="5">
        <v>0.60399999999999998</v>
      </c>
      <c r="D104" s="5">
        <v>0.49299999999999999</v>
      </c>
      <c r="E104" s="5">
        <v>0.435</v>
      </c>
      <c r="F104" s="5">
        <v>0.45500000000000002</v>
      </c>
      <c r="G104" s="5">
        <v>1.0329999999999999</v>
      </c>
      <c r="K104" s="5" t="s">
        <v>178</v>
      </c>
      <c r="L104" s="5" t="s">
        <v>40</v>
      </c>
      <c r="M104" s="5">
        <v>3.653</v>
      </c>
      <c r="N104" s="5">
        <v>3.6829999999999998</v>
      </c>
      <c r="O104" s="5">
        <v>0.624</v>
      </c>
      <c r="P104" s="5">
        <v>3.5219999999999998</v>
      </c>
      <c r="Q104" s="5">
        <v>2.8410000000000002</v>
      </c>
    </row>
    <row r="105" spans="1:17" x14ac:dyDescent="0.2">
      <c r="A105" s="5">
        <v>-268</v>
      </c>
      <c r="B105" s="5">
        <v>276.02</v>
      </c>
      <c r="C105" s="5">
        <v>0.624</v>
      </c>
      <c r="D105" s="5">
        <v>0.48899999999999999</v>
      </c>
      <c r="E105" s="5">
        <v>0.433</v>
      </c>
      <c r="F105" s="5">
        <v>0.45800000000000002</v>
      </c>
      <c r="G105" s="5">
        <v>1.117</v>
      </c>
      <c r="K105" s="5" t="s">
        <v>177</v>
      </c>
      <c r="L105" s="5" t="s">
        <v>40</v>
      </c>
      <c r="M105" s="5">
        <v>32.119999999999997</v>
      </c>
      <c r="N105" s="5">
        <v>31.4</v>
      </c>
      <c r="O105" s="5">
        <v>30.945</v>
      </c>
      <c r="P105" s="5">
        <v>32.119999999999997</v>
      </c>
      <c r="Q105" s="5">
        <v>30.67</v>
      </c>
    </row>
    <row r="106" spans="1:17" x14ac:dyDescent="0.2">
      <c r="A106" s="5">
        <v>-267</v>
      </c>
      <c r="B106" s="5">
        <v>279.45</v>
      </c>
      <c r="C106" s="5">
        <v>0.64300000000000002</v>
      </c>
      <c r="D106" s="5">
        <v>0.495</v>
      </c>
      <c r="E106" s="5">
        <v>0.43099999999999999</v>
      </c>
      <c r="F106" s="5">
        <v>0.45200000000000001</v>
      </c>
      <c r="G106" s="5">
        <v>1.1930000000000001</v>
      </c>
      <c r="K106" s="5" t="s">
        <v>176</v>
      </c>
      <c r="L106" s="5" t="s">
        <v>40</v>
      </c>
      <c r="M106" s="5">
        <v>12.48</v>
      </c>
      <c r="N106" s="5">
        <v>12.48</v>
      </c>
      <c r="O106" s="5">
        <v>25.52</v>
      </c>
      <c r="P106" s="5">
        <v>13.41</v>
      </c>
      <c r="Q106" s="5">
        <v>16.3</v>
      </c>
    </row>
    <row r="107" spans="1:17" x14ac:dyDescent="0.2">
      <c r="A107" s="5">
        <v>-266</v>
      </c>
      <c r="B107" s="5">
        <v>282.86</v>
      </c>
      <c r="C107" s="5">
        <v>0.65300000000000002</v>
      </c>
      <c r="D107" s="5">
        <v>0.48899999999999999</v>
      </c>
      <c r="E107" s="5">
        <v>0.43</v>
      </c>
      <c r="F107" s="5">
        <v>0.45800000000000002</v>
      </c>
      <c r="G107" s="5">
        <v>1.236</v>
      </c>
      <c r="K107" s="5" t="s">
        <v>175</v>
      </c>
      <c r="L107" s="5" t="s">
        <v>25</v>
      </c>
      <c r="M107" s="5">
        <v>15.646000000000001</v>
      </c>
      <c r="N107" s="5">
        <v>17.672000000000001</v>
      </c>
      <c r="O107" s="5">
        <v>2.35</v>
      </c>
      <c r="P107" s="5">
        <v>16.047999999999998</v>
      </c>
      <c r="Q107" s="5">
        <v>11.803000000000001</v>
      </c>
    </row>
    <row r="108" spans="1:17" x14ac:dyDescent="0.2">
      <c r="A108" s="5">
        <v>-265</v>
      </c>
      <c r="B108" s="5">
        <v>286.24</v>
      </c>
      <c r="C108" s="5">
        <v>0.66100000000000003</v>
      </c>
      <c r="D108" s="5">
        <v>0.48899999999999999</v>
      </c>
      <c r="E108" s="5">
        <v>0.42699999999999999</v>
      </c>
      <c r="F108" s="5">
        <v>0.45400000000000001</v>
      </c>
      <c r="G108" s="5">
        <v>1.274</v>
      </c>
      <c r="K108" s="5" t="s">
        <v>174</v>
      </c>
      <c r="L108" s="5" t="s">
        <v>25</v>
      </c>
      <c r="M108" s="5">
        <v>53.451999999999998</v>
      </c>
      <c r="N108" s="5">
        <v>59.887999999999998</v>
      </c>
      <c r="O108" s="5">
        <v>96.165000000000006</v>
      </c>
      <c r="P108" s="5">
        <v>61.103000000000002</v>
      </c>
      <c r="Q108" s="5">
        <v>67.724000000000004</v>
      </c>
    </row>
    <row r="109" spans="1:17" x14ac:dyDescent="0.2">
      <c r="A109" s="5">
        <v>-264</v>
      </c>
      <c r="B109" s="5">
        <v>289.61</v>
      </c>
      <c r="C109" s="5">
        <v>0.66500000000000004</v>
      </c>
      <c r="D109" s="5">
        <v>0.49</v>
      </c>
      <c r="E109" s="5">
        <v>0.42499999999999999</v>
      </c>
      <c r="F109" s="5">
        <v>0.45100000000000001</v>
      </c>
      <c r="G109" s="5">
        <v>1.292</v>
      </c>
      <c r="K109" s="5" t="s">
        <v>173</v>
      </c>
      <c r="L109" s="5" t="s">
        <v>168</v>
      </c>
      <c r="M109" s="5">
        <v>1233.5999999999999</v>
      </c>
      <c r="N109" s="5">
        <v>1243.2</v>
      </c>
      <c r="O109" s="5">
        <v>1223.2</v>
      </c>
      <c r="P109" s="5">
        <v>1284.8</v>
      </c>
      <c r="Q109" s="5">
        <v>1183.2</v>
      </c>
    </row>
    <row r="110" spans="1:17" x14ac:dyDescent="0.2">
      <c r="A110" s="5">
        <v>-263</v>
      </c>
      <c r="B110" s="5">
        <v>292.95</v>
      </c>
      <c r="C110" s="5">
        <v>0.65700000000000003</v>
      </c>
      <c r="D110" s="5">
        <v>0.47799999999999998</v>
      </c>
      <c r="E110" s="5">
        <v>0.41899999999999998</v>
      </c>
      <c r="F110" s="5">
        <v>0.45400000000000001</v>
      </c>
      <c r="G110" s="5">
        <v>1.2769999999999999</v>
      </c>
      <c r="K110" s="5" t="s">
        <v>172</v>
      </c>
      <c r="L110" s="5" t="s">
        <v>168</v>
      </c>
      <c r="M110" s="5">
        <v>1233.4770000000001</v>
      </c>
      <c r="N110" s="5">
        <v>1243.9639999999999</v>
      </c>
      <c r="O110" s="5">
        <v>1226.4380000000001</v>
      </c>
      <c r="P110" s="5">
        <v>1281.3030000000001</v>
      </c>
      <c r="Q110" s="5">
        <v>1182.203</v>
      </c>
    </row>
    <row r="111" spans="1:17" x14ac:dyDescent="0.2">
      <c r="A111" s="5">
        <v>-262</v>
      </c>
      <c r="B111" s="5">
        <v>296.26</v>
      </c>
      <c r="C111" s="5">
        <v>0.64500000000000002</v>
      </c>
      <c r="D111" s="5">
        <v>0.47799999999999998</v>
      </c>
      <c r="E111" s="5">
        <v>0.41799999999999998</v>
      </c>
      <c r="F111" s="5">
        <v>0.44500000000000001</v>
      </c>
      <c r="G111" s="5">
        <v>1.24</v>
      </c>
      <c r="K111" s="5" t="s">
        <v>171</v>
      </c>
      <c r="L111" s="5" t="s">
        <v>168</v>
      </c>
      <c r="M111" s="5">
        <v>45.24</v>
      </c>
      <c r="N111" s="5">
        <v>13.616</v>
      </c>
      <c r="O111" s="5">
        <v>16.25</v>
      </c>
      <c r="P111" s="5">
        <v>12.678000000000001</v>
      </c>
      <c r="Q111" s="5">
        <v>50.103999999999999</v>
      </c>
    </row>
    <row r="112" spans="1:17" x14ac:dyDescent="0.2">
      <c r="A112" s="5">
        <v>-261</v>
      </c>
      <c r="B112" s="5">
        <v>299.54000000000002</v>
      </c>
      <c r="C112" s="5">
        <v>0.63200000000000001</v>
      </c>
      <c r="D112" s="5">
        <v>0.47199999999999998</v>
      </c>
      <c r="E112" s="5">
        <v>0.41499999999999998</v>
      </c>
      <c r="F112" s="5">
        <v>0.44600000000000001</v>
      </c>
      <c r="G112" s="5">
        <v>1.196</v>
      </c>
      <c r="K112" s="5" t="s">
        <v>170</v>
      </c>
      <c r="L112" s="5" t="s">
        <v>168</v>
      </c>
      <c r="M112" s="5">
        <v>1316.2</v>
      </c>
      <c r="N112" s="5">
        <v>1279.8</v>
      </c>
      <c r="O112" s="5">
        <v>1284.8</v>
      </c>
      <c r="P112" s="5">
        <v>1316.2</v>
      </c>
      <c r="Q112" s="5">
        <v>1297.5999999999999</v>
      </c>
    </row>
    <row r="113" spans="1:17" x14ac:dyDescent="0.2">
      <c r="A113" s="5">
        <v>-260</v>
      </c>
      <c r="B113" s="5">
        <v>302.8</v>
      </c>
      <c r="C113" s="5">
        <v>0.61899999999999999</v>
      </c>
      <c r="D113" s="5">
        <v>0.46200000000000002</v>
      </c>
      <c r="E113" s="5">
        <v>0.41499999999999998</v>
      </c>
      <c r="F113" s="5">
        <v>0.44400000000000001</v>
      </c>
      <c r="G113" s="5">
        <v>1.1559999999999999</v>
      </c>
      <c r="K113" s="5" t="s">
        <v>169</v>
      </c>
      <c r="L113" s="5" t="s">
        <v>168</v>
      </c>
      <c r="M113" s="5">
        <v>1051.4000000000001</v>
      </c>
      <c r="N113" s="5">
        <v>1203.2</v>
      </c>
      <c r="O113" s="5">
        <v>1183</v>
      </c>
      <c r="P113" s="5">
        <v>1242.2</v>
      </c>
      <c r="Q113" s="5">
        <v>1051.4000000000001</v>
      </c>
    </row>
    <row r="114" spans="1:17" x14ac:dyDescent="0.2">
      <c r="A114" s="5">
        <v>-259</v>
      </c>
      <c r="B114" s="5">
        <v>306.02999999999997</v>
      </c>
      <c r="C114" s="5">
        <v>0.60899999999999999</v>
      </c>
      <c r="D114" s="5">
        <v>0.46600000000000003</v>
      </c>
      <c r="E114" s="5">
        <v>0.41499999999999998</v>
      </c>
      <c r="F114" s="5">
        <v>0.439</v>
      </c>
      <c r="G114" s="5">
        <v>1.1160000000000001</v>
      </c>
      <c r="K114" s="5" t="s">
        <v>167</v>
      </c>
      <c r="L114" s="5" t="s">
        <v>25</v>
      </c>
      <c r="M114" s="5">
        <v>3.6680000000000001</v>
      </c>
      <c r="N114" s="5">
        <v>1.095</v>
      </c>
      <c r="O114" s="5">
        <v>1.325</v>
      </c>
      <c r="P114" s="5">
        <v>0.98899999999999999</v>
      </c>
      <c r="Q114" s="5">
        <v>4.2380000000000004</v>
      </c>
    </row>
    <row r="115" spans="1:17" x14ac:dyDescent="0.2">
      <c r="A115" s="5">
        <v>-258</v>
      </c>
      <c r="B115" s="5">
        <v>309.23</v>
      </c>
      <c r="C115" s="5">
        <v>0.59899999999999998</v>
      </c>
      <c r="D115" s="5">
        <v>0.46600000000000003</v>
      </c>
      <c r="E115" s="5">
        <v>0.42299999999999999</v>
      </c>
      <c r="F115" s="5">
        <v>0.443</v>
      </c>
      <c r="G115" s="5">
        <v>1.0629999999999999</v>
      </c>
      <c r="K115" s="5" t="s">
        <v>166</v>
      </c>
      <c r="L115" s="5" t="s">
        <v>25</v>
      </c>
      <c r="M115" s="5">
        <v>85.239000000000004</v>
      </c>
      <c r="N115" s="5">
        <v>96.722999999999999</v>
      </c>
      <c r="O115" s="5">
        <v>96.457999999999998</v>
      </c>
      <c r="P115" s="5">
        <v>96.947999999999993</v>
      </c>
      <c r="Q115" s="5">
        <v>88.936000000000007</v>
      </c>
    </row>
    <row r="116" spans="1:17" x14ac:dyDescent="0.2">
      <c r="A116" s="5">
        <v>-257</v>
      </c>
      <c r="B116" s="5">
        <v>312.39999999999998</v>
      </c>
      <c r="C116" s="5">
        <v>0.58499999999999996</v>
      </c>
      <c r="D116" s="5">
        <v>0.46800000000000003</v>
      </c>
      <c r="E116" s="5">
        <v>0.42899999999999999</v>
      </c>
      <c r="F116" s="5">
        <v>0.442</v>
      </c>
      <c r="G116" s="5">
        <v>1.0009999999999999</v>
      </c>
      <c r="K116" s="5" t="s">
        <v>165</v>
      </c>
      <c r="L116" s="5" t="s">
        <v>40</v>
      </c>
      <c r="M116" s="5">
        <v>10.69</v>
      </c>
      <c r="N116" s="5">
        <v>8.6039999999999992</v>
      </c>
      <c r="O116" s="5">
        <v>13.763999999999999</v>
      </c>
      <c r="P116" s="5">
        <v>10.151999999999999</v>
      </c>
      <c r="Q116" s="5">
        <v>10.24</v>
      </c>
    </row>
    <row r="117" spans="1:17" x14ac:dyDescent="0.2">
      <c r="A117" s="5">
        <v>-256</v>
      </c>
      <c r="B117" s="5">
        <v>315.54000000000002</v>
      </c>
      <c r="C117" s="5">
        <v>0.56999999999999995</v>
      </c>
      <c r="D117" s="5">
        <v>0.47</v>
      </c>
      <c r="E117" s="5">
        <v>0.42299999999999999</v>
      </c>
      <c r="F117" s="5">
        <v>0.44900000000000001</v>
      </c>
      <c r="G117" s="5">
        <v>0.93700000000000006</v>
      </c>
      <c r="K117" s="5" t="s">
        <v>164</v>
      </c>
      <c r="L117" s="5" t="s">
        <v>40</v>
      </c>
      <c r="M117" s="5">
        <v>10.648999999999999</v>
      </c>
      <c r="N117" s="5">
        <v>8.6519999999999992</v>
      </c>
      <c r="O117" s="5">
        <v>13.749000000000001</v>
      </c>
      <c r="P117" s="5">
        <v>10.164999999999999</v>
      </c>
      <c r="Q117" s="5">
        <v>10.028</v>
      </c>
    </row>
    <row r="118" spans="1:17" x14ac:dyDescent="0.2">
      <c r="A118" s="5">
        <v>-255</v>
      </c>
      <c r="B118" s="5">
        <v>318.64999999999998</v>
      </c>
      <c r="C118" s="5">
        <v>0.54900000000000004</v>
      </c>
      <c r="D118" s="5">
        <v>0.46899999999999997</v>
      </c>
      <c r="E118" s="5">
        <v>0.41299999999999998</v>
      </c>
      <c r="F118" s="5">
        <v>0.44800000000000001</v>
      </c>
      <c r="G118" s="5">
        <v>0.86599999999999999</v>
      </c>
      <c r="K118" s="5" t="s">
        <v>163</v>
      </c>
      <c r="L118" s="5" t="s">
        <v>40</v>
      </c>
      <c r="M118" s="5">
        <v>2.9260000000000002</v>
      </c>
      <c r="N118" s="5">
        <v>2.6659999999999999</v>
      </c>
      <c r="O118" s="5">
        <v>0.76500000000000001</v>
      </c>
      <c r="P118" s="5">
        <v>2.6120000000000001</v>
      </c>
      <c r="Q118" s="5">
        <v>2.3490000000000002</v>
      </c>
    </row>
    <row r="119" spans="1:17" x14ac:dyDescent="0.2">
      <c r="A119" s="5">
        <v>-254</v>
      </c>
      <c r="B119" s="5">
        <v>321.73</v>
      </c>
      <c r="C119" s="5">
        <v>0.52900000000000003</v>
      </c>
      <c r="D119" s="5">
        <v>0.47</v>
      </c>
      <c r="E119" s="5">
        <v>0.40699999999999997</v>
      </c>
      <c r="F119" s="5">
        <v>0.44600000000000001</v>
      </c>
      <c r="G119" s="5">
        <v>0.79300000000000004</v>
      </c>
      <c r="K119" s="5" t="s">
        <v>162</v>
      </c>
      <c r="L119" s="5" t="s">
        <v>40</v>
      </c>
      <c r="M119" s="5">
        <v>18.32</v>
      </c>
      <c r="N119" s="5">
        <v>16.616</v>
      </c>
      <c r="O119" s="5">
        <v>16.431999999999999</v>
      </c>
      <c r="P119" s="5">
        <v>18.32</v>
      </c>
      <c r="Q119" s="5">
        <v>16.712</v>
      </c>
    </row>
    <row r="120" spans="1:17" x14ac:dyDescent="0.2">
      <c r="A120" s="5">
        <v>-253</v>
      </c>
      <c r="B120" s="5">
        <v>324.77</v>
      </c>
      <c r="C120" s="5">
        <v>0.51700000000000002</v>
      </c>
      <c r="D120" s="5">
        <v>0.47</v>
      </c>
      <c r="E120" s="5">
        <v>0.41</v>
      </c>
      <c r="F120" s="5">
        <v>0.45100000000000001</v>
      </c>
      <c r="G120" s="5">
        <v>0.74</v>
      </c>
      <c r="K120" s="5" t="s">
        <v>161</v>
      </c>
      <c r="L120" s="5" t="s">
        <v>40</v>
      </c>
      <c r="M120" s="5">
        <v>2.7879999999999998</v>
      </c>
      <c r="N120" s="5">
        <v>2.7879999999999998</v>
      </c>
      <c r="O120" s="5">
        <v>12.052</v>
      </c>
      <c r="P120" s="5">
        <v>4.1399999999999997</v>
      </c>
      <c r="Q120" s="5">
        <v>3.1760000000000002</v>
      </c>
    </row>
    <row r="121" spans="1:17" x14ac:dyDescent="0.2">
      <c r="A121" s="5">
        <v>-252</v>
      </c>
      <c r="B121" s="5">
        <v>327.79</v>
      </c>
      <c r="C121" s="5">
        <v>0.51300000000000001</v>
      </c>
      <c r="D121" s="5">
        <v>0.46899999999999997</v>
      </c>
      <c r="E121" s="5">
        <v>0.41499999999999998</v>
      </c>
      <c r="F121" s="5">
        <v>0.45200000000000001</v>
      </c>
      <c r="G121" s="5">
        <v>0.71499999999999997</v>
      </c>
      <c r="K121" s="5" t="s">
        <v>160</v>
      </c>
      <c r="L121" s="5" t="s">
        <v>25</v>
      </c>
      <c r="M121" s="5">
        <v>27.48</v>
      </c>
      <c r="N121" s="5">
        <v>30.809000000000001</v>
      </c>
      <c r="O121" s="5">
        <v>5.5650000000000004</v>
      </c>
      <c r="P121" s="5">
        <v>25.693000000000001</v>
      </c>
      <c r="Q121" s="5">
        <v>23.427</v>
      </c>
    </row>
    <row r="122" spans="1:17" x14ac:dyDescent="0.2">
      <c r="A122" s="5">
        <v>-251</v>
      </c>
      <c r="B122" s="5">
        <v>330.76</v>
      </c>
      <c r="C122" s="5">
        <v>0.51700000000000002</v>
      </c>
      <c r="D122" s="5">
        <v>0.46800000000000003</v>
      </c>
      <c r="E122" s="5">
        <v>0.41599999999999998</v>
      </c>
      <c r="F122" s="5">
        <v>0.45800000000000002</v>
      </c>
      <c r="G122" s="5">
        <v>0.72499999999999998</v>
      </c>
      <c r="K122" s="5" t="s">
        <v>159</v>
      </c>
      <c r="L122" s="5" t="s">
        <v>25</v>
      </c>
      <c r="M122" s="5">
        <v>26.181000000000001</v>
      </c>
      <c r="N122" s="5">
        <v>32.222999999999999</v>
      </c>
      <c r="O122" s="5">
        <v>87.655000000000001</v>
      </c>
      <c r="P122" s="5">
        <v>40.728000000000002</v>
      </c>
      <c r="Q122" s="5">
        <v>31.67</v>
      </c>
    </row>
    <row r="123" spans="1:17" x14ac:dyDescent="0.2">
      <c r="A123" s="5">
        <v>-250</v>
      </c>
      <c r="B123" s="5">
        <v>333.71</v>
      </c>
      <c r="C123" s="5">
        <v>0.52</v>
      </c>
      <c r="D123" s="5">
        <v>0.47</v>
      </c>
      <c r="E123" s="5">
        <v>0.42</v>
      </c>
      <c r="F123" s="5">
        <v>0.46</v>
      </c>
      <c r="G123" s="5">
        <v>0.73099999999999998</v>
      </c>
      <c r="K123" s="5" t="s">
        <v>158</v>
      </c>
      <c r="L123" s="5" t="s">
        <v>40</v>
      </c>
      <c r="M123" s="5">
        <v>13.25</v>
      </c>
      <c r="N123" s="5">
        <v>8</v>
      </c>
      <c r="O123" s="5">
        <v>26</v>
      </c>
      <c r="P123" s="5">
        <v>10</v>
      </c>
      <c r="Q123" s="5">
        <v>9</v>
      </c>
    </row>
    <row r="124" spans="1:17" x14ac:dyDescent="0.2">
      <c r="A124" s="5">
        <v>-249</v>
      </c>
      <c r="B124" s="5">
        <v>336.61</v>
      </c>
      <c r="C124" s="5">
        <v>0.52</v>
      </c>
      <c r="D124" s="5">
        <v>0.46800000000000003</v>
      </c>
      <c r="E124" s="5">
        <v>0.41899999999999998</v>
      </c>
      <c r="F124" s="5">
        <v>0.46400000000000002</v>
      </c>
      <c r="G124" s="5">
        <v>0.73099999999999998</v>
      </c>
      <c r="K124" s="5" t="s">
        <v>157</v>
      </c>
      <c r="L124" s="5" t="s">
        <v>40</v>
      </c>
      <c r="M124" s="5">
        <v>14.458</v>
      </c>
      <c r="N124" s="5">
        <v>9.4339999999999993</v>
      </c>
      <c r="O124" s="5">
        <v>26.521999999999998</v>
      </c>
      <c r="P124" s="5">
        <v>11.555999999999999</v>
      </c>
      <c r="Q124" s="5">
        <v>10.32</v>
      </c>
    </row>
    <row r="125" spans="1:17" x14ac:dyDescent="0.2">
      <c r="A125" s="5">
        <v>-248</v>
      </c>
      <c r="B125" s="5">
        <v>339.49</v>
      </c>
      <c r="C125" s="5">
        <v>0.52300000000000002</v>
      </c>
      <c r="D125" s="5">
        <v>0.47</v>
      </c>
      <c r="E125" s="5">
        <v>0.41899999999999998</v>
      </c>
      <c r="F125" s="5">
        <v>0.46100000000000002</v>
      </c>
      <c r="G125" s="5">
        <v>0.74</v>
      </c>
      <c r="K125" s="5" t="s">
        <v>156</v>
      </c>
      <c r="L125" s="5" t="s">
        <v>40</v>
      </c>
      <c r="M125" s="5">
        <v>7.6580000000000004</v>
      </c>
      <c r="N125" s="5">
        <v>3.1619999999999999</v>
      </c>
      <c r="O125" s="5">
        <v>2.0179999999999998</v>
      </c>
      <c r="P125" s="5">
        <v>3.3530000000000002</v>
      </c>
      <c r="Q125" s="5">
        <v>3.5030000000000001</v>
      </c>
    </row>
    <row r="126" spans="1:17" x14ac:dyDescent="0.2">
      <c r="A126" s="5">
        <v>-247</v>
      </c>
      <c r="B126" s="5">
        <v>342.32</v>
      </c>
      <c r="C126" s="5">
        <v>0.52500000000000002</v>
      </c>
      <c r="D126" s="5">
        <v>0.47199999999999998</v>
      </c>
      <c r="E126" s="5">
        <v>0.42199999999999999</v>
      </c>
      <c r="F126" s="5">
        <v>0.45500000000000002</v>
      </c>
      <c r="G126" s="5">
        <v>0.752</v>
      </c>
      <c r="K126" s="5" t="s">
        <v>155</v>
      </c>
      <c r="L126" s="5" t="s">
        <v>40</v>
      </c>
      <c r="M126" s="5">
        <v>49</v>
      </c>
      <c r="N126" s="5">
        <v>20.8</v>
      </c>
      <c r="O126" s="5">
        <v>49</v>
      </c>
      <c r="P126" s="5">
        <v>25.8</v>
      </c>
      <c r="Q126" s="5">
        <v>21.8</v>
      </c>
    </row>
    <row r="127" spans="1:17" x14ac:dyDescent="0.2">
      <c r="A127" s="5">
        <v>-246</v>
      </c>
      <c r="B127" s="5">
        <v>345.12</v>
      </c>
      <c r="C127" s="5">
        <v>0.52900000000000003</v>
      </c>
      <c r="D127" s="5">
        <v>0.47399999999999998</v>
      </c>
      <c r="E127" s="5">
        <v>0.42399999999999999</v>
      </c>
      <c r="F127" s="5">
        <v>0.46600000000000003</v>
      </c>
      <c r="G127" s="5">
        <v>0.751</v>
      </c>
      <c r="K127" s="5" t="s">
        <v>154</v>
      </c>
      <c r="L127" s="5" t="s">
        <v>40</v>
      </c>
      <c r="M127" s="5">
        <v>2.3969999999999998</v>
      </c>
      <c r="N127" s="5">
        <v>2.3969999999999998</v>
      </c>
      <c r="O127" s="5">
        <v>23</v>
      </c>
      <c r="P127" s="5">
        <v>3.8</v>
      </c>
      <c r="Q127" s="5">
        <v>2.6</v>
      </c>
    </row>
    <row r="128" spans="1:17" x14ac:dyDescent="0.2">
      <c r="A128" s="5">
        <v>-245</v>
      </c>
      <c r="B128" s="5">
        <v>347.89</v>
      </c>
      <c r="C128" s="5">
        <v>0.52200000000000002</v>
      </c>
      <c r="D128" s="5">
        <v>0.47699999999999998</v>
      </c>
      <c r="E128" s="5">
        <v>0.42799999999999999</v>
      </c>
      <c r="F128" s="5">
        <v>0.46500000000000002</v>
      </c>
      <c r="G128" s="5">
        <v>0.71799999999999997</v>
      </c>
      <c r="K128" s="5" t="s">
        <v>153</v>
      </c>
      <c r="L128" s="5" t="s">
        <v>25</v>
      </c>
      <c r="M128" s="5">
        <v>52.97</v>
      </c>
      <c r="N128" s="5">
        <v>33.517000000000003</v>
      </c>
      <c r="O128" s="5">
        <v>7.609</v>
      </c>
      <c r="P128" s="5">
        <v>29.018999999999998</v>
      </c>
      <c r="Q128" s="5">
        <v>33.94</v>
      </c>
    </row>
    <row r="129" spans="1:17" x14ac:dyDescent="0.2">
      <c r="A129" s="5">
        <v>-244</v>
      </c>
      <c r="B129" s="5">
        <v>350.61</v>
      </c>
      <c r="C129" s="5">
        <v>0.51</v>
      </c>
      <c r="D129" s="5">
        <v>0.47499999999999998</v>
      </c>
      <c r="E129" s="5">
        <v>0.42699999999999999</v>
      </c>
      <c r="F129" s="5">
        <v>0.47</v>
      </c>
      <c r="G129" s="5">
        <v>0.66700000000000004</v>
      </c>
      <c r="K129" s="5" t="s">
        <v>152</v>
      </c>
      <c r="L129" s="5" t="s">
        <v>25</v>
      </c>
      <c r="M129" s="5">
        <v>16.579999999999998</v>
      </c>
      <c r="N129" s="5">
        <v>25.408999999999999</v>
      </c>
      <c r="O129" s="5">
        <v>86.721000000000004</v>
      </c>
      <c r="P129" s="5">
        <v>32.883000000000003</v>
      </c>
      <c r="Q129" s="5">
        <v>25.195</v>
      </c>
    </row>
    <row r="130" spans="1:17" x14ac:dyDescent="0.2">
      <c r="A130" s="5">
        <v>-243</v>
      </c>
      <c r="B130" s="5">
        <v>353.3</v>
      </c>
      <c r="C130" s="5">
        <v>0.50600000000000001</v>
      </c>
      <c r="D130" s="5">
        <v>0.48099999999999998</v>
      </c>
      <c r="E130" s="5">
        <v>0.42499999999999999</v>
      </c>
      <c r="F130" s="5">
        <v>0.47399999999999998</v>
      </c>
      <c r="G130" s="5">
        <v>0.64300000000000002</v>
      </c>
      <c r="K130" s="5" t="s">
        <v>151</v>
      </c>
      <c r="L130" s="5" t="s">
        <v>40</v>
      </c>
      <c r="M130" s="5">
        <v>41.85</v>
      </c>
      <c r="N130" s="5">
        <v>39.6</v>
      </c>
      <c r="O130" s="5">
        <v>42.6</v>
      </c>
      <c r="P130" s="5">
        <v>40.6</v>
      </c>
      <c r="Q130" s="5">
        <v>44.6</v>
      </c>
    </row>
    <row r="131" spans="1:17" x14ac:dyDescent="0.2">
      <c r="A131" s="5">
        <v>-242</v>
      </c>
      <c r="B131" s="5">
        <v>355.95</v>
      </c>
      <c r="C131" s="5">
        <v>0.50700000000000001</v>
      </c>
      <c r="D131" s="5">
        <v>0.48499999999999999</v>
      </c>
      <c r="E131" s="5">
        <v>0.42499999999999999</v>
      </c>
      <c r="F131" s="5">
        <v>0.46400000000000002</v>
      </c>
      <c r="G131" s="5">
        <v>0.65300000000000002</v>
      </c>
      <c r="K131" s="5" t="s">
        <v>150</v>
      </c>
      <c r="L131" s="5" t="s">
        <v>40</v>
      </c>
      <c r="M131" s="5">
        <v>41.066000000000003</v>
      </c>
      <c r="N131" s="5">
        <v>38.427</v>
      </c>
      <c r="O131" s="5">
        <v>42.92</v>
      </c>
      <c r="P131" s="5">
        <v>38.887</v>
      </c>
      <c r="Q131" s="5">
        <v>44.029000000000003</v>
      </c>
    </row>
    <row r="132" spans="1:17" x14ac:dyDescent="0.2">
      <c r="A132" s="5">
        <v>-241</v>
      </c>
      <c r="B132" s="5">
        <v>358.56</v>
      </c>
      <c r="C132" s="5">
        <v>0.51500000000000001</v>
      </c>
      <c r="D132" s="5">
        <v>0.48699999999999999</v>
      </c>
      <c r="E132" s="5">
        <v>0.42599999999999999</v>
      </c>
      <c r="F132" s="5">
        <v>0.47199999999999998</v>
      </c>
      <c r="G132" s="5">
        <v>0.67300000000000004</v>
      </c>
      <c r="K132" s="5" t="s">
        <v>149</v>
      </c>
      <c r="L132" s="5" t="s">
        <v>40</v>
      </c>
      <c r="M132" s="5">
        <v>4.1120000000000001</v>
      </c>
      <c r="N132" s="5">
        <v>4.1660000000000004</v>
      </c>
      <c r="O132" s="5">
        <v>1.3</v>
      </c>
      <c r="P132" s="5">
        <v>4.1109999999999998</v>
      </c>
      <c r="Q132" s="5">
        <v>2.7789999999999999</v>
      </c>
    </row>
    <row r="133" spans="1:17" x14ac:dyDescent="0.2">
      <c r="A133" s="5">
        <v>-240</v>
      </c>
      <c r="B133" s="5">
        <v>361.13</v>
      </c>
      <c r="C133" s="5">
        <v>0.52600000000000002</v>
      </c>
      <c r="D133" s="5">
        <v>0.495</v>
      </c>
      <c r="E133" s="5">
        <v>0.433</v>
      </c>
      <c r="F133" s="5">
        <v>0.47599999999999998</v>
      </c>
      <c r="G133" s="5">
        <v>0.69799999999999995</v>
      </c>
      <c r="K133" s="5" t="s">
        <v>148</v>
      </c>
      <c r="L133" s="5" t="s">
        <v>40</v>
      </c>
      <c r="M133" s="5">
        <v>50.6</v>
      </c>
      <c r="N133" s="5">
        <v>50.6</v>
      </c>
      <c r="O133" s="5">
        <v>49.6</v>
      </c>
      <c r="P133" s="5">
        <v>50.6</v>
      </c>
      <c r="Q133" s="5">
        <v>50.6</v>
      </c>
    </row>
    <row r="134" spans="1:17" x14ac:dyDescent="0.2">
      <c r="A134" s="5">
        <v>-239</v>
      </c>
      <c r="B134" s="5">
        <v>363.66</v>
      </c>
      <c r="C134" s="5">
        <v>0.53600000000000003</v>
      </c>
      <c r="D134" s="5">
        <v>0.5</v>
      </c>
      <c r="E134" s="5">
        <v>0.44800000000000001</v>
      </c>
      <c r="F134" s="5">
        <v>0.47299999999999998</v>
      </c>
      <c r="G134" s="5">
        <v>0.72299999999999998</v>
      </c>
      <c r="K134" s="5" t="s">
        <v>147</v>
      </c>
      <c r="L134" s="5" t="s">
        <v>40</v>
      </c>
      <c r="M134" s="5">
        <v>29.6</v>
      </c>
      <c r="N134" s="5">
        <v>29.6</v>
      </c>
      <c r="O134" s="5">
        <v>40.6</v>
      </c>
      <c r="P134" s="5">
        <v>29.6</v>
      </c>
      <c r="Q134" s="5">
        <v>34.6</v>
      </c>
    </row>
    <row r="135" spans="1:17" x14ac:dyDescent="0.2">
      <c r="A135" s="5">
        <v>-238</v>
      </c>
      <c r="B135" s="5">
        <v>366.16</v>
      </c>
      <c r="C135" s="5">
        <v>0.54700000000000004</v>
      </c>
      <c r="D135" s="5">
        <v>0.501</v>
      </c>
      <c r="E135" s="5">
        <v>0.45300000000000001</v>
      </c>
      <c r="F135" s="5">
        <v>0.48</v>
      </c>
      <c r="G135" s="5">
        <v>0.755</v>
      </c>
      <c r="K135" s="5" t="s">
        <v>146</v>
      </c>
      <c r="L135" s="5" t="s">
        <v>25</v>
      </c>
      <c r="M135" s="5">
        <v>10.013</v>
      </c>
      <c r="N135" s="5">
        <v>10.840999999999999</v>
      </c>
      <c r="O135" s="5">
        <v>3.0289999999999999</v>
      </c>
      <c r="P135" s="5">
        <v>10.571999999999999</v>
      </c>
      <c r="Q135" s="5">
        <v>6.3120000000000003</v>
      </c>
    </row>
    <row r="136" spans="1:17" x14ac:dyDescent="0.2">
      <c r="A136" s="5">
        <v>-237</v>
      </c>
      <c r="B136" s="5">
        <v>368.61</v>
      </c>
      <c r="C136" s="5">
        <v>0.55600000000000005</v>
      </c>
      <c r="D136" s="5">
        <v>0.50700000000000001</v>
      </c>
      <c r="E136" s="5">
        <v>0.45300000000000001</v>
      </c>
      <c r="F136" s="5">
        <v>0.47899999999999998</v>
      </c>
      <c r="G136" s="5">
        <v>0.78600000000000003</v>
      </c>
      <c r="K136" s="5" t="s">
        <v>145</v>
      </c>
      <c r="L136" s="5" t="s">
        <v>25</v>
      </c>
      <c r="M136" s="5">
        <v>72.08</v>
      </c>
      <c r="N136" s="5">
        <v>77.03</v>
      </c>
      <c r="O136" s="5">
        <v>94.594999999999999</v>
      </c>
      <c r="P136" s="5">
        <v>76.119</v>
      </c>
      <c r="Q136" s="5">
        <v>78.584999999999994</v>
      </c>
    </row>
    <row r="137" spans="1:17" x14ac:dyDescent="0.2">
      <c r="A137" s="5">
        <v>-236</v>
      </c>
      <c r="B137" s="5">
        <v>371.02</v>
      </c>
      <c r="C137" s="5">
        <v>0.56000000000000005</v>
      </c>
      <c r="D137" s="5">
        <v>0.51100000000000001</v>
      </c>
      <c r="E137" s="5">
        <v>0.45100000000000001</v>
      </c>
      <c r="F137" s="5">
        <v>0.48399999999999999</v>
      </c>
      <c r="G137" s="5">
        <v>0.79500000000000004</v>
      </c>
      <c r="K137" s="5" t="s">
        <v>144</v>
      </c>
      <c r="L137" s="5" t="s">
        <v>40</v>
      </c>
      <c r="M137" s="5">
        <v>180</v>
      </c>
      <c r="N137" s="5">
        <v>180</v>
      </c>
      <c r="O137" s="5">
        <v>180</v>
      </c>
      <c r="P137" s="5">
        <v>180</v>
      </c>
      <c r="Q137" s="5">
        <v>180</v>
      </c>
    </row>
    <row r="138" spans="1:17" x14ac:dyDescent="0.2">
      <c r="A138" s="5">
        <v>-235</v>
      </c>
      <c r="B138" s="5">
        <v>373.39</v>
      </c>
      <c r="C138" s="5">
        <v>0.56200000000000006</v>
      </c>
      <c r="D138" s="5">
        <v>0.51400000000000001</v>
      </c>
      <c r="E138" s="5">
        <v>0.46300000000000002</v>
      </c>
      <c r="F138" s="5">
        <v>0.48599999999999999</v>
      </c>
      <c r="G138" s="5">
        <v>0.78600000000000003</v>
      </c>
      <c r="K138" s="5" t="s">
        <v>143</v>
      </c>
      <c r="L138" s="5" t="s">
        <v>40</v>
      </c>
      <c r="M138" s="5">
        <v>180</v>
      </c>
      <c r="N138" s="5">
        <v>180</v>
      </c>
      <c r="O138" s="5">
        <v>180</v>
      </c>
      <c r="P138" s="5">
        <v>180</v>
      </c>
      <c r="Q138" s="5">
        <v>180</v>
      </c>
    </row>
    <row r="139" spans="1:17" x14ac:dyDescent="0.2">
      <c r="A139" s="5">
        <v>-234</v>
      </c>
      <c r="B139" s="5">
        <v>375.72</v>
      </c>
      <c r="C139" s="5">
        <v>0.56699999999999995</v>
      </c>
      <c r="D139" s="5">
        <v>0.52200000000000002</v>
      </c>
      <c r="E139" s="5">
        <v>0.47299999999999998</v>
      </c>
      <c r="F139" s="5">
        <v>0.49</v>
      </c>
      <c r="G139" s="5">
        <v>0.78200000000000003</v>
      </c>
      <c r="K139" s="5" t="s">
        <v>142</v>
      </c>
      <c r="L139" s="5" t="s">
        <v>40</v>
      </c>
      <c r="M139" s="5">
        <v>180</v>
      </c>
      <c r="N139" s="5">
        <v>180</v>
      </c>
      <c r="O139" s="5">
        <v>180</v>
      </c>
      <c r="P139" s="5">
        <v>180</v>
      </c>
      <c r="Q139" s="5">
        <v>180</v>
      </c>
    </row>
    <row r="140" spans="1:17" x14ac:dyDescent="0.2">
      <c r="A140" s="5">
        <v>-233</v>
      </c>
      <c r="B140" s="5">
        <v>378.01</v>
      </c>
      <c r="C140" s="5">
        <v>0.57399999999999995</v>
      </c>
      <c r="D140" s="5">
        <v>0.52800000000000002</v>
      </c>
      <c r="E140" s="5">
        <v>0.47599999999999998</v>
      </c>
      <c r="F140" s="5">
        <v>0.50800000000000001</v>
      </c>
      <c r="G140" s="5">
        <v>0.78500000000000003</v>
      </c>
      <c r="K140" s="5" t="s">
        <v>141</v>
      </c>
      <c r="L140" s="5" t="s">
        <v>40</v>
      </c>
      <c r="M140" s="5">
        <v>180</v>
      </c>
      <c r="N140" s="5">
        <v>180</v>
      </c>
      <c r="O140" s="5">
        <v>180</v>
      </c>
      <c r="P140" s="5">
        <v>180</v>
      </c>
      <c r="Q140" s="5">
        <v>180</v>
      </c>
    </row>
    <row r="141" spans="1:17" x14ac:dyDescent="0.2">
      <c r="A141" s="5">
        <v>-232</v>
      </c>
      <c r="B141" s="5">
        <v>380.26</v>
      </c>
      <c r="C141" s="5">
        <v>0.58099999999999996</v>
      </c>
      <c r="D141" s="5">
        <v>0.53600000000000003</v>
      </c>
      <c r="E141" s="5">
        <v>0.47799999999999998</v>
      </c>
      <c r="F141" s="5">
        <v>0.51100000000000001</v>
      </c>
      <c r="G141" s="5">
        <v>0.79600000000000004</v>
      </c>
      <c r="K141" s="5" t="s">
        <v>140</v>
      </c>
      <c r="L141" s="5" t="s">
        <v>40</v>
      </c>
      <c r="M141" s="5">
        <v>180</v>
      </c>
      <c r="N141" s="5">
        <v>180</v>
      </c>
      <c r="O141" s="5">
        <v>180</v>
      </c>
      <c r="P141" s="5">
        <v>180</v>
      </c>
      <c r="Q141" s="5">
        <v>180</v>
      </c>
    </row>
    <row r="142" spans="1:17" x14ac:dyDescent="0.2">
      <c r="A142" s="5">
        <v>-231</v>
      </c>
      <c r="B142" s="5">
        <v>382.47</v>
      </c>
      <c r="C142" s="5">
        <v>0.59099999999999997</v>
      </c>
      <c r="D142" s="5">
        <v>0.54600000000000004</v>
      </c>
      <c r="E142" s="5">
        <v>0.48899999999999999</v>
      </c>
      <c r="F142" s="5">
        <v>0.51200000000000001</v>
      </c>
      <c r="G142" s="5">
        <v>0.81699999999999995</v>
      </c>
      <c r="K142" s="5" t="s">
        <v>139</v>
      </c>
      <c r="L142" s="5" t="s">
        <v>25</v>
      </c>
      <c r="M142" s="5">
        <v>0</v>
      </c>
      <c r="N142" s="5">
        <v>0</v>
      </c>
      <c r="O142" s="5">
        <v>0</v>
      </c>
      <c r="P142" s="5">
        <v>0</v>
      </c>
      <c r="Q142" s="5">
        <v>0</v>
      </c>
    </row>
    <row r="143" spans="1:17" x14ac:dyDescent="0.2">
      <c r="A143" s="5">
        <v>-230</v>
      </c>
      <c r="B143" s="5">
        <v>384.63</v>
      </c>
      <c r="C143" s="5">
        <v>0.60399999999999998</v>
      </c>
      <c r="D143" s="5">
        <v>0.55300000000000005</v>
      </c>
      <c r="E143" s="5">
        <v>0.501</v>
      </c>
      <c r="F143" s="5">
        <v>0.51300000000000001</v>
      </c>
      <c r="G143" s="5">
        <v>0.84799999999999998</v>
      </c>
      <c r="K143" s="5" t="s">
        <v>138</v>
      </c>
      <c r="L143" s="5" t="s">
        <v>25</v>
      </c>
      <c r="M143" s="5">
        <v>0</v>
      </c>
      <c r="N143" s="5">
        <v>0</v>
      </c>
      <c r="O143" s="5">
        <v>0</v>
      </c>
      <c r="P143" s="5">
        <v>0</v>
      </c>
      <c r="Q143" s="5">
        <v>0</v>
      </c>
    </row>
    <row r="144" spans="1:17" x14ac:dyDescent="0.2">
      <c r="A144" s="5">
        <v>-229</v>
      </c>
      <c r="B144" s="5">
        <v>386.76</v>
      </c>
      <c r="C144" s="5">
        <v>0.624</v>
      </c>
      <c r="D144" s="5">
        <v>0.55700000000000005</v>
      </c>
      <c r="E144" s="5">
        <v>0.50900000000000001</v>
      </c>
      <c r="F144" s="5">
        <v>0.51700000000000002</v>
      </c>
      <c r="G144" s="5">
        <v>0.91100000000000003</v>
      </c>
      <c r="K144" s="5" t="s">
        <v>137</v>
      </c>
      <c r="L144" s="5" t="s">
        <v>40</v>
      </c>
      <c r="M144" s="5">
        <v>180</v>
      </c>
      <c r="N144" s="5">
        <v>180</v>
      </c>
      <c r="O144" s="5">
        <v>180</v>
      </c>
      <c r="P144" s="5">
        <v>180</v>
      </c>
      <c r="Q144" s="5">
        <v>180</v>
      </c>
    </row>
    <row r="145" spans="1:17" x14ac:dyDescent="0.2">
      <c r="A145" s="5">
        <v>-228</v>
      </c>
      <c r="B145" s="5">
        <v>388.84</v>
      </c>
      <c r="C145" s="5">
        <v>0.64800000000000002</v>
      </c>
      <c r="D145" s="5">
        <v>0.56799999999999995</v>
      </c>
      <c r="E145" s="5">
        <v>0.50700000000000001</v>
      </c>
      <c r="F145" s="5">
        <v>0.52800000000000002</v>
      </c>
      <c r="G145" s="5">
        <v>0.98899999999999999</v>
      </c>
      <c r="K145" s="5" t="s">
        <v>136</v>
      </c>
      <c r="L145" s="5" t="s">
        <v>40</v>
      </c>
      <c r="M145" s="5">
        <v>180</v>
      </c>
      <c r="N145" s="5">
        <v>180</v>
      </c>
      <c r="O145" s="5">
        <v>180</v>
      </c>
      <c r="P145" s="5">
        <v>180</v>
      </c>
      <c r="Q145" s="5">
        <v>180</v>
      </c>
    </row>
    <row r="146" spans="1:17" x14ac:dyDescent="0.2">
      <c r="A146" s="5">
        <v>-227</v>
      </c>
      <c r="B146" s="5">
        <v>390.88</v>
      </c>
      <c r="C146" s="5">
        <v>0.66700000000000004</v>
      </c>
      <c r="D146" s="5">
        <v>0.57299999999999995</v>
      </c>
      <c r="E146" s="5">
        <v>0.51900000000000002</v>
      </c>
      <c r="F146" s="5">
        <v>0.53700000000000003</v>
      </c>
      <c r="G146" s="5">
        <v>1.0389999999999999</v>
      </c>
      <c r="K146" s="5" t="s">
        <v>135</v>
      </c>
      <c r="L146" s="5" t="s">
        <v>40</v>
      </c>
      <c r="M146" s="5">
        <v>180</v>
      </c>
      <c r="N146" s="5">
        <v>180</v>
      </c>
      <c r="O146" s="5">
        <v>180</v>
      </c>
      <c r="P146" s="5">
        <v>180</v>
      </c>
      <c r="Q146" s="5">
        <v>180</v>
      </c>
    </row>
    <row r="147" spans="1:17" x14ac:dyDescent="0.2">
      <c r="A147" s="5">
        <v>-226</v>
      </c>
      <c r="B147" s="5">
        <v>392.87</v>
      </c>
      <c r="C147" s="5">
        <v>0.67900000000000005</v>
      </c>
      <c r="D147" s="5">
        <v>0.58399999999999996</v>
      </c>
      <c r="E147" s="5">
        <v>0.52400000000000002</v>
      </c>
      <c r="F147" s="5">
        <v>0.54</v>
      </c>
      <c r="G147" s="5">
        <v>1.0680000000000001</v>
      </c>
      <c r="K147" s="5" t="s">
        <v>134</v>
      </c>
      <c r="L147" s="5" t="s">
        <v>40</v>
      </c>
      <c r="M147" s="5">
        <v>180</v>
      </c>
      <c r="N147" s="5">
        <v>180</v>
      </c>
      <c r="O147" s="5">
        <v>180</v>
      </c>
      <c r="P147" s="5">
        <v>180</v>
      </c>
      <c r="Q147" s="5">
        <v>180</v>
      </c>
    </row>
    <row r="148" spans="1:17" x14ac:dyDescent="0.2">
      <c r="A148" s="5">
        <v>-225</v>
      </c>
      <c r="B148" s="5">
        <v>394.83</v>
      </c>
      <c r="C148" s="5">
        <v>0.69299999999999995</v>
      </c>
      <c r="D148" s="5">
        <v>0.59</v>
      </c>
      <c r="E148" s="5">
        <v>0.53700000000000003</v>
      </c>
      <c r="F148" s="5">
        <v>0.54900000000000004</v>
      </c>
      <c r="G148" s="5">
        <v>1.0960000000000001</v>
      </c>
      <c r="K148" s="5" t="s">
        <v>133</v>
      </c>
      <c r="L148" s="5" t="s">
        <v>40</v>
      </c>
      <c r="M148" s="5">
        <v>180</v>
      </c>
      <c r="N148" s="5">
        <v>180</v>
      </c>
      <c r="O148" s="5">
        <v>180</v>
      </c>
      <c r="P148" s="5">
        <v>180</v>
      </c>
      <c r="Q148" s="5">
        <v>180</v>
      </c>
    </row>
    <row r="149" spans="1:17" x14ac:dyDescent="0.2">
      <c r="A149" s="5">
        <v>-224</v>
      </c>
      <c r="B149" s="5">
        <v>396.74</v>
      </c>
      <c r="C149" s="5">
        <v>0.70499999999999996</v>
      </c>
      <c r="D149" s="5">
        <v>0.59899999999999998</v>
      </c>
      <c r="E149" s="5">
        <v>0.54500000000000004</v>
      </c>
      <c r="F149" s="5">
        <v>0.55300000000000005</v>
      </c>
      <c r="G149" s="5">
        <v>1.123</v>
      </c>
      <c r="K149" s="5" t="s">
        <v>132</v>
      </c>
      <c r="L149" s="5" t="s">
        <v>25</v>
      </c>
      <c r="M149" s="5">
        <v>0</v>
      </c>
      <c r="N149" s="5">
        <v>0</v>
      </c>
      <c r="O149" s="5">
        <v>0</v>
      </c>
      <c r="P149" s="5">
        <v>0</v>
      </c>
      <c r="Q149" s="5">
        <v>0</v>
      </c>
    </row>
    <row r="150" spans="1:17" x14ac:dyDescent="0.2">
      <c r="A150" s="5">
        <v>-223</v>
      </c>
      <c r="B150" s="5">
        <v>398.61</v>
      </c>
      <c r="C150" s="5">
        <v>0.72099999999999997</v>
      </c>
      <c r="D150" s="5">
        <v>0.60099999999999998</v>
      </c>
      <c r="E150" s="5">
        <v>0.54300000000000004</v>
      </c>
      <c r="F150" s="5">
        <v>0.56499999999999995</v>
      </c>
      <c r="G150" s="5">
        <v>1.1759999999999999</v>
      </c>
      <c r="K150" s="5" t="s">
        <v>131</v>
      </c>
      <c r="L150" s="5" t="s">
        <v>25</v>
      </c>
      <c r="M150" s="5">
        <v>0</v>
      </c>
      <c r="N150" s="5">
        <v>0</v>
      </c>
      <c r="O150" s="5">
        <v>0</v>
      </c>
      <c r="P150" s="5">
        <v>0</v>
      </c>
      <c r="Q150" s="5">
        <v>0</v>
      </c>
    </row>
    <row r="151" spans="1:17" x14ac:dyDescent="0.2">
      <c r="A151" s="5">
        <v>-222</v>
      </c>
      <c r="B151" s="5">
        <v>400.43</v>
      </c>
      <c r="C151" s="5">
        <v>0.73699999999999999</v>
      </c>
      <c r="D151" s="5">
        <v>0.61399999999999999</v>
      </c>
      <c r="E151" s="5">
        <v>0.54900000000000004</v>
      </c>
      <c r="F151" s="5">
        <v>0.56599999999999995</v>
      </c>
      <c r="G151" s="5">
        <v>1.22</v>
      </c>
      <c r="K151" s="5" t="s">
        <v>130</v>
      </c>
      <c r="L151" s="5" t="s">
        <v>40</v>
      </c>
      <c r="M151" s="5">
        <v>180</v>
      </c>
      <c r="N151" s="5">
        <v>180</v>
      </c>
      <c r="O151" s="5">
        <v>180</v>
      </c>
      <c r="P151" s="5">
        <v>180</v>
      </c>
      <c r="Q151" s="5">
        <v>180</v>
      </c>
    </row>
    <row r="152" spans="1:17" x14ac:dyDescent="0.2">
      <c r="A152" s="5">
        <v>-221</v>
      </c>
      <c r="B152" s="5">
        <v>402.22</v>
      </c>
      <c r="C152" s="5">
        <v>0.752</v>
      </c>
      <c r="D152" s="5">
        <v>0.621</v>
      </c>
      <c r="E152" s="5">
        <v>0.55000000000000004</v>
      </c>
      <c r="F152" s="5">
        <v>0.57299999999999995</v>
      </c>
      <c r="G152" s="5">
        <v>1.2649999999999999</v>
      </c>
      <c r="K152" s="5" t="s">
        <v>129</v>
      </c>
      <c r="L152" s="5" t="s">
        <v>40</v>
      </c>
      <c r="M152" s="5">
        <v>180</v>
      </c>
      <c r="N152" s="5">
        <v>180</v>
      </c>
      <c r="O152" s="5">
        <v>180</v>
      </c>
      <c r="P152" s="5">
        <v>180</v>
      </c>
      <c r="Q152" s="5">
        <v>180</v>
      </c>
    </row>
    <row r="153" spans="1:17" x14ac:dyDescent="0.2">
      <c r="A153" s="5">
        <v>-220</v>
      </c>
      <c r="B153" s="5">
        <v>403.96</v>
      </c>
      <c r="C153" s="5">
        <v>0.77</v>
      </c>
      <c r="D153" s="5">
        <v>0.625</v>
      </c>
      <c r="E153" s="5">
        <v>0.56200000000000006</v>
      </c>
      <c r="F153" s="5">
        <v>0.58499999999999996</v>
      </c>
      <c r="G153" s="5">
        <v>1.3069999999999999</v>
      </c>
      <c r="K153" s="5" t="s">
        <v>128</v>
      </c>
      <c r="L153" s="5" t="s">
        <v>40</v>
      </c>
      <c r="M153" s="5">
        <v>180</v>
      </c>
      <c r="N153" s="5">
        <v>180</v>
      </c>
      <c r="O153" s="5">
        <v>180</v>
      </c>
      <c r="P153" s="5">
        <v>180</v>
      </c>
      <c r="Q153" s="5">
        <v>180</v>
      </c>
    </row>
    <row r="154" spans="1:17" x14ac:dyDescent="0.2">
      <c r="A154" s="5">
        <v>-219</v>
      </c>
      <c r="B154" s="5">
        <v>405.66</v>
      </c>
      <c r="C154" s="5">
        <v>0.78600000000000003</v>
      </c>
      <c r="D154" s="5">
        <v>0.63400000000000001</v>
      </c>
      <c r="E154" s="5">
        <v>0.57399999999999995</v>
      </c>
      <c r="F154" s="5">
        <v>0.58099999999999996</v>
      </c>
      <c r="G154" s="5">
        <v>1.3560000000000001</v>
      </c>
      <c r="K154" s="5" t="s">
        <v>127</v>
      </c>
      <c r="L154" s="5" t="s">
        <v>40</v>
      </c>
      <c r="M154" s="5">
        <v>180</v>
      </c>
      <c r="N154" s="5">
        <v>180</v>
      </c>
      <c r="O154" s="5">
        <v>180</v>
      </c>
      <c r="P154" s="5">
        <v>180</v>
      </c>
      <c r="Q154" s="5">
        <v>180</v>
      </c>
    </row>
    <row r="155" spans="1:17" x14ac:dyDescent="0.2">
      <c r="A155" s="5">
        <v>-218</v>
      </c>
      <c r="B155" s="5">
        <v>407.31</v>
      </c>
      <c r="C155" s="5">
        <v>0.79700000000000004</v>
      </c>
      <c r="D155" s="5">
        <v>0.64400000000000002</v>
      </c>
      <c r="E155" s="5">
        <v>0.57399999999999995</v>
      </c>
      <c r="F155" s="5">
        <v>0.59399999999999997</v>
      </c>
      <c r="G155" s="5">
        <v>1.377</v>
      </c>
      <c r="K155" s="5" t="s">
        <v>126</v>
      </c>
      <c r="L155" s="5" t="s">
        <v>40</v>
      </c>
      <c r="M155" s="5">
        <v>180</v>
      </c>
      <c r="N155" s="5">
        <v>180</v>
      </c>
      <c r="O155" s="5">
        <v>180</v>
      </c>
      <c r="P155" s="5">
        <v>180</v>
      </c>
      <c r="Q155" s="5">
        <v>180</v>
      </c>
    </row>
    <row r="156" spans="1:17" x14ac:dyDescent="0.2">
      <c r="A156" s="5">
        <v>-217</v>
      </c>
      <c r="B156" s="5">
        <v>408.92</v>
      </c>
      <c r="C156" s="5">
        <v>0.81</v>
      </c>
      <c r="D156" s="5">
        <v>0.65900000000000003</v>
      </c>
      <c r="E156" s="5">
        <v>0.58499999999999996</v>
      </c>
      <c r="F156" s="5">
        <v>0.59799999999999998</v>
      </c>
      <c r="G156" s="5">
        <v>1.401</v>
      </c>
      <c r="K156" s="5" t="s">
        <v>125</v>
      </c>
      <c r="L156" s="5" t="s">
        <v>25</v>
      </c>
      <c r="M156" s="5">
        <v>0</v>
      </c>
      <c r="N156" s="5">
        <v>0</v>
      </c>
      <c r="O156" s="5">
        <v>0</v>
      </c>
      <c r="P156" s="5">
        <v>0</v>
      </c>
      <c r="Q156" s="5">
        <v>0</v>
      </c>
    </row>
    <row r="157" spans="1:17" x14ac:dyDescent="0.2">
      <c r="A157" s="5">
        <v>-216</v>
      </c>
      <c r="B157" s="5">
        <v>410.49</v>
      </c>
      <c r="C157" s="5">
        <v>0.82099999999999995</v>
      </c>
      <c r="D157" s="5">
        <v>0.66800000000000004</v>
      </c>
      <c r="E157" s="5">
        <v>0.58899999999999997</v>
      </c>
      <c r="F157" s="5">
        <v>0.60599999999999998</v>
      </c>
      <c r="G157" s="5">
        <v>1.421</v>
      </c>
      <c r="K157" s="5" t="s">
        <v>124</v>
      </c>
      <c r="L157" s="5" t="s">
        <v>25</v>
      </c>
      <c r="M157" s="5">
        <v>0</v>
      </c>
      <c r="N157" s="5">
        <v>0</v>
      </c>
      <c r="O157" s="5">
        <v>0</v>
      </c>
      <c r="P157" s="5">
        <v>0</v>
      </c>
      <c r="Q157" s="5">
        <v>0</v>
      </c>
    </row>
    <row r="158" spans="1:17" x14ac:dyDescent="0.2">
      <c r="A158" s="5">
        <v>-215</v>
      </c>
      <c r="B158" s="5">
        <v>412.02</v>
      </c>
      <c r="C158" s="5">
        <v>0.82599999999999996</v>
      </c>
      <c r="D158" s="5">
        <v>0.67200000000000004</v>
      </c>
      <c r="E158" s="5">
        <v>0.59399999999999997</v>
      </c>
      <c r="F158" s="5">
        <v>0.61799999999999999</v>
      </c>
      <c r="G158" s="5">
        <v>1.42</v>
      </c>
      <c r="K158" s="5" t="s">
        <v>123</v>
      </c>
      <c r="L158" s="5" t="s">
        <v>40</v>
      </c>
      <c r="M158" s="5">
        <v>180</v>
      </c>
      <c r="N158" s="5">
        <v>180</v>
      </c>
      <c r="O158" s="5">
        <v>180</v>
      </c>
      <c r="P158" s="5">
        <v>180</v>
      </c>
      <c r="Q158" s="5">
        <v>180</v>
      </c>
    </row>
    <row r="159" spans="1:17" x14ac:dyDescent="0.2">
      <c r="A159" s="5">
        <v>-214</v>
      </c>
      <c r="B159" s="5">
        <v>413.5</v>
      </c>
      <c r="C159" s="5">
        <v>0.82599999999999996</v>
      </c>
      <c r="D159" s="5">
        <v>0.67400000000000004</v>
      </c>
      <c r="E159" s="5">
        <v>0.59899999999999998</v>
      </c>
      <c r="F159" s="5">
        <v>0.63100000000000001</v>
      </c>
      <c r="G159" s="5">
        <v>1.399</v>
      </c>
      <c r="K159" s="5" t="s">
        <v>122</v>
      </c>
      <c r="L159" s="5" t="s">
        <v>40</v>
      </c>
      <c r="M159" s="5">
        <v>180</v>
      </c>
      <c r="N159" s="5">
        <v>180</v>
      </c>
      <c r="O159" s="5">
        <v>180</v>
      </c>
      <c r="P159" s="5">
        <v>180</v>
      </c>
      <c r="Q159" s="5">
        <v>180</v>
      </c>
    </row>
    <row r="160" spans="1:17" x14ac:dyDescent="0.2">
      <c r="A160" s="5">
        <v>-213</v>
      </c>
      <c r="B160" s="5">
        <v>414.94</v>
      </c>
      <c r="C160" s="5">
        <v>0.82</v>
      </c>
      <c r="D160" s="5">
        <v>0.68100000000000005</v>
      </c>
      <c r="E160" s="5">
        <v>0.61099999999999999</v>
      </c>
      <c r="F160" s="5">
        <v>0.63900000000000001</v>
      </c>
      <c r="G160" s="5">
        <v>1.3480000000000001</v>
      </c>
      <c r="K160" s="5" t="s">
        <v>121</v>
      </c>
      <c r="L160" s="5" t="s">
        <v>40</v>
      </c>
      <c r="M160" s="5">
        <v>180</v>
      </c>
      <c r="N160" s="5">
        <v>180</v>
      </c>
      <c r="O160" s="5">
        <v>180</v>
      </c>
      <c r="P160" s="5">
        <v>180</v>
      </c>
      <c r="Q160" s="5">
        <v>180</v>
      </c>
    </row>
    <row r="161" spans="1:17" x14ac:dyDescent="0.2">
      <c r="A161" s="5">
        <v>-212</v>
      </c>
      <c r="B161" s="5">
        <v>416.33</v>
      </c>
      <c r="C161" s="5">
        <v>0.81200000000000006</v>
      </c>
      <c r="D161" s="5">
        <v>0.68700000000000006</v>
      </c>
      <c r="E161" s="5">
        <v>0.622</v>
      </c>
      <c r="F161" s="5">
        <v>0.64200000000000002</v>
      </c>
      <c r="G161" s="5">
        <v>1.3</v>
      </c>
      <c r="K161" s="5" t="s">
        <v>120</v>
      </c>
      <c r="L161" s="5" t="s">
        <v>40</v>
      </c>
      <c r="M161" s="5">
        <v>180</v>
      </c>
      <c r="N161" s="5">
        <v>180</v>
      </c>
      <c r="O161" s="5">
        <v>180</v>
      </c>
      <c r="P161" s="5">
        <v>180</v>
      </c>
      <c r="Q161" s="5">
        <v>180</v>
      </c>
    </row>
    <row r="162" spans="1:17" x14ac:dyDescent="0.2">
      <c r="A162" s="5">
        <v>-211</v>
      </c>
      <c r="B162" s="5">
        <v>417.69</v>
      </c>
      <c r="C162" s="5">
        <v>0.81299999999999994</v>
      </c>
      <c r="D162" s="5">
        <v>0.7</v>
      </c>
      <c r="E162" s="5">
        <v>0.627</v>
      </c>
      <c r="F162" s="5">
        <v>0.64900000000000002</v>
      </c>
      <c r="G162" s="5">
        <v>1.2769999999999999</v>
      </c>
      <c r="K162" s="5" t="s">
        <v>119</v>
      </c>
      <c r="L162" s="5" t="s">
        <v>40</v>
      </c>
      <c r="M162" s="5">
        <v>180</v>
      </c>
      <c r="N162" s="5">
        <v>180</v>
      </c>
      <c r="O162" s="5">
        <v>180</v>
      </c>
      <c r="P162" s="5">
        <v>180</v>
      </c>
      <c r="Q162" s="5">
        <v>180</v>
      </c>
    </row>
    <row r="163" spans="1:17" x14ac:dyDescent="0.2">
      <c r="A163" s="5">
        <v>-210</v>
      </c>
      <c r="B163" s="5">
        <v>419</v>
      </c>
      <c r="C163" s="5">
        <v>0.82</v>
      </c>
      <c r="D163" s="5">
        <v>0.70899999999999996</v>
      </c>
      <c r="E163" s="5">
        <v>0.64500000000000002</v>
      </c>
      <c r="F163" s="5">
        <v>0.66100000000000003</v>
      </c>
      <c r="G163" s="5">
        <v>1.266</v>
      </c>
      <c r="K163" s="5" t="s">
        <v>118</v>
      </c>
      <c r="L163" s="5" t="s">
        <v>25</v>
      </c>
      <c r="M163" s="5">
        <v>0</v>
      </c>
      <c r="N163" s="5">
        <v>0</v>
      </c>
      <c r="O163" s="5">
        <v>0</v>
      </c>
      <c r="P163" s="5">
        <v>0</v>
      </c>
      <c r="Q163" s="5">
        <v>0</v>
      </c>
    </row>
    <row r="164" spans="1:17" x14ac:dyDescent="0.2">
      <c r="A164" s="5">
        <v>-209</v>
      </c>
      <c r="B164" s="5">
        <v>420.26</v>
      </c>
      <c r="C164" s="5">
        <v>0.82799999999999996</v>
      </c>
      <c r="D164" s="5">
        <v>0.72099999999999997</v>
      </c>
      <c r="E164" s="5">
        <v>0.66400000000000003</v>
      </c>
      <c r="F164" s="5">
        <v>0.66700000000000004</v>
      </c>
      <c r="G164" s="5">
        <v>1.2589999999999999</v>
      </c>
      <c r="K164" s="5" t="s">
        <v>117</v>
      </c>
      <c r="L164" s="5" t="s">
        <v>25</v>
      </c>
      <c r="M164" s="5">
        <v>0</v>
      </c>
      <c r="N164" s="5">
        <v>0</v>
      </c>
      <c r="O164" s="5">
        <v>0</v>
      </c>
      <c r="P164" s="5">
        <v>0</v>
      </c>
      <c r="Q164" s="5">
        <v>0</v>
      </c>
    </row>
    <row r="165" spans="1:17" x14ac:dyDescent="0.2">
      <c r="A165" s="5">
        <v>-208</v>
      </c>
      <c r="B165" s="5">
        <v>421.49</v>
      </c>
      <c r="C165" s="5">
        <v>0.83699999999999997</v>
      </c>
      <c r="D165" s="5">
        <v>0.73599999999999999</v>
      </c>
      <c r="E165" s="5">
        <v>0.67200000000000004</v>
      </c>
      <c r="F165" s="5">
        <v>0.68400000000000005</v>
      </c>
      <c r="G165" s="5">
        <v>1.254</v>
      </c>
      <c r="K165" s="5" t="s">
        <v>116</v>
      </c>
      <c r="L165" s="5" t="s">
        <v>40</v>
      </c>
      <c r="M165" s="5">
        <v>31.475999999999999</v>
      </c>
      <c r="N165" s="5">
        <v>30.704999999999998</v>
      </c>
      <c r="O165" s="5">
        <v>33.89</v>
      </c>
      <c r="P165" s="5">
        <v>30.504999999999999</v>
      </c>
      <c r="Q165" s="5">
        <v>30.805</v>
      </c>
    </row>
    <row r="166" spans="1:17" x14ac:dyDescent="0.2">
      <c r="A166" s="5">
        <v>-207</v>
      </c>
      <c r="B166" s="5">
        <v>422.67</v>
      </c>
      <c r="C166" s="5">
        <v>0.84199999999999997</v>
      </c>
      <c r="D166" s="5">
        <v>0.74</v>
      </c>
      <c r="E166" s="5">
        <v>0.67900000000000005</v>
      </c>
      <c r="F166" s="5">
        <v>0.69099999999999995</v>
      </c>
      <c r="G166" s="5">
        <v>1.2569999999999999</v>
      </c>
      <c r="K166" s="5" t="s">
        <v>115</v>
      </c>
      <c r="L166" s="5" t="s">
        <v>40</v>
      </c>
      <c r="M166" s="5">
        <v>30.748999999999999</v>
      </c>
      <c r="N166" s="5">
        <v>29.472000000000001</v>
      </c>
      <c r="O166" s="5">
        <v>33.729999999999997</v>
      </c>
      <c r="P166" s="5">
        <v>29.138999999999999</v>
      </c>
      <c r="Q166" s="5">
        <v>30.654</v>
      </c>
    </row>
    <row r="167" spans="1:17" x14ac:dyDescent="0.2">
      <c r="A167" s="5">
        <v>-206</v>
      </c>
      <c r="B167" s="5">
        <v>423.8</v>
      </c>
      <c r="C167" s="5">
        <v>0.85399999999999998</v>
      </c>
      <c r="D167" s="5">
        <v>0.74399999999999999</v>
      </c>
      <c r="E167" s="5">
        <v>0.68799999999999994</v>
      </c>
      <c r="F167" s="5">
        <v>0.69599999999999995</v>
      </c>
      <c r="G167" s="5">
        <v>1.2869999999999999</v>
      </c>
      <c r="K167" s="5" t="s">
        <v>114</v>
      </c>
      <c r="L167" s="5" t="s">
        <v>40</v>
      </c>
      <c r="M167" s="5">
        <v>3.2010000000000001</v>
      </c>
      <c r="N167" s="5">
        <v>2.6520000000000001</v>
      </c>
      <c r="O167" s="5">
        <v>1.2390000000000001</v>
      </c>
      <c r="P167" s="5">
        <v>2.548</v>
      </c>
      <c r="Q167" s="5">
        <v>3.593</v>
      </c>
    </row>
    <row r="168" spans="1:17" x14ac:dyDescent="0.2">
      <c r="A168" s="5">
        <v>-205</v>
      </c>
      <c r="B168" s="5">
        <v>424.9</v>
      </c>
      <c r="C168" s="5">
        <v>0.874</v>
      </c>
      <c r="D168" s="5">
        <v>0.75600000000000001</v>
      </c>
      <c r="E168" s="5">
        <v>0.69299999999999995</v>
      </c>
      <c r="F168" s="5">
        <v>0.71</v>
      </c>
      <c r="G168" s="5">
        <v>1.335</v>
      </c>
      <c r="K168" s="5" t="s">
        <v>113</v>
      </c>
      <c r="L168" s="5" t="s">
        <v>40</v>
      </c>
      <c r="M168" s="5">
        <v>49.734999999999999</v>
      </c>
      <c r="N168" s="5">
        <v>36.58</v>
      </c>
      <c r="O168" s="5">
        <v>36.99</v>
      </c>
      <c r="P168" s="5">
        <v>36.634999999999998</v>
      </c>
      <c r="Q168" s="5">
        <v>49.734999999999999</v>
      </c>
    </row>
    <row r="169" spans="1:17" x14ac:dyDescent="0.2">
      <c r="A169" s="5">
        <v>-204</v>
      </c>
      <c r="B169" s="5">
        <v>425.95</v>
      </c>
      <c r="C169" s="5">
        <v>0.89200000000000002</v>
      </c>
      <c r="D169" s="5">
        <v>0.77100000000000002</v>
      </c>
      <c r="E169" s="5">
        <v>0.69699999999999995</v>
      </c>
      <c r="F169" s="5">
        <v>0.71</v>
      </c>
      <c r="G169" s="5">
        <v>1.389</v>
      </c>
      <c r="K169" s="5" t="s">
        <v>112</v>
      </c>
      <c r="L169" s="5" t="s">
        <v>40</v>
      </c>
      <c r="M169" s="5">
        <v>22.2</v>
      </c>
      <c r="N169" s="5">
        <v>23.49</v>
      </c>
      <c r="O169" s="5">
        <v>29.734999999999999</v>
      </c>
      <c r="P169" s="5">
        <v>22.95</v>
      </c>
      <c r="Q169" s="5">
        <v>22.2</v>
      </c>
    </row>
    <row r="170" spans="1:17" x14ac:dyDescent="0.2">
      <c r="A170" s="5">
        <v>-203</v>
      </c>
      <c r="B170" s="5">
        <v>426.96</v>
      </c>
      <c r="C170" s="5">
        <v>0.90800000000000003</v>
      </c>
      <c r="D170" s="5">
        <v>0.77800000000000002</v>
      </c>
      <c r="E170" s="5">
        <v>0.69799999999999995</v>
      </c>
      <c r="F170" s="5">
        <v>0.72799999999999998</v>
      </c>
      <c r="G170" s="5">
        <v>1.43</v>
      </c>
      <c r="K170" s="5" t="s">
        <v>111</v>
      </c>
      <c r="L170" s="5" t="s">
        <v>25</v>
      </c>
      <c r="M170" s="5">
        <v>10.411</v>
      </c>
      <c r="N170" s="5">
        <v>8.9969999999999999</v>
      </c>
      <c r="O170" s="5">
        <v>3.6739999999999999</v>
      </c>
      <c r="P170" s="5">
        <v>8.7439999999999998</v>
      </c>
      <c r="Q170" s="5">
        <v>11.72</v>
      </c>
    </row>
    <row r="171" spans="1:17" x14ac:dyDescent="0.2">
      <c r="A171" s="5">
        <v>-202</v>
      </c>
      <c r="B171" s="5">
        <v>427.92</v>
      </c>
      <c r="C171" s="5">
        <v>0.92400000000000004</v>
      </c>
      <c r="D171" s="5">
        <v>0.78900000000000003</v>
      </c>
      <c r="E171" s="5">
        <v>0.70199999999999996</v>
      </c>
      <c r="F171" s="5">
        <v>0.74299999999999999</v>
      </c>
      <c r="G171" s="5">
        <v>1.464</v>
      </c>
      <c r="K171" s="5" t="s">
        <v>110</v>
      </c>
      <c r="L171" s="5" t="s">
        <v>25</v>
      </c>
      <c r="M171" s="5">
        <v>72.197999999999993</v>
      </c>
      <c r="N171" s="5">
        <v>79.701999999999998</v>
      </c>
      <c r="O171" s="5">
        <v>88.156999999999996</v>
      </c>
      <c r="P171" s="5">
        <v>78.760999999999996</v>
      </c>
      <c r="Q171" s="5">
        <v>72.421999999999997</v>
      </c>
    </row>
    <row r="172" spans="1:17" x14ac:dyDescent="0.2">
      <c r="A172" s="5">
        <v>-201</v>
      </c>
      <c r="B172" s="5">
        <v>428.84</v>
      </c>
      <c r="C172" s="5">
        <v>0.93400000000000005</v>
      </c>
      <c r="D172" s="5">
        <v>0.79500000000000004</v>
      </c>
      <c r="E172" s="5">
        <v>0.71199999999999997</v>
      </c>
      <c r="F172" s="5">
        <v>0.747</v>
      </c>
      <c r="G172" s="5">
        <v>1.482</v>
      </c>
      <c r="K172" s="5" t="s">
        <v>109</v>
      </c>
      <c r="L172" s="5" t="s">
        <v>40</v>
      </c>
      <c r="M172" s="5">
        <v>28.643999999999998</v>
      </c>
      <c r="N172" s="5">
        <v>27.45</v>
      </c>
      <c r="O172" s="5">
        <v>30.995000000000001</v>
      </c>
      <c r="P172" s="5">
        <v>27.36</v>
      </c>
      <c r="Q172" s="5">
        <v>28.77</v>
      </c>
    </row>
    <row r="173" spans="1:17" x14ac:dyDescent="0.2">
      <c r="A173" s="5">
        <v>-200</v>
      </c>
      <c r="B173" s="5">
        <v>429.72</v>
      </c>
      <c r="C173" s="5">
        <v>0.94</v>
      </c>
      <c r="D173" s="5">
        <v>0.80900000000000005</v>
      </c>
      <c r="E173" s="5">
        <v>0.72399999999999998</v>
      </c>
      <c r="F173" s="5">
        <v>0.75800000000000001</v>
      </c>
      <c r="G173" s="5">
        <v>1.4710000000000001</v>
      </c>
      <c r="K173" s="5" t="s">
        <v>108</v>
      </c>
      <c r="L173" s="5" t="s">
        <v>40</v>
      </c>
      <c r="M173" s="5">
        <v>27.754000000000001</v>
      </c>
      <c r="N173" s="5">
        <v>26.24</v>
      </c>
      <c r="O173" s="5">
        <v>30.832999999999998</v>
      </c>
      <c r="P173" s="5">
        <v>25.998999999999999</v>
      </c>
      <c r="Q173" s="5">
        <v>27.943000000000001</v>
      </c>
    </row>
    <row r="174" spans="1:17" x14ac:dyDescent="0.2">
      <c r="A174" s="5">
        <v>-199</v>
      </c>
      <c r="B174" s="5">
        <v>430.55</v>
      </c>
      <c r="C174" s="5">
        <v>0.93700000000000006</v>
      </c>
      <c r="D174" s="5">
        <v>0.82299999999999995</v>
      </c>
      <c r="E174" s="5">
        <v>0.73599999999999999</v>
      </c>
      <c r="F174" s="5">
        <v>0.76400000000000001</v>
      </c>
      <c r="G174" s="5">
        <v>1.4239999999999999</v>
      </c>
      <c r="K174" s="5" t="s">
        <v>107</v>
      </c>
      <c r="L174" s="5" t="s">
        <v>40</v>
      </c>
      <c r="M174" s="5">
        <v>2.887</v>
      </c>
      <c r="N174" s="5">
        <v>2.4500000000000002</v>
      </c>
      <c r="O174" s="5">
        <v>1.228</v>
      </c>
      <c r="P174" s="5">
        <v>2.347</v>
      </c>
      <c r="Q174" s="5">
        <v>2.331</v>
      </c>
    </row>
    <row r="175" spans="1:17" x14ac:dyDescent="0.2">
      <c r="A175" s="5">
        <v>-198</v>
      </c>
      <c r="B175" s="5">
        <v>431.35</v>
      </c>
      <c r="C175" s="5">
        <v>0.92900000000000005</v>
      </c>
      <c r="D175" s="5">
        <v>0.83599999999999997</v>
      </c>
      <c r="E175" s="5">
        <v>0.747</v>
      </c>
      <c r="F175" s="5">
        <v>0.77300000000000002</v>
      </c>
      <c r="G175" s="5">
        <v>1.361</v>
      </c>
      <c r="K175" s="5" t="s">
        <v>106</v>
      </c>
      <c r="L175" s="5" t="s">
        <v>40</v>
      </c>
      <c r="M175" s="5">
        <v>34.725000000000001</v>
      </c>
      <c r="N175" s="5">
        <v>32.625</v>
      </c>
      <c r="O175" s="5">
        <v>33.83</v>
      </c>
      <c r="P175" s="5">
        <v>33.15</v>
      </c>
      <c r="Q175" s="5">
        <v>34.725000000000001</v>
      </c>
    </row>
    <row r="176" spans="1:17" x14ac:dyDescent="0.2">
      <c r="A176" s="5">
        <v>-197</v>
      </c>
      <c r="B176" s="5">
        <v>432.1</v>
      </c>
      <c r="C176" s="5">
        <v>0.92</v>
      </c>
      <c r="D176" s="5">
        <v>0.84199999999999997</v>
      </c>
      <c r="E176" s="5">
        <v>0.76</v>
      </c>
      <c r="F176" s="5">
        <v>0.78400000000000003</v>
      </c>
      <c r="G176" s="5">
        <v>1.294</v>
      </c>
      <c r="K176" s="5" t="s">
        <v>105</v>
      </c>
      <c r="L176" s="5" t="s">
        <v>40</v>
      </c>
      <c r="M176" s="5">
        <v>20.2</v>
      </c>
      <c r="N176" s="5">
        <v>20.745000000000001</v>
      </c>
      <c r="O176" s="5">
        <v>26.605</v>
      </c>
      <c r="P176" s="5">
        <v>20.2</v>
      </c>
      <c r="Q176" s="5">
        <v>20.585000000000001</v>
      </c>
    </row>
    <row r="177" spans="1:17" x14ac:dyDescent="0.2">
      <c r="A177" s="5">
        <v>-196</v>
      </c>
      <c r="B177" s="5">
        <v>432.8</v>
      </c>
      <c r="C177" s="5">
        <v>0.91200000000000003</v>
      </c>
      <c r="D177" s="5">
        <v>0.85099999999999998</v>
      </c>
      <c r="E177" s="5">
        <v>0.77</v>
      </c>
      <c r="F177" s="5">
        <v>0.79300000000000004</v>
      </c>
      <c r="G177" s="5">
        <v>1.234</v>
      </c>
      <c r="K177" s="5" t="s">
        <v>104</v>
      </c>
      <c r="L177" s="5" t="s">
        <v>25</v>
      </c>
      <c r="M177" s="5">
        <v>10.404</v>
      </c>
      <c r="N177" s="5">
        <v>9.3350000000000009</v>
      </c>
      <c r="O177" s="5">
        <v>3.984</v>
      </c>
      <c r="P177" s="5">
        <v>9.0280000000000005</v>
      </c>
      <c r="Q177" s="5">
        <v>8.3420000000000005</v>
      </c>
    </row>
    <row r="178" spans="1:17" x14ac:dyDescent="0.2">
      <c r="A178" s="5">
        <v>-195</v>
      </c>
      <c r="B178" s="5">
        <v>433.47</v>
      </c>
      <c r="C178" s="5">
        <v>0.90600000000000003</v>
      </c>
      <c r="D178" s="5">
        <v>0.86499999999999999</v>
      </c>
      <c r="E178" s="5">
        <v>0.78100000000000003</v>
      </c>
      <c r="F178" s="5">
        <v>0.80500000000000005</v>
      </c>
      <c r="G178" s="5">
        <v>1.1739999999999999</v>
      </c>
      <c r="K178" s="5" t="s">
        <v>103</v>
      </c>
      <c r="L178" s="5" t="s">
        <v>25</v>
      </c>
      <c r="M178" s="5">
        <v>72.783000000000001</v>
      </c>
      <c r="N178" s="5">
        <v>79.058999999999997</v>
      </c>
      <c r="O178" s="5">
        <v>86.286000000000001</v>
      </c>
      <c r="P178" s="5">
        <v>77.695999999999998</v>
      </c>
      <c r="Q178" s="5">
        <v>73.668000000000006</v>
      </c>
    </row>
    <row r="179" spans="1:17" x14ac:dyDescent="0.2">
      <c r="A179" s="5">
        <v>-194</v>
      </c>
      <c r="B179" s="5">
        <v>434.09</v>
      </c>
      <c r="C179" s="5">
        <v>0.89800000000000002</v>
      </c>
      <c r="D179" s="5">
        <v>0.877</v>
      </c>
      <c r="E179" s="5">
        <v>0.78800000000000003</v>
      </c>
      <c r="F179" s="5">
        <v>0.81399999999999995</v>
      </c>
      <c r="G179" s="5">
        <v>1.1160000000000001</v>
      </c>
      <c r="K179" s="5" t="s">
        <v>102</v>
      </c>
      <c r="L179" s="5" t="s">
        <v>40</v>
      </c>
      <c r="M179" s="5">
        <v>25.869</v>
      </c>
      <c r="N179" s="5">
        <v>24.532</v>
      </c>
      <c r="O179" s="5">
        <v>28.192</v>
      </c>
      <c r="P179" s="5">
        <v>24.391999999999999</v>
      </c>
      <c r="Q179" s="5">
        <v>26.36</v>
      </c>
    </row>
    <row r="180" spans="1:17" x14ac:dyDescent="0.2">
      <c r="A180" s="5">
        <v>-193</v>
      </c>
      <c r="B180" s="5">
        <v>434.66</v>
      </c>
      <c r="C180" s="5">
        <v>0.89300000000000002</v>
      </c>
      <c r="D180" s="5">
        <v>0.88500000000000001</v>
      </c>
      <c r="E180" s="5">
        <v>0.79400000000000004</v>
      </c>
      <c r="F180" s="5">
        <v>0.82599999999999996</v>
      </c>
      <c r="G180" s="5">
        <v>1.069</v>
      </c>
      <c r="K180" s="5" t="s">
        <v>101</v>
      </c>
      <c r="L180" s="5" t="s">
        <v>40</v>
      </c>
      <c r="M180" s="5">
        <v>24.928000000000001</v>
      </c>
      <c r="N180" s="5">
        <v>23.303000000000001</v>
      </c>
      <c r="O180" s="5">
        <v>28.048999999999999</v>
      </c>
      <c r="P180" s="5">
        <v>23.021000000000001</v>
      </c>
      <c r="Q180" s="5">
        <v>25.34</v>
      </c>
    </row>
    <row r="181" spans="1:17" x14ac:dyDescent="0.2">
      <c r="A181" s="5">
        <v>-192</v>
      </c>
      <c r="B181" s="5">
        <v>435.2</v>
      </c>
      <c r="C181" s="5">
        <v>0.9</v>
      </c>
      <c r="D181" s="5">
        <v>0.89900000000000002</v>
      </c>
      <c r="E181" s="5">
        <v>0.80300000000000005</v>
      </c>
      <c r="F181" s="5">
        <v>0.83499999999999996</v>
      </c>
      <c r="G181" s="5">
        <v>1.0609999999999999</v>
      </c>
      <c r="K181" s="5" t="s">
        <v>100</v>
      </c>
      <c r="L181" s="5" t="s">
        <v>40</v>
      </c>
      <c r="M181" s="5">
        <v>2.8290000000000002</v>
      </c>
      <c r="N181" s="5">
        <v>2.2570000000000001</v>
      </c>
      <c r="O181" s="5">
        <v>1.321</v>
      </c>
      <c r="P181" s="5">
        <v>2.153</v>
      </c>
      <c r="Q181" s="5">
        <v>2.081</v>
      </c>
    </row>
    <row r="182" spans="1:17" x14ac:dyDescent="0.2">
      <c r="A182" s="5">
        <v>-191</v>
      </c>
      <c r="B182" s="5">
        <v>435.69</v>
      </c>
      <c r="C182" s="5">
        <v>0.91</v>
      </c>
      <c r="D182" s="5">
        <v>0.91300000000000003</v>
      </c>
      <c r="E182" s="5">
        <v>0.81399999999999995</v>
      </c>
      <c r="F182" s="5">
        <v>0.84199999999999997</v>
      </c>
      <c r="G182" s="5">
        <v>1.07</v>
      </c>
      <c r="K182" s="5" t="s">
        <v>99</v>
      </c>
      <c r="L182" s="5" t="s">
        <v>40</v>
      </c>
      <c r="M182" s="5">
        <v>31.54</v>
      </c>
      <c r="N182" s="5">
        <v>29.408000000000001</v>
      </c>
      <c r="O182" s="5">
        <v>31.54</v>
      </c>
      <c r="P182" s="5">
        <v>29.655999999999999</v>
      </c>
      <c r="Q182" s="5">
        <v>30.783999999999999</v>
      </c>
    </row>
    <row r="183" spans="1:17" x14ac:dyDescent="0.2">
      <c r="A183" s="5">
        <v>-190</v>
      </c>
      <c r="B183" s="5">
        <v>436.14</v>
      </c>
      <c r="C183" s="5">
        <v>0.92900000000000005</v>
      </c>
      <c r="D183" s="5">
        <v>0.92300000000000004</v>
      </c>
      <c r="E183" s="5">
        <v>0.82599999999999996</v>
      </c>
      <c r="F183" s="5">
        <v>0.85199999999999998</v>
      </c>
      <c r="G183" s="5">
        <v>1.1140000000000001</v>
      </c>
      <c r="K183" s="5" t="s">
        <v>98</v>
      </c>
      <c r="L183" s="5" t="s">
        <v>40</v>
      </c>
      <c r="M183" s="5">
        <v>17.396000000000001</v>
      </c>
      <c r="N183" s="5">
        <v>18.079999999999998</v>
      </c>
      <c r="O183" s="5">
        <v>23.335999999999999</v>
      </c>
      <c r="P183" s="5">
        <v>17.396000000000001</v>
      </c>
      <c r="Q183" s="5">
        <v>18.78</v>
      </c>
    </row>
    <row r="184" spans="1:17" x14ac:dyDescent="0.2">
      <c r="A184" s="5">
        <v>-189</v>
      </c>
      <c r="B184" s="5">
        <v>436.54</v>
      </c>
      <c r="C184" s="5">
        <v>0.95099999999999996</v>
      </c>
      <c r="D184" s="5">
        <v>0.93400000000000005</v>
      </c>
      <c r="E184" s="5">
        <v>0.83899999999999997</v>
      </c>
      <c r="F184" s="5">
        <v>0.86599999999999999</v>
      </c>
      <c r="G184" s="5">
        <v>1.1659999999999999</v>
      </c>
      <c r="K184" s="5" t="s">
        <v>97</v>
      </c>
      <c r="L184" s="5" t="s">
        <v>25</v>
      </c>
      <c r="M184" s="5">
        <v>11.349</v>
      </c>
      <c r="N184" s="5">
        <v>9.6850000000000005</v>
      </c>
      <c r="O184" s="5">
        <v>4.7080000000000002</v>
      </c>
      <c r="P184" s="5">
        <v>9.3539999999999992</v>
      </c>
      <c r="Q184" s="5">
        <v>8.2129999999999992</v>
      </c>
    </row>
    <row r="185" spans="1:17" x14ac:dyDescent="0.2">
      <c r="A185" s="5">
        <v>-188</v>
      </c>
      <c r="B185" s="5">
        <v>436.91</v>
      </c>
      <c r="C185" s="5">
        <v>0.96599999999999997</v>
      </c>
      <c r="D185" s="5">
        <v>0.93799999999999994</v>
      </c>
      <c r="E185" s="5">
        <v>0.85299999999999998</v>
      </c>
      <c r="F185" s="5">
        <v>0.879</v>
      </c>
      <c r="G185" s="5">
        <v>1.194</v>
      </c>
      <c r="K185" s="5" t="s">
        <v>96</v>
      </c>
      <c r="L185" s="5" t="s">
        <v>25</v>
      </c>
      <c r="M185" s="5">
        <v>69.784999999999997</v>
      </c>
      <c r="N185" s="5">
        <v>77.584999999999994</v>
      </c>
      <c r="O185" s="5">
        <v>83.197999999999993</v>
      </c>
      <c r="P185" s="5">
        <v>75.566999999999993</v>
      </c>
      <c r="Q185" s="5">
        <v>74.113</v>
      </c>
    </row>
    <row r="186" spans="1:17" x14ac:dyDescent="0.2">
      <c r="A186" s="5">
        <v>-187</v>
      </c>
      <c r="B186" s="5">
        <v>437.23</v>
      </c>
      <c r="C186" s="5">
        <v>0.98</v>
      </c>
      <c r="D186" s="5">
        <v>0.94899999999999995</v>
      </c>
      <c r="E186" s="5">
        <v>0.86199999999999999</v>
      </c>
      <c r="F186" s="5">
        <v>0.88400000000000001</v>
      </c>
      <c r="G186" s="5">
        <v>1.2230000000000001</v>
      </c>
      <c r="K186" s="5" t="s">
        <v>95</v>
      </c>
      <c r="L186" s="5" t="s">
        <v>90</v>
      </c>
      <c r="M186" s="5">
        <v>0</v>
      </c>
      <c r="N186" s="5">
        <v>0</v>
      </c>
      <c r="O186" s="5">
        <v>0</v>
      </c>
      <c r="P186" s="5">
        <v>0</v>
      </c>
      <c r="Q186" s="5">
        <v>0</v>
      </c>
    </row>
    <row r="187" spans="1:17" x14ac:dyDescent="0.2">
      <c r="A187" s="5">
        <v>-186</v>
      </c>
      <c r="B187" s="5">
        <v>437.51</v>
      </c>
      <c r="C187" s="5">
        <v>1.004</v>
      </c>
      <c r="D187" s="5">
        <v>0.95799999999999996</v>
      </c>
      <c r="E187" s="5">
        <v>0.86599999999999999</v>
      </c>
      <c r="F187" s="5">
        <v>0.89400000000000002</v>
      </c>
      <c r="G187" s="5">
        <v>1.2989999999999999</v>
      </c>
      <c r="K187" s="5" t="s">
        <v>94</v>
      </c>
      <c r="L187" s="5" t="s">
        <v>90</v>
      </c>
      <c r="M187" s="5">
        <v>0</v>
      </c>
      <c r="N187" s="5">
        <v>0</v>
      </c>
      <c r="O187" s="5">
        <v>0</v>
      </c>
      <c r="P187" s="5">
        <v>0</v>
      </c>
      <c r="Q187" s="5">
        <v>0</v>
      </c>
    </row>
    <row r="188" spans="1:17" x14ac:dyDescent="0.2">
      <c r="A188" s="5">
        <v>-185</v>
      </c>
      <c r="B188" s="5">
        <v>437.74</v>
      </c>
      <c r="C188" s="5">
        <v>1.036</v>
      </c>
      <c r="D188" s="5">
        <v>0.97099999999999997</v>
      </c>
      <c r="E188" s="5">
        <v>0.88300000000000001</v>
      </c>
      <c r="F188" s="5">
        <v>0.90300000000000002</v>
      </c>
      <c r="G188" s="5">
        <v>1.3859999999999999</v>
      </c>
      <c r="K188" s="5" t="s">
        <v>93</v>
      </c>
      <c r="L188" s="5" t="s">
        <v>90</v>
      </c>
      <c r="M188" s="5">
        <v>0</v>
      </c>
      <c r="N188" s="5">
        <v>0</v>
      </c>
      <c r="O188" s="5">
        <v>0</v>
      </c>
      <c r="P188" s="5">
        <v>0</v>
      </c>
      <c r="Q188" s="5">
        <v>0</v>
      </c>
    </row>
    <row r="189" spans="1:17" x14ac:dyDescent="0.2">
      <c r="A189" s="5">
        <v>-184</v>
      </c>
      <c r="B189" s="5">
        <v>437.93</v>
      </c>
      <c r="C189" s="5">
        <v>1.0569999999999999</v>
      </c>
      <c r="D189" s="5">
        <v>0.98799999999999999</v>
      </c>
      <c r="E189" s="5">
        <v>0.9</v>
      </c>
      <c r="F189" s="5">
        <v>0.91100000000000003</v>
      </c>
      <c r="G189" s="5">
        <v>1.4319999999999999</v>
      </c>
      <c r="K189" s="5" t="s">
        <v>92</v>
      </c>
      <c r="L189" s="5" t="s">
        <v>90</v>
      </c>
      <c r="M189" s="5">
        <v>0</v>
      </c>
      <c r="N189" s="5">
        <v>0</v>
      </c>
      <c r="O189" s="5">
        <v>0</v>
      </c>
      <c r="P189" s="5">
        <v>0</v>
      </c>
      <c r="Q189" s="5">
        <v>0</v>
      </c>
    </row>
    <row r="190" spans="1:17" x14ac:dyDescent="0.2">
      <c r="A190" s="5">
        <v>-183</v>
      </c>
      <c r="B190" s="5">
        <v>438.08</v>
      </c>
      <c r="C190" s="5">
        <v>1.0720000000000001</v>
      </c>
      <c r="D190" s="5">
        <v>1.0029999999999999</v>
      </c>
      <c r="E190" s="5">
        <v>0.91400000000000003</v>
      </c>
      <c r="F190" s="5">
        <v>0.91800000000000004</v>
      </c>
      <c r="G190" s="5">
        <v>1.4530000000000001</v>
      </c>
      <c r="K190" s="5" t="s">
        <v>91</v>
      </c>
      <c r="L190" s="5" t="s">
        <v>90</v>
      </c>
      <c r="M190" s="5">
        <v>0</v>
      </c>
      <c r="N190" s="5">
        <v>0</v>
      </c>
      <c r="O190" s="5">
        <v>0</v>
      </c>
      <c r="P190" s="5">
        <v>0</v>
      </c>
      <c r="Q190" s="5">
        <v>0</v>
      </c>
    </row>
    <row r="191" spans="1:17" x14ac:dyDescent="0.2">
      <c r="A191" s="5">
        <v>-182</v>
      </c>
      <c r="B191" s="5">
        <v>438.19</v>
      </c>
      <c r="C191" s="5">
        <v>1.089</v>
      </c>
      <c r="D191" s="5">
        <v>1.0109999999999999</v>
      </c>
      <c r="E191" s="5">
        <v>0.92</v>
      </c>
      <c r="F191" s="5">
        <v>0.92900000000000005</v>
      </c>
      <c r="G191" s="5">
        <v>1.4970000000000001</v>
      </c>
      <c r="K191" s="5" t="s">
        <v>89</v>
      </c>
      <c r="L191" s="5" t="s">
        <v>25</v>
      </c>
      <c r="M191" s="5">
        <v>0</v>
      </c>
      <c r="N191" s="5">
        <v>0</v>
      </c>
      <c r="O191" s="5">
        <v>0</v>
      </c>
      <c r="P191" s="5">
        <v>0</v>
      </c>
      <c r="Q191" s="5">
        <v>0</v>
      </c>
    </row>
    <row r="192" spans="1:17" x14ac:dyDescent="0.2">
      <c r="A192" s="5">
        <v>-181</v>
      </c>
      <c r="B192" s="5">
        <v>438.25</v>
      </c>
      <c r="C192" s="5">
        <v>1.1180000000000001</v>
      </c>
      <c r="D192" s="5">
        <v>1.0269999999999999</v>
      </c>
      <c r="E192" s="5">
        <v>0.93300000000000005</v>
      </c>
      <c r="F192" s="5">
        <v>0.93500000000000005</v>
      </c>
      <c r="G192" s="5">
        <v>1.5760000000000001</v>
      </c>
      <c r="K192" s="5" t="s">
        <v>88</v>
      </c>
      <c r="L192" s="5" t="s">
        <v>25</v>
      </c>
      <c r="M192" s="5">
        <v>0</v>
      </c>
      <c r="N192" s="5">
        <v>0</v>
      </c>
      <c r="O192" s="5">
        <v>0</v>
      </c>
      <c r="P192" s="5">
        <v>0</v>
      </c>
      <c r="Q192" s="5">
        <v>0</v>
      </c>
    </row>
    <row r="193" spans="1:17" x14ac:dyDescent="0.2">
      <c r="A193" s="5">
        <v>-180</v>
      </c>
      <c r="B193" s="5">
        <v>438.28</v>
      </c>
      <c r="C193" s="5">
        <v>1.143</v>
      </c>
      <c r="D193" s="5">
        <v>1.0349999999999999</v>
      </c>
      <c r="E193" s="5">
        <v>0.94299999999999995</v>
      </c>
      <c r="F193" s="5">
        <v>0.94299999999999995</v>
      </c>
      <c r="G193" s="5">
        <v>1.65</v>
      </c>
      <c r="K193" s="5" t="s">
        <v>87</v>
      </c>
      <c r="L193" s="5" t="s">
        <v>23</v>
      </c>
      <c r="M193" s="5">
        <v>1.327</v>
      </c>
      <c r="N193" s="5">
        <v>1.3029999999999999</v>
      </c>
      <c r="O193" s="5">
        <v>1.3220000000000001</v>
      </c>
      <c r="P193" s="5">
        <v>1.3080000000000001</v>
      </c>
      <c r="Q193" s="5">
        <v>1.377</v>
      </c>
    </row>
    <row r="194" spans="1:17" x14ac:dyDescent="0.2">
      <c r="A194" s="5">
        <v>-179</v>
      </c>
      <c r="B194" s="5">
        <v>438.25</v>
      </c>
      <c r="C194" s="5">
        <v>1.167</v>
      </c>
      <c r="D194" s="5">
        <v>1.0489999999999999</v>
      </c>
      <c r="E194" s="5">
        <v>0.95699999999999996</v>
      </c>
      <c r="F194" s="5">
        <v>0.95399999999999996</v>
      </c>
      <c r="G194" s="5">
        <v>1.7090000000000001</v>
      </c>
      <c r="K194" s="5" t="s">
        <v>86</v>
      </c>
      <c r="L194" s="5" t="s">
        <v>23</v>
      </c>
      <c r="M194" s="5">
        <v>1.33</v>
      </c>
      <c r="N194" s="5">
        <v>1.3029999999999999</v>
      </c>
      <c r="O194" s="5">
        <v>1.3220000000000001</v>
      </c>
      <c r="P194" s="5">
        <v>1.3089999999999999</v>
      </c>
      <c r="Q194" s="5">
        <v>1.387</v>
      </c>
    </row>
    <row r="195" spans="1:17" x14ac:dyDescent="0.2">
      <c r="A195" s="5">
        <v>-178</v>
      </c>
      <c r="B195" s="5">
        <v>438.19</v>
      </c>
      <c r="C195" s="5">
        <v>1.1930000000000001</v>
      </c>
      <c r="D195" s="5">
        <v>1.0609999999999999</v>
      </c>
      <c r="E195" s="5">
        <v>0.97099999999999997</v>
      </c>
      <c r="F195" s="5">
        <v>0.96899999999999997</v>
      </c>
      <c r="G195" s="5">
        <v>1.77</v>
      </c>
      <c r="K195" s="5" t="s">
        <v>85</v>
      </c>
      <c r="L195" s="5" t="s">
        <v>23</v>
      </c>
      <c r="M195" s="5">
        <v>7.2999999999999995E-2</v>
      </c>
      <c r="N195" s="5">
        <v>1.2E-2</v>
      </c>
      <c r="O195" s="5">
        <v>1.6E-2</v>
      </c>
      <c r="P195" s="5">
        <v>8.9999999999999993E-3</v>
      </c>
      <c r="Q195" s="5">
        <v>0.128</v>
      </c>
    </row>
    <row r="196" spans="1:17" x14ac:dyDescent="0.2">
      <c r="A196" s="5">
        <v>-177</v>
      </c>
      <c r="B196" s="5">
        <v>438.08</v>
      </c>
      <c r="C196" s="5">
        <v>1.224</v>
      </c>
      <c r="D196" s="5">
        <v>1.08</v>
      </c>
      <c r="E196" s="5">
        <v>0.97899999999999998</v>
      </c>
      <c r="F196" s="5">
        <v>0.97399999999999998</v>
      </c>
      <c r="G196" s="5">
        <v>1.8620000000000001</v>
      </c>
      <c r="K196" s="5" t="s">
        <v>84</v>
      </c>
      <c r="L196" s="5" t="s">
        <v>23</v>
      </c>
      <c r="M196" s="5">
        <v>1.9339999999999999</v>
      </c>
      <c r="N196" s="5">
        <v>1.34</v>
      </c>
      <c r="O196" s="5">
        <v>1.3720000000000001</v>
      </c>
      <c r="P196" s="5">
        <v>1.3380000000000001</v>
      </c>
      <c r="Q196" s="5">
        <v>1.9339999999999999</v>
      </c>
    </row>
    <row r="197" spans="1:17" x14ac:dyDescent="0.2">
      <c r="A197" s="5">
        <v>-176</v>
      </c>
      <c r="B197" s="5">
        <v>437.93</v>
      </c>
      <c r="C197" s="5">
        <v>1.2589999999999999</v>
      </c>
      <c r="D197" s="5">
        <v>1.101</v>
      </c>
      <c r="E197" s="5">
        <v>0.99399999999999999</v>
      </c>
      <c r="F197" s="5">
        <v>0.97499999999999998</v>
      </c>
      <c r="G197" s="5">
        <v>1.964</v>
      </c>
      <c r="K197" s="5" t="s">
        <v>83</v>
      </c>
      <c r="L197" s="5" t="s">
        <v>23</v>
      </c>
      <c r="M197" s="5">
        <v>1.056</v>
      </c>
      <c r="N197" s="5">
        <v>1.2669999999999999</v>
      </c>
      <c r="O197" s="5">
        <v>1.2849999999999999</v>
      </c>
      <c r="P197" s="5">
        <v>1.2849999999999999</v>
      </c>
      <c r="Q197" s="5">
        <v>1.056</v>
      </c>
    </row>
    <row r="198" spans="1:17" x14ac:dyDescent="0.2">
      <c r="A198" s="5">
        <v>-175</v>
      </c>
      <c r="B198" s="5">
        <v>437.74</v>
      </c>
      <c r="C198" s="5">
        <v>1.28</v>
      </c>
      <c r="D198" s="5">
        <v>1.111</v>
      </c>
      <c r="E198" s="5">
        <v>1.008</v>
      </c>
      <c r="F198" s="5">
        <v>0.98399999999999999</v>
      </c>
      <c r="G198" s="5">
        <v>2.0150000000000001</v>
      </c>
      <c r="K198" s="5" t="s">
        <v>82</v>
      </c>
      <c r="L198" s="5" t="s">
        <v>25</v>
      </c>
      <c r="M198" s="5">
        <v>5.4660000000000002</v>
      </c>
      <c r="N198" s="5">
        <v>0.90400000000000003</v>
      </c>
      <c r="O198" s="5">
        <v>1.2010000000000001</v>
      </c>
      <c r="P198" s="5">
        <v>0.66500000000000004</v>
      </c>
      <c r="Q198" s="5">
        <v>9.2270000000000003</v>
      </c>
    </row>
    <row r="199" spans="1:17" x14ac:dyDescent="0.2">
      <c r="A199" s="5">
        <v>-174</v>
      </c>
      <c r="B199" s="5">
        <v>437.51</v>
      </c>
      <c r="C199" s="5">
        <v>1.2929999999999999</v>
      </c>
      <c r="D199" s="5">
        <v>1.123</v>
      </c>
      <c r="E199" s="5">
        <v>1.022</v>
      </c>
      <c r="F199" s="5">
        <v>0.996</v>
      </c>
      <c r="G199" s="5">
        <v>2.032</v>
      </c>
      <c r="K199" s="5" t="s">
        <v>81</v>
      </c>
      <c r="L199" s="5" t="s">
        <v>25</v>
      </c>
      <c r="M199" s="5">
        <v>79.38</v>
      </c>
      <c r="N199" s="5">
        <v>97.26</v>
      </c>
      <c r="O199" s="5">
        <v>97.176000000000002</v>
      </c>
      <c r="P199" s="5">
        <v>98.230999999999995</v>
      </c>
      <c r="Q199" s="5">
        <v>76.13</v>
      </c>
    </row>
    <row r="200" spans="1:17" x14ac:dyDescent="0.2">
      <c r="A200" s="5">
        <v>-173</v>
      </c>
      <c r="B200" s="5">
        <v>437.23</v>
      </c>
      <c r="C200" s="5">
        <v>1.298</v>
      </c>
      <c r="D200" s="5">
        <v>1.133</v>
      </c>
      <c r="E200" s="5">
        <v>1.0309999999999999</v>
      </c>
      <c r="F200" s="5">
        <v>1.012</v>
      </c>
      <c r="G200" s="5">
        <v>2.0169999999999999</v>
      </c>
      <c r="K200" s="5" t="s">
        <v>80</v>
      </c>
      <c r="L200" s="5" t="s">
        <v>23</v>
      </c>
      <c r="M200" s="5">
        <v>1.327</v>
      </c>
      <c r="N200" s="5">
        <v>1.323</v>
      </c>
      <c r="O200" s="5">
        <v>1.327</v>
      </c>
      <c r="P200" s="5">
        <v>1.3420000000000001</v>
      </c>
      <c r="Q200" s="5">
        <v>1.3140000000000001</v>
      </c>
    </row>
    <row r="201" spans="1:17" x14ac:dyDescent="0.2">
      <c r="A201" s="5">
        <v>-172</v>
      </c>
      <c r="B201" s="5">
        <v>436.91</v>
      </c>
      <c r="C201" s="5">
        <v>1.2969999999999999</v>
      </c>
      <c r="D201" s="5">
        <v>1.1439999999999999</v>
      </c>
      <c r="E201" s="5">
        <v>1.0329999999999999</v>
      </c>
      <c r="F201" s="5">
        <v>1.012</v>
      </c>
      <c r="G201" s="5">
        <v>1.9990000000000001</v>
      </c>
      <c r="K201" s="5" t="s">
        <v>79</v>
      </c>
      <c r="L201" s="5" t="s">
        <v>23</v>
      </c>
      <c r="M201" s="5">
        <v>1.327</v>
      </c>
      <c r="N201" s="5">
        <v>1.3240000000000001</v>
      </c>
      <c r="O201" s="5">
        <v>1.3280000000000001</v>
      </c>
      <c r="P201" s="5">
        <v>1.3440000000000001</v>
      </c>
      <c r="Q201" s="5">
        <v>1.3120000000000001</v>
      </c>
    </row>
    <row r="202" spans="1:17" x14ac:dyDescent="0.2">
      <c r="A202" s="5">
        <v>-171</v>
      </c>
      <c r="B202" s="5">
        <v>436.54</v>
      </c>
      <c r="C202" s="5">
        <v>1.29</v>
      </c>
      <c r="D202" s="5">
        <v>1.1659999999999999</v>
      </c>
      <c r="E202" s="5">
        <v>1.0369999999999999</v>
      </c>
      <c r="F202" s="5">
        <v>1.0209999999999999</v>
      </c>
      <c r="G202" s="5">
        <v>1.9379999999999999</v>
      </c>
      <c r="K202" s="5" t="s">
        <v>78</v>
      </c>
      <c r="L202" s="5" t="s">
        <v>23</v>
      </c>
      <c r="M202" s="5">
        <v>2.4E-2</v>
      </c>
      <c r="N202" s="5">
        <v>6.0000000000000001E-3</v>
      </c>
      <c r="O202" s="5">
        <v>8.9999999999999993E-3</v>
      </c>
      <c r="P202" s="5">
        <v>8.9999999999999993E-3</v>
      </c>
      <c r="Q202" s="5">
        <v>0.04</v>
      </c>
    </row>
    <row r="203" spans="1:17" x14ac:dyDescent="0.2">
      <c r="A203" s="5">
        <v>-170</v>
      </c>
      <c r="B203" s="5">
        <v>436.14</v>
      </c>
      <c r="C203" s="5">
        <v>1.2649999999999999</v>
      </c>
      <c r="D203" s="5">
        <v>1.1779999999999999</v>
      </c>
      <c r="E203" s="5">
        <v>1.0489999999999999</v>
      </c>
      <c r="F203" s="5">
        <v>1.036</v>
      </c>
      <c r="G203" s="5">
        <v>1.7989999999999999</v>
      </c>
      <c r="K203" s="5" t="s">
        <v>77</v>
      </c>
      <c r="L203" s="5" t="s">
        <v>23</v>
      </c>
      <c r="M203" s="5">
        <v>1.4410000000000001</v>
      </c>
      <c r="N203" s="5">
        <v>1.345</v>
      </c>
      <c r="O203" s="5">
        <v>1.3839999999999999</v>
      </c>
      <c r="P203" s="5">
        <v>1.371</v>
      </c>
      <c r="Q203" s="5">
        <v>1.4410000000000001</v>
      </c>
    </row>
    <row r="204" spans="1:17" x14ac:dyDescent="0.2">
      <c r="A204" s="5">
        <v>-169</v>
      </c>
      <c r="B204" s="5">
        <v>435.69</v>
      </c>
      <c r="C204" s="5">
        <v>1.23</v>
      </c>
      <c r="D204" s="5">
        <v>1.1970000000000001</v>
      </c>
      <c r="E204" s="5">
        <v>1.0569999999999999</v>
      </c>
      <c r="F204" s="5">
        <v>1.0409999999999999</v>
      </c>
      <c r="G204" s="5">
        <v>1.6240000000000001</v>
      </c>
      <c r="K204" s="5" t="s">
        <v>76</v>
      </c>
      <c r="L204" s="5" t="s">
        <v>23</v>
      </c>
      <c r="M204" s="5">
        <v>1.2150000000000001</v>
      </c>
      <c r="N204" s="5">
        <v>1.31</v>
      </c>
      <c r="O204" s="5">
        <v>1.3089999999999999</v>
      </c>
      <c r="P204" s="5">
        <v>1.319</v>
      </c>
      <c r="Q204" s="5">
        <v>1.2150000000000001</v>
      </c>
    </row>
    <row r="205" spans="1:17" x14ac:dyDescent="0.2">
      <c r="A205" s="5">
        <v>-168</v>
      </c>
      <c r="B205" s="5">
        <v>435.2</v>
      </c>
      <c r="C205" s="5">
        <v>1.2</v>
      </c>
      <c r="D205" s="5">
        <v>1.22</v>
      </c>
      <c r="E205" s="5">
        <v>1.0669999999999999</v>
      </c>
      <c r="F205" s="5">
        <v>1.0589999999999999</v>
      </c>
      <c r="G205" s="5">
        <v>1.4550000000000001</v>
      </c>
      <c r="K205" s="5" t="s">
        <v>75</v>
      </c>
      <c r="L205" s="5" t="s">
        <v>25</v>
      </c>
      <c r="M205" s="5">
        <v>1.8180000000000001</v>
      </c>
      <c r="N205" s="5">
        <v>0.48499999999999999</v>
      </c>
      <c r="O205" s="5">
        <v>0.69199999999999995</v>
      </c>
      <c r="P205" s="5">
        <v>0.69499999999999995</v>
      </c>
      <c r="Q205" s="5">
        <v>3.0710000000000002</v>
      </c>
    </row>
    <row r="206" spans="1:17" x14ac:dyDescent="0.2">
      <c r="A206" s="5">
        <v>-167</v>
      </c>
      <c r="B206" s="5">
        <v>434.66</v>
      </c>
      <c r="C206" s="5">
        <v>1.1719999999999999</v>
      </c>
      <c r="D206" s="5">
        <v>1.2290000000000001</v>
      </c>
      <c r="E206" s="5">
        <v>1.0740000000000001</v>
      </c>
      <c r="F206" s="5">
        <v>1.0649999999999999</v>
      </c>
      <c r="G206" s="5">
        <v>1.321</v>
      </c>
      <c r="K206" s="5" t="s">
        <v>74</v>
      </c>
      <c r="L206" s="5" t="s">
        <v>25</v>
      </c>
      <c r="M206" s="5">
        <v>91.56</v>
      </c>
      <c r="N206" s="5">
        <v>98.906000000000006</v>
      </c>
      <c r="O206" s="5">
        <v>98.536000000000001</v>
      </c>
      <c r="P206" s="5">
        <v>98.155000000000001</v>
      </c>
      <c r="Q206" s="5">
        <v>92.613</v>
      </c>
    </row>
    <row r="207" spans="1:17" x14ac:dyDescent="0.2">
      <c r="A207" s="5">
        <v>-166</v>
      </c>
      <c r="B207" s="5">
        <v>434.09</v>
      </c>
      <c r="C207" s="5">
        <v>1.149</v>
      </c>
      <c r="D207" s="5">
        <v>1.2410000000000001</v>
      </c>
      <c r="E207" s="5">
        <v>1.077</v>
      </c>
      <c r="F207" s="5">
        <v>1.079</v>
      </c>
      <c r="G207" s="5">
        <v>1.2</v>
      </c>
      <c r="K207" s="5" t="s">
        <v>73</v>
      </c>
      <c r="L207" s="5" t="s">
        <v>32</v>
      </c>
      <c r="M207" s="5">
        <v>1.38</v>
      </c>
      <c r="N207" s="5">
        <v>1.3839999999999999</v>
      </c>
      <c r="O207" s="5">
        <v>1.25</v>
      </c>
      <c r="P207" s="5">
        <v>1.2549999999999999</v>
      </c>
      <c r="Q207" s="5">
        <v>1.63</v>
      </c>
    </row>
    <row r="208" spans="1:17" x14ac:dyDescent="0.2">
      <c r="A208" s="5">
        <v>-165</v>
      </c>
      <c r="B208" s="5">
        <v>433.47</v>
      </c>
      <c r="C208" s="5">
        <v>1.123</v>
      </c>
      <c r="D208" s="5">
        <v>1.254</v>
      </c>
      <c r="E208" s="5">
        <v>1.087</v>
      </c>
      <c r="F208" s="5">
        <v>1.087</v>
      </c>
      <c r="G208" s="5">
        <v>1.0660000000000001</v>
      </c>
      <c r="K208" s="5" t="s">
        <v>72</v>
      </c>
      <c r="L208" s="5" t="s">
        <v>32</v>
      </c>
      <c r="M208" s="5">
        <v>1.38</v>
      </c>
      <c r="N208" s="5">
        <v>1.3839999999999999</v>
      </c>
      <c r="O208" s="5">
        <v>1.25</v>
      </c>
      <c r="P208" s="5">
        <v>1.2549999999999999</v>
      </c>
      <c r="Q208" s="5">
        <v>1.63</v>
      </c>
    </row>
    <row r="209" spans="1:17" x14ac:dyDescent="0.2">
      <c r="A209" s="5">
        <v>-164</v>
      </c>
      <c r="B209" s="5">
        <v>432.8</v>
      </c>
      <c r="C209" s="5">
        <v>1.1000000000000001</v>
      </c>
      <c r="D209" s="5">
        <v>1.2629999999999999</v>
      </c>
      <c r="E209" s="5">
        <v>1.1000000000000001</v>
      </c>
      <c r="F209" s="5">
        <v>1.0980000000000001</v>
      </c>
      <c r="G209" s="5">
        <v>0.94099999999999995</v>
      </c>
      <c r="K209" s="5" t="s">
        <v>71</v>
      </c>
      <c r="L209" s="5" t="s">
        <v>32</v>
      </c>
      <c r="M209" s="5">
        <v>0.25600000000000001</v>
      </c>
      <c r="N209" s="5">
        <v>3.4000000000000002E-2</v>
      </c>
      <c r="O209" s="5">
        <v>4.4999999999999998E-2</v>
      </c>
      <c r="P209" s="5">
        <v>2.7E-2</v>
      </c>
      <c r="Q209" s="5">
        <v>0.40600000000000003</v>
      </c>
    </row>
    <row r="210" spans="1:17" x14ac:dyDescent="0.2">
      <c r="A210" s="5">
        <v>-163</v>
      </c>
      <c r="B210" s="5">
        <v>432.1</v>
      </c>
      <c r="C210" s="5">
        <v>1.1000000000000001</v>
      </c>
      <c r="D210" s="5">
        <v>1.2789999999999999</v>
      </c>
      <c r="E210" s="5">
        <v>1.1140000000000001</v>
      </c>
      <c r="F210" s="5">
        <v>1.1120000000000001</v>
      </c>
      <c r="G210" s="5">
        <v>0.89500000000000002</v>
      </c>
      <c r="K210" s="5" t="s">
        <v>70</v>
      </c>
      <c r="L210" s="5" t="s">
        <v>32</v>
      </c>
      <c r="M210" s="5">
        <v>3.0640000000000001</v>
      </c>
      <c r="N210" s="5">
        <v>1.504</v>
      </c>
      <c r="O210" s="5">
        <v>1.3560000000000001</v>
      </c>
      <c r="P210" s="5">
        <v>1.327</v>
      </c>
      <c r="Q210" s="5">
        <v>3.0640000000000001</v>
      </c>
    </row>
    <row r="211" spans="1:17" x14ac:dyDescent="0.2">
      <c r="A211" s="5">
        <v>-162</v>
      </c>
      <c r="B211" s="5">
        <v>431.35</v>
      </c>
      <c r="C211" s="5">
        <v>1.117</v>
      </c>
      <c r="D211" s="5">
        <v>1.3</v>
      </c>
      <c r="E211" s="5">
        <v>1.131</v>
      </c>
      <c r="F211" s="5">
        <v>1.1299999999999999</v>
      </c>
      <c r="G211" s="5">
        <v>0.90700000000000003</v>
      </c>
      <c r="K211" s="5" t="s">
        <v>69</v>
      </c>
      <c r="L211" s="5" t="s">
        <v>32</v>
      </c>
      <c r="M211" s="5">
        <v>0.72499999999999998</v>
      </c>
      <c r="N211" s="5">
        <v>1.2889999999999999</v>
      </c>
      <c r="O211" s="5">
        <v>1.121</v>
      </c>
      <c r="P211" s="5">
        <v>1.1719999999999999</v>
      </c>
      <c r="Q211" s="5">
        <v>0.72499999999999998</v>
      </c>
    </row>
    <row r="212" spans="1:17" x14ac:dyDescent="0.2">
      <c r="A212" s="5">
        <v>-161</v>
      </c>
      <c r="B212" s="5">
        <v>430.55</v>
      </c>
      <c r="C212" s="5">
        <v>1.137</v>
      </c>
      <c r="D212" s="5">
        <v>1.31</v>
      </c>
      <c r="E212" s="5">
        <v>1.1479999999999999</v>
      </c>
      <c r="F212" s="5">
        <v>1.1419999999999999</v>
      </c>
      <c r="G212" s="5">
        <v>0.94899999999999995</v>
      </c>
      <c r="K212" s="5" t="s">
        <v>68</v>
      </c>
      <c r="L212" s="5" t="s">
        <v>25</v>
      </c>
      <c r="M212" s="5">
        <v>18.556000000000001</v>
      </c>
      <c r="N212" s="5">
        <v>2.4510000000000001</v>
      </c>
      <c r="O212" s="5">
        <v>3.6280000000000001</v>
      </c>
      <c r="P212" s="5">
        <v>2.15</v>
      </c>
      <c r="Q212" s="5">
        <v>24.893000000000001</v>
      </c>
    </row>
    <row r="213" spans="1:17" x14ac:dyDescent="0.2">
      <c r="A213" s="5">
        <v>-160</v>
      </c>
      <c r="B213" s="5">
        <v>429.72</v>
      </c>
      <c r="C213" s="5">
        <v>1.161</v>
      </c>
      <c r="D213" s="5">
        <v>1.319</v>
      </c>
      <c r="E213" s="5">
        <v>1.159</v>
      </c>
      <c r="F213" s="5">
        <v>1.1519999999999999</v>
      </c>
      <c r="G213" s="5">
        <v>1.014</v>
      </c>
      <c r="K213" s="5" t="s">
        <v>67</v>
      </c>
      <c r="L213" s="5" t="s">
        <v>25</v>
      </c>
      <c r="M213" s="5">
        <v>52.542000000000002</v>
      </c>
      <c r="N213" s="5">
        <v>93.132000000000005</v>
      </c>
      <c r="O213" s="5">
        <v>89.662999999999997</v>
      </c>
      <c r="P213" s="5">
        <v>93.409000000000006</v>
      </c>
      <c r="Q213" s="5">
        <v>44.466999999999999</v>
      </c>
    </row>
    <row r="214" spans="1:17" x14ac:dyDescent="0.2">
      <c r="A214" s="5">
        <v>-159</v>
      </c>
      <c r="B214" s="5">
        <v>428.84</v>
      </c>
      <c r="C214" s="5">
        <v>1.1870000000000001</v>
      </c>
      <c r="D214" s="5">
        <v>1.319</v>
      </c>
      <c r="E214" s="5">
        <v>1.1559999999999999</v>
      </c>
      <c r="F214" s="5">
        <v>1.167</v>
      </c>
      <c r="G214" s="5">
        <v>1.107</v>
      </c>
      <c r="K214" s="5" t="s">
        <v>66</v>
      </c>
      <c r="L214" s="5" t="s">
        <v>32</v>
      </c>
      <c r="M214" s="5">
        <v>0.624</v>
      </c>
      <c r="N214" s="5">
        <v>0.56899999999999995</v>
      </c>
      <c r="O214" s="5">
        <v>0.58699999999999997</v>
      </c>
      <c r="P214" s="5">
        <v>0.625</v>
      </c>
      <c r="Q214" s="5">
        <v>0.71499999999999997</v>
      </c>
    </row>
    <row r="215" spans="1:17" x14ac:dyDescent="0.2">
      <c r="A215" s="5">
        <v>-158</v>
      </c>
      <c r="B215" s="5">
        <v>427.92</v>
      </c>
      <c r="C215" s="5">
        <v>1.218</v>
      </c>
      <c r="D215" s="5">
        <v>1.3320000000000001</v>
      </c>
      <c r="E215" s="5">
        <v>1.1519999999999999</v>
      </c>
      <c r="F215" s="5">
        <v>1.1779999999999999</v>
      </c>
      <c r="G215" s="5">
        <v>1.2090000000000001</v>
      </c>
      <c r="K215" s="5" t="s">
        <v>65</v>
      </c>
      <c r="L215" s="5" t="s">
        <v>32</v>
      </c>
      <c r="M215" s="5">
        <v>0.63900000000000001</v>
      </c>
      <c r="N215" s="5">
        <v>0.56699999999999995</v>
      </c>
      <c r="O215" s="5">
        <v>0.59099999999999997</v>
      </c>
      <c r="P215" s="5">
        <v>0.56899999999999995</v>
      </c>
      <c r="Q215" s="5">
        <v>0.83</v>
      </c>
    </row>
    <row r="216" spans="1:17" x14ac:dyDescent="0.2">
      <c r="A216" s="5">
        <v>-157</v>
      </c>
      <c r="B216" s="5">
        <v>426.96</v>
      </c>
      <c r="C216" s="5">
        <v>1.2430000000000001</v>
      </c>
      <c r="D216" s="5">
        <v>1.3460000000000001</v>
      </c>
      <c r="E216" s="5">
        <v>1.151</v>
      </c>
      <c r="F216" s="5">
        <v>1.1830000000000001</v>
      </c>
      <c r="G216" s="5">
        <v>1.2929999999999999</v>
      </c>
      <c r="K216" s="5" t="s">
        <v>64</v>
      </c>
      <c r="L216" s="5" t="s">
        <v>32</v>
      </c>
      <c r="M216" s="5">
        <v>0.14399999999999999</v>
      </c>
      <c r="N216" s="5">
        <v>3.2000000000000001E-2</v>
      </c>
      <c r="O216" s="5">
        <v>3.5999999999999997E-2</v>
      </c>
      <c r="P216" s="5">
        <v>3.4000000000000002E-2</v>
      </c>
      <c r="Q216" s="5">
        <v>0.17599999999999999</v>
      </c>
    </row>
    <row r="217" spans="1:17" x14ac:dyDescent="0.2">
      <c r="A217" s="5">
        <v>-156</v>
      </c>
      <c r="B217" s="5">
        <v>425.95</v>
      </c>
      <c r="C217" s="5">
        <v>1.268</v>
      </c>
      <c r="D217" s="5">
        <v>1.3480000000000001</v>
      </c>
      <c r="E217" s="5">
        <v>1.17</v>
      </c>
      <c r="F217" s="5">
        <v>1.2030000000000001</v>
      </c>
      <c r="G217" s="5">
        <v>1.353</v>
      </c>
      <c r="K217" s="5" t="s">
        <v>63</v>
      </c>
      <c r="L217" s="5" t="s">
        <v>32</v>
      </c>
      <c r="M217" s="5">
        <v>1.3280000000000001</v>
      </c>
      <c r="N217" s="5">
        <v>0.69399999999999995</v>
      </c>
      <c r="O217" s="5">
        <v>0.67900000000000005</v>
      </c>
      <c r="P217" s="5">
        <v>0.67600000000000005</v>
      </c>
      <c r="Q217" s="5">
        <v>1.3280000000000001</v>
      </c>
    </row>
    <row r="218" spans="1:17" x14ac:dyDescent="0.2">
      <c r="A218" s="5">
        <v>-155</v>
      </c>
      <c r="B218" s="5">
        <v>424.9</v>
      </c>
      <c r="C218" s="5">
        <v>1.2869999999999999</v>
      </c>
      <c r="D218" s="5">
        <v>1.359</v>
      </c>
      <c r="E218" s="5">
        <v>1.1839999999999999</v>
      </c>
      <c r="F218" s="5">
        <v>1.2030000000000001</v>
      </c>
      <c r="G218" s="5">
        <v>1.401</v>
      </c>
      <c r="K218" s="5" t="s">
        <v>62</v>
      </c>
      <c r="L218" s="5" t="s">
        <v>32</v>
      </c>
      <c r="M218" s="5">
        <v>0.34300000000000003</v>
      </c>
      <c r="N218" s="5">
        <v>0.48</v>
      </c>
      <c r="O218" s="5">
        <v>0.42199999999999999</v>
      </c>
      <c r="P218" s="5">
        <v>0.47199999999999998</v>
      </c>
      <c r="Q218" s="5">
        <v>0.34300000000000003</v>
      </c>
    </row>
    <row r="219" spans="1:17" x14ac:dyDescent="0.2">
      <c r="A219" s="5">
        <v>-154</v>
      </c>
      <c r="B219" s="5">
        <v>423.8</v>
      </c>
      <c r="C219" s="5">
        <v>1.3049999999999999</v>
      </c>
      <c r="D219" s="5">
        <v>1.359</v>
      </c>
      <c r="E219" s="5">
        <v>1.2030000000000001</v>
      </c>
      <c r="F219" s="5">
        <v>1.2170000000000001</v>
      </c>
      <c r="G219" s="5">
        <v>1.4410000000000001</v>
      </c>
      <c r="K219" s="5" t="s">
        <v>61</v>
      </c>
      <c r="L219" s="5" t="s">
        <v>25</v>
      </c>
      <c r="M219" s="5">
        <v>22.562999999999999</v>
      </c>
      <c r="N219" s="5">
        <v>5.6539999999999999</v>
      </c>
      <c r="O219" s="5">
        <v>6.0149999999999997</v>
      </c>
      <c r="P219" s="5">
        <v>6.0019999999999998</v>
      </c>
      <c r="Q219" s="5">
        <v>21.172999999999998</v>
      </c>
    </row>
    <row r="220" spans="1:17" x14ac:dyDescent="0.2">
      <c r="A220" s="5">
        <v>-153</v>
      </c>
      <c r="B220" s="5">
        <v>422.67</v>
      </c>
      <c r="C220" s="5">
        <v>1.3220000000000001</v>
      </c>
      <c r="D220" s="5">
        <v>1.361</v>
      </c>
      <c r="E220" s="5">
        <v>1.222</v>
      </c>
      <c r="F220" s="5">
        <v>1.226</v>
      </c>
      <c r="G220" s="5">
        <v>1.4790000000000001</v>
      </c>
      <c r="K220" s="5" t="s">
        <v>60</v>
      </c>
      <c r="L220" s="5" t="s">
        <v>25</v>
      </c>
      <c r="M220" s="5">
        <v>53.66</v>
      </c>
      <c r="N220" s="5">
        <v>84.600999999999999</v>
      </c>
      <c r="O220" s="5">
        <v>71.459999999999994</v>
      </c>
      <c r="P220" s="5">
        <v>83.007000000000005</v>
      </c>
      <c r="Q220" s="5">
        <v>41.311</v>
      </c>
    </row>
    <row r="221" spans="1:17" x14ac:dyDescent="0.2">
      <c r="A221" s="5">
        <v>-152</v>
      </c>
      <c r="B221" s="5">
        <v>421.49</v>
      </c>
      <c r="C221" s="5">
        <v>1.3380000000000001</v>
      </c>
      <c r="D221" s="5">
        <v>1.379</v>
      </c>
      <c r="E221" s="5">
        <v>1.2350000000000001</v>
      </c>
      <c r="F221" s="5">
        <v>1.23</v>
      </c>
      <c r="G221" s="5">
        <v>1.5069999999999999</v>
      </c>
      <c r="K221" s="5" t="s">
        <v>59</v>
      </c>
      <c r="L221" s="5" t="s">
        <v>40</v>
      </c>
      <c r="M221" s="5">
        <v>180</v>
      </c>
      <c r="N221" s="5">
        <v>180</v>
      </c>
      <c r="O221" s="5">
        <v>180</v>
      </c>
      <c r="P221" s="5">
        <v>180</v>
      </c>
      <c r="Q221" s="5">
        <v>180</v>
      </c>
    </row>
    <row r="222" spans="1:17" x14ac:dyDescent="0.2">
      <c r="A222" s="5">
        <v>-151</v>
      </c>
      <c r="B222" s="5">
        <v>420.26</v>
      </c>
      <c r="C222" s="5">
        <v>1.353</v>
      </c>
      <c r="D222" s="5">
        <v>1.379</v>
      </c>
      <c r="E222" s="5">
        <v>1.242</v>
      </c>
      <c r="F222" s="5">
        <v>1.2410000000000001</v>
      </c>
      <c r="G222" s="5">
        <v>1.55</v>
      </c>
      <c r="K222" s="5" t="s">
        <v>58</v>
      </c>
      <c r="L222" s="5" t="s">
        <v>40</v>
      </c>
      <c r="M222" s="5">
        <v>180</v>
      </c>
      <c r="N222" s="5">
        <v>180</v>
      </c>
      <c r="O222" s="5">
        <v>180</v>
      </c>
      <c r="P222" s="5">
        <v>180</v>
      </c>
      <c r="Q222" s="5">
        <v>180</v>
      </c>
    </row>
    <row r="223" spans="1:17" x14ac:dyDescent="0.2">
      <c r="A223" s="5">
        <v>-150</v>
      </c>
      <c r="B223" s="5">
        <v>419</v>
      </c>
      <c r="C223" s="5">
        <v>1.375</v>
      </c>
      <c r="D223" s="5">
        <v>1.3859999999999999</v>
      </c>
      <c r="E223" s="5">
        <v>1.2569999999999999</v>
      </c>
      <c r="F223" s="5">
        <v>1.258</v>
      </c>
      <c r="G223" s="5">
        <v>1.5980000000000001</v>
      </c>
      <c r="K223" s="5" t="s">
        <v>57</v>
      </c>
      <c r="L223" s="5" t="s">
        <v>40</v>
      </c>
      <c r="M223" s="5">
        <v>180</v>
      </c>
      <c r="N223" s="5">
        <v>180</v>
      </c>
      <c r="O223" s="5">
        <v>180</v>
      </c>
      <c r="P223" s="5">
        <v>180</v>
      </c>
      <c r="Q223" s="5">
        <v>180</v>
      </c>
    </row>
    <row r="224" spans="1:17" x14ac:dyDescent="0.2">
      <c r="A224" s="5">
        <v>-149</v>
      </c>
      <c r="B224" s="5">
        <v>417.69</v>
      </c>
      <c r="C224" s="5">
        <v>1.401</v>
      </c>
      <c r="D224" s="5">
        <v>1.401</v>
      </c>
      <c r="E224" s="5">
        <v>1.268</v>
      </c>
      <c r="F224" s="5">
        <v>1.27</v>
      </c>
      <c r="G224" s="5">
        <v>1.6639999999999999</v>
      </c>
      <c r="K224" s="5" t="s">
        <v>56</v>
      </c>
      <c r="L224" s="5" t="s">
        <v>40</v>
      </c>
      <c r="M224" s="5">
        <v>180</v>
      </c>
      <c r="N224" s="5">
        <v>180</v>
      </c>
      <c r="O224" s="5">
        <v>180</v>
      </c>
      <c r="P224" s="5">
        <v>180</v>
      </c>
      <c r="Q224" s="5">
        <v>180</v>
      </c>
    </row>
    <row r="225" spans="1:17" x14ac:dyDescent="0.2">
      <c r="A225" s="5">
        <v>-148</v>
      </c>
      <c r="B225" s="5">
        <v>416.33</v>
      </c>
      <c r="C225" s="5">
        <v>1.4219999999999999</v>
      </c>
      <c r="D225" s="5">
        <v>1.3959999999999999</v>
      </c>
      <c r="E225" s="5">
        <v>1.276</v>
      </c>
      <c r="F225" s="5">
        <v>1.2789999999999999</v>
      </c>
      <c r="G225" s="5">
        <v>1.7350000000000001</v>
      </c>
      <c r="K225" s="5" t="s">
        <v>55</v>
      </c>
      <c r="L225" s="5" t="s">
        <v>40</v>
      </c>
      <c r="M225" s="5">
        <v>180</v>
      </c>
      <c r="N225" s="5">
        <v>180</v>
      </c>
      <c r="O225" s="5">
        <v>180</v>
      </c>
      <c r="P225" s="5">
        <v>180</v>
      </c>
      <c r="Q225" s="5">
        <v>180</v>
      </c>
    </row>
    <row r="226" spans="1:17" x14ac:dyDescent="0.2">
      <c r="A226" s="5">
        <v>-147</v>
      </c>
      <c r="B226" s="5">
        <v>414.94</v>
      </c>
      <c r="C226" s="5">
        <v>1.448</v>
      </c>
      <c r="D226" s="5">
        <v>1.4039999999999999</v>
      </c>
      <c r="E226" s="5">
        <v>1.286</v>
      </c>
      <c r="F226" s="5">
        <v>1.2929999999999999</v>
      </c>
      <c r="G226" s="5">
        <v>1.8109999999999999</v>
      </c>
      <c r="K226" s="5" t="s">
        <v>54</v>
      </c>
      <c r="L226" s="5" t="s">
        <v>25</v>
      </c>
      <c r="M226" s="5">
        <v>0</v>
      </c>
      <c r="N226" s="5">
        <v>0</v>
      </c>
      <c r="O226" s="5">
        <v>0</v>
      </c>
      <c r="P226" s="5">
        <v>0</v>
      </c>
      <c r="Q226" s="5">
        <v>0</v>
      </c>
    </row>
    <row r="227" spans="1:17" x14ac:dyDescent="0.2">
      <c r="A227" s="5">
        <v>-146</v>
      </c>
      <c r="B227" s="5">
        <v>413.5</v>
      </c>
      <c r="C227" s="5">
        <v>1.476</v>
      </c>
      <c r="D227" s="5">
        <v>1.41</v>
      </c>
      <c r="E227" s="5">
        <v>1.302</v>
      </c>
      <c r="F227" s="5">
        <v>1.302</v>
      </c>
      <c r="G227" s="5">
        <v>1.891</v>
      </c>
      <c r="K227" s="5" t="s">
        <v>53</v>
      </c>
      <c r="L227" s="5" t="s">
        <v>25</v>
      </c>
      <c r="M227" s="5">
        <v>0</v>
      </c>
      <c r="N227" s="5">
        <v>0</v>
      </c>
      <c r="O227" s="5">
        <v>0</v>
      </c>
      <c r="P227" s="5">
        <v>0</v>
      </c>
      <c r="Q227" s="5">
        <v>0</v>
      </c>
    </row>
    <row r="228" spans="1:17" x14ac:dyDescent="0.2">
      <c r="A228" s="5">
        <v>-145</v>
      </c>
      <c r="B228" s="5">
        <v>412.02</v>
      </c>
      <c r="C228" s="5">
        <v>1.504</v>
      </c>
      <c r="D228" s="5">
        <v>1.409</v>
      </c>
      <c r="E228" s="5">
        <v>1.3089999999999999</v>
      </c>
      <c r="F228" s="5">
        <v>1.3089999999999999</v>
      </c>
      <c r="G228" s="5">
        <v>1.9890000000000001</v>
      </c>
      <c r="K228" s="5" t="s">
        <v>52</v>
      </c>
      <c r="L228" s="5" t="s">
        <v>32</v>
      </c>
      <c r="M228" s="5">
        <v>0</v>
      </c>
      <c r="N228" s="5">
        <v>0</v>
      </c>
      <c r="O228" s="5">
        <v>0</v>
      </c>
      <c r="P228" s="5">
        <v>0</v>
      </c>
      <c r="Q228" s="5">
        <v>0</v>
      </c>
    </row>
    <row r="229" spans="1:17" x14ac:dyDescent="0.2">
      <c r="A229" s="5">
        <v>-144</v>
      </c>
      <c r="B229" s="5">
        <v>410.49</v>
      </c>
      <c r="C229" s="5">
        <v>1.5389999999999999</v>
      </c>
      <c r="D229" s="5">
        <v>1.415</v>
      </c>
      <c r="E229" s="5">
        <v>1.321</v>
      </c>
      <c r="F229" s="5">
        <v>1.3280000000000001</v>
      </c>
      <c r="G229" s="5">
        <v>2.0939999999999999</v>
      </c>
      <c r="K229" s="5" t="s">
        <v>51</v>
      </c>
      <c r="L229" s="5" t="s">
        <v>32</v>
      </c>
      <c r="M229" s="5">
        <v>2.5999999999999999E-2</v>
      </c>
      <c r="N229" s="5">
        <v>1.4999999999999999E-2</v>
      </c>
      <c r="O229" s="5">
        <v>2.3E-2</v>
      </c>
      <c r="P229" s="5">
        <v>4.3999999999999997E-2</v>
      </c>
      <c r="Q229" s="5">
        <v>0.02</v>
      </c>
    </row>
    <row r="230" spans="1:17" x14ac:dyDescent="0.2">
      <c r="A230" s="5">
        <v>-143</v>
      </c>
      <c r="B230" s="5">
        <v>408.92</v>
      </c>
      <c r="C230" s="5">
        <v>1.5720000000000001</v>
      </c>
      <c r="D230" s="5">
        <v>1.429</v>
      </c>
      <c r="E230" s="5">
        <v>1.33</v>
      </c>
      <c r="F230" s="5">
        <v>1.3440000000000001</v>
      </c>
      <c r="G230" s="5">
        <v>2.1840000000000002</v>
      </c>
      <c r="K230" s="5" t="s">
        <v>50</v>
      </c>
      <c r="L230" s="5" t="s">
        <v>32</v>
      </c>
      <c r="M230" s="5">
        <v>0.23499999999999999</v>
      </c>
      <c r="N230" s="5">
        <v>0.123</v>
      </c>
      <c r="O230" s="5">
        <v>0.26100000000000001</v>
      </c>
      <c r="P230" s="5">
        <v>0.33900000000000002</v>
      </c>
      <c r="Q230" s="5">
        <v>0.14699999999999999</v>
      </c>
    </row>
    <row r="231" spans="1:17" x14ac:dyDescent="0.2">
      <c r="A231" s="5">
        <v>-142</v>
      </c>
      <c r="B231" s="5">
        <v>407.31</v>
      </c>
      <c r="C231" s="5">
        <v>1.5920000000000001</v>
      </c>
      <c r="D231" s="5">
        <v>1.427</v>
      </c>
      <c r="E231" s="5">
        <v>1.335</v>
      </c>
      <c r="F231" s="5">
        <v>1.3580000000000001</v>
      </c>
      <c r="G231" s="5">
        <v>2.2469999999999999</v>
      </c>
      <c r="K231" s="5" t="s">
        <v>49</v>
      </c>
      <c r="L231" s="5" t="s">
        <v>32</v>
      </c>
      <c r="M231" s="5">
        <v>4.8360000000000003</v>
      </c>
      <c r="N231" s="5">
        <v>1.52</v>
      </c>
      <c r="O231" s="5">
        <v>3.94</v>
      </c>
      <c r="P231" s="5">
        <v>4.8360000000000003</v>
      </c>
      <c r="Q231" s="5">
        <v>1.6519999999999999</v>
      </c>
    </row>
    <row r="232" spans="1:17" x14ac:dyDescent="0.2">
      <c r="A232" s="5">
        <v>-141</v>
      </c>
      <c r="B232" s="5">
        <v>405.66</v>
      </c>
      <c r="C232" s="5">
        <v>1.609</v>
      </c>
      <c r="D232" s="5">
        <v>1.4390000000000001</v>
      </c>
      <c r="E232" s="5">
        <v>1.3420000000000001</v>
      </c>
      <c r="F232" s="5">
        <v>1.371</v>
      </c>
      <c r="G232" s="5">
        <v>2.2839999999999998</v>
      </c>
      <c r="K232" s="5" t="s">
        <v>48</v>
      </c>
      <c r="L232" s="5" t="s">
        <v>32</v>
      </c>
      <c r="M232" s="5">
        <v>0</v>
      </c>
      <c r="N232" s="5">
        <v>0</v>
      </c>
      <c r="O232" s="5">
        <v>0</v>
      </c>
      <c r="P232" s="5">
        <v>0</v>
      </c>
      <c r="Q232" s="5">
        <v>0</v>
      </c>
    </row>
    <row r="233" spans="1:17" x14ac:dyDescent="0.2">
      <c r="A233" s="5">
        <v>-140</v>
      </c>
      <c r="B233" s="5">
        <v>403.96</v>
      </c>
      <c r="C233" s="5">
        <v>1.625</v>
      </c>
      <c r="D233" s="5">
        <v>1.4470000000000001</v>
      </c>
      <c r="E233" s="5">
        <v>1.3560000000000001</v>
      </c>
      <c r="F233" s="5">
        <v>1.3859999999999999</v>
      </c>
      <c r="G233" s="5">
        <v>2.31</v>
      </c>
      <c r="K233" s="5" t="s">
        <v>47</v>
      </c>
      <c r="L233" s="5" t="s">
        <v>25</v>
      </c>
      <c r="M233" s="5">
        <v>99.99</v>
      </c>
      <c r="N233" s="5">
        <v>99.99</v>
      </c>
      <c r="O233" s="5">
        <v>99.99</v>
      </c>
      <c r="P233" s="5">
        <v>99.99</v>
      </c>
      <c r="Q233" s="5">
        <v>99.99</v>
      </c>
    </row>
    <row r="234" spans="1:17" x14ac:dyDescent="0.2">
      <c r="A234" s="5">
        <v>-139</v>
      </c>
      <c r="B234" s="5">
        <v>402.22</v>
      </c>
      <c r="C234" s="5">
        <v>1.6339999999999999</v>
      </c>
      <c r="D234" s="5">
        <v>1.4470000000000001</v>
      </c>
      <c r="E234" s="5">
        <v>1.3660000000000001</v>
      </c>
      <c r="F234" s="5">
        <v>1.3979999999999999</v>
      </c>
      <c r="G234" s="5">
        <v>2.3260000000000001</v>
      </c>
      <c r="K234" s="5" t="s">
        <v>46</v>
      </c>
      <c r="L234" s="5" t="s">
        <v>25</v>
      </c>
      <c r="M234" s="5">
        <v>0</v>
      </c>
      <c r="N234" s="5">
        <v>0</v>
      </c>
      <c r="O234" s="5">
        <v>0</v>
      </c>
      <c r="P234" s="5">
        <v>0</v>
      </c>
      <c r="Q234" s="5">
        <v>0</v>
      </c>
    </row>
    <row r="235" spans="1:17" x14ac:dyDescent="0.2">
      <c r="A235" s="5">
        <v>-138</v>
      </c>
      <c r="B235" s="5">
        <v>400.43</v>
      </c>
      <c r="C235" s="5">
        <v>1.641</v>
      </c>
      <c r="D235" s="5">
        <v>1.4530000000000001</v>
      </c>
      <c r="E235" s="5">
        <v>1.383</v>
      </c>
      <c r="F235" s="5">
        <v>1.409</v>
      </c>
      <c r="G235" s="5">
        <v>2.3180000000000001</v>
      </c>
      <c r="K235" s="5" t="s">
        <v>45</v>
      </c>
      <c r="L235" s="5" t="s">
        <v>40</v>
      </c>
      <c r="M235" s="5">
        <v>0</v>
      </c>
      <c r="N235" s="5">
        <v>0</v>
      </c>
      <c r="O235" s="5">
        <v>0</v>
      </c>
      <c r="P235" s="5">
        <v>0</v>
      </c>
      <c r="Q235" s="5">
        <v>0</v>
      </c>
    </row>
    <row r="236" spans="1:17" x14ac:dyDescent="0.2">
      <c r="A236" s="5">
        <v>-137</v>
      </c>
      <c r="B236" s="5">
        <v>398.61</v>
      </c>
      <c r="C236" s="5">
        <v>1.64</v>
      </c>
      <c r="D236" s="5">
        <v>1.4630000000000001</v>
      </c>
      <c r="E236" s="5">
        <v>1.3959999999999999</v>
      </c>
      <c r="F236" s="5">
        <v>1.417</v>
      </c>
      <c r="G236" s="5">
        <v>2.286</v>
      </c>
      <c r="K236" s="5" t="s">
        <v>44</v>
      </c>
      <c r="L236" s="5" t="s">
        <v>40</v>
      </c>
      <c r="M236" s="5">
        <v>13.818</v>
      </c>
      <c r="N236" s="5">
        <v>14.581</v>
      </c>
      <c r="O236" s="5">
        <v>8.1809999999999992</v>
      </c>
      <c r="P236" s="5">
        <v>16.913</v>
      </c>
      <c r="Q236" s="5">
        <v>15.597</v>
      </c>
    </row>
    <row r="237" spans="1:17" x14ac:dyDescent="0.2">
      <c r="A237" s="5">
        <v>-136</v>
      </c>
      <c r="B237" s="5">
        <v>396.74</v>
      </c>
      <c r="C237" s="5">
        <v>1.6359999999999999</v>
      </c>
      <c r="D237" s="5">
        <v>1.472</v>
      </c>
      <c r="E237" s="5">
        <v>1.413</v>
      </c>
      <c r="F237" s="5">
        <v>1.4279999999999999</v>
      </c>
      <c r="G237" s="5">
        <v>2.23</v>
      </c>
      <c r="K237" s="5" t="s">
        <v>43</v>
      </c>
      <c r="L237" s="5" t="s">
        <v>40</v>
      </c>
      <c r="M237" s="5">
        <v>6.343</v>
      </c>
      <c r="N237" s="5">
        <v>4.133</v>
      </c>
      <c r="O237" s="5">
        <v>7.8259999999999996</v>
      </c>
      <c r="P237" s="5">
        <v>4.1859999999999999</v>
      </c>
      <c r="Q237" s="5">
        <v>4.4660000000000002</v>
      </c>
    </row>
    <row r="238" spans="1:17" x14ac:dyDescent="0.2">
      <c r="A238" s="5">
        <v>-135</v>
      </c>
      <c r="B238" s="5">
        <v>394.83</v>
      </c>
      <c r="C238" s="5">
        <v>1.6220000000000001</v>
      </c>
      <c r="D238" s="5">
        <v>1.4790000000000001</v>
      </c>
      <c r="E238" s="5">
        <v>1.419</v>
      </c>
      <c r="F238" s="5">
        <v>1.4419999999999999</v>
      </c>
      <c r="G238" s="5">
        <v>2.149</v>
      </c>
      <c r="K238" s="5" t="s">
        <v>42</v>
      </c>
      <c r="L238" s="5" t="s">
        <v>40</v>
      </c>
      <c r="M238" s="5">
        <v>39.396999999999998</v>
      </c>
      <c r="N238" s="5">
        <v>27.396999999999998</v>
      </c>
      <c r="O238" s="5">
        <v>38.6</v>
      </c>
      <c r="P238" s="5">
        <v>39.396999999999998</v>
      </c>
      <c r="Q238" s="5">
        <v>31</v>
      </c>
    </row>
    <row r="239" spans="1:17" x14ac:dyDescent="0.2">
      <c r="A239" s="5">
        <v>-134</v>
      </c>
      <c r="B239" s="5">
        <v>392.87</v>
      </c>
      <c r="C239" s="5">
        <v>1.607</v>
      </c>
      <c r="D239" s="5">
        <v>1.4830000000000001</v>
      </c>
      <c r="E239" s="5">
        <v>1.4319999999999999</v>
      </c>
      <c r="F239" s="5">
        <v>1.454</v>
      </c>
      <c r="G239" s="5">
        <v>2.0579999999999998</v>
      </c>
      <c r="K239" s="5" t="s">
        <v>41</v>
      </c>
      <c r="L239" s="5" t="s">
        <v>40</v>
      </c>
      <c r="M239" s="5">
        <v>0.6</v>
      </c>
      <c r="N239" s="5">
        <v>0.6</v>
      </c>
      <c r="O239" s="5">
        <v>1</v>
      </c>
      <c r="P239" s="5">
        <v>8</v>
      </c>
      <c r="Q239" s="5">
        <v>0.6</v>
      </c>
    </row>
    <row r="240" spans="1:17" x14ac:dyDescent="0.2">
      <c r="A240" s="5">
        <v>-133</v>
      </c>
      <c r="B240" s="5">
        <v>390.88</v>
      </c>
      <c r="C240" s="5">
        <v>1.5920000000000001</v>
      </c>
      <c r="D240" s="5">
        <v>1.4930000000000001</v>
      </c>
      <c r="E240" s="5">
        <v>1.4510000000000001</v>
      </c>
      <c r="F240" s="5">
        <v>1.464</v>
      </c>
      <c r="G240" s="5">
        <v>1.9610000000000001</v>
      </c>
      <c r="K240" s="5" t="s">
        <v>39</v>
      </c>
      <c r="L240" s="5" t="s">
        <v>25</v>
      </c>
      <c r="M240" s="5">
        <v>45.9</v>
      </c>
      <c r="N240" s="5">
        <v>28.343</v>
      </c>
      <c r="O240" s="5">
        <v>95.656999999999996</v>
      </c>
      <c r="P240" s="5">
        <v>24.751999999999999</v>
      </c>
      <c r="Q240" s="5">
        <v>28.634</v>
      </c>
    </row>
    <row r="241" spans="1:17" x14ac:dyDescent="0.2">
      <c r="A241" s="5">
        <v>-132</v>
      </c>
      <c r="B241" s="5">
        <v>388.84</v>
      </c>
      <c r="C241" s="5">
        <v>1.5780000000000001</v>
      </c>
      <c r="D241" s="5">
        <v>1.5029999999999999</v>
      </c>
      <c r="E241" s="5">
        <v>1.46</v>
      </c>
      <c r="F241" s="5">
        <v>1.4770000000000001</v>
      </c>
      <c r="G241" s="5">
        <v>1.873</v>
      </c>
      <c r="K241" s="5" t="s">
        <v>38</v>
      </c>
      <c r="L241" s="5" t="s">
        <v>25</v>
      </c>
      <c r="M241" s="5">
        <v>4.3419999999999996</v>
      </c>
      <c r="N241" s="5">
        <v>4.1150000000000002</v>
      </c>
      <c r="O241" s="5">
        <v>12.223000000000001</v>
      </c>
      <c r="P241" s="5">
        <v>47.302</v>
      </c>
      <c r="Q241" s="5">
        <v>3.847</v>
      </c>
    </row>
    <row r="242" spans="1:17" x14ac:dyDescent="0.2">
      <c r="A242" s="5">
        <v>-131</v>
      </c>
      <c r="B242" s="5">
        <v>386.76</v>
      </c>
      <c r="C242" s="5">
        <v>1.5660000000000001</v>
      </c>
      <c r="D242" s="5">
        <v>1.5149999999999999</v>
      </c>
      <c r="E242" s="5">
        <v>1.466</v>
      </c>
      <c r="F242" s="5">
        <v>1.4930000000000001</v>
      </c>
      <c r="G242" s="5">
        <v>1.7909999999999999</v>
      </c>
      <c r="K242" s="5" t="s">
        <v>37</v>
      </c>
      <c r="L242" s="5" t="s">
        <v>32</v>
      </c>
      <c r="M242" s="5">
        <v>0</v>
      </c>
      <c r="N242" s="5">
        <v>13.407</v>
      </c>
      <c r="O242" s="5">
        <v>12.872999999999999</v>
      </c>
      <c r="P242" s="5">
        <v>13.428000000000001</v>
      </c>
      <c r="Q242" s="5">
        <v>13.214</v>
      </c>
    </row>
    <row r="243" spans="1:17" x14ac:dyDescent="0.2">
      <c r="A243" s="5">
        <v>-130</v>
      </c>
      <c r="B243" s="5">
        <v>384.63</v>
      </c>
      <c r="C243" s="5">
        <v>1.5580000000000001</v>
      </c>
      <c r="D243" s="5">
        <v>1.52</v>
      </c>
      <c r="E243" s="5">
        <v>1.48</v>
      </c>
      <c r="F243" s="5">
        <v>1.502</v>
      </c>
      <c r="G243" s="5">
        <v>1.7310000000000001</v>
      </c>
      <c r="K243" s="5" t="s">
        <v>36</v>
      </c>
      <c r="L243" s="5" t="s">
        <v>32</v>
      </c>
      <c r="M243" s="5">
        <v>0</v>
      </c>
      <c r="N243" s="5">
        <v>-1.1759999999999999</v>
      </c>
      <c r="O243" s="5">
        <v>-1.3</v>
      </c>
      <c r="P243" s="5">
        <v>-1.18</v>
      </c>
      <c r="Q243" s="5">
        <v>-1.274</v>
      </c>
    </row>
    <row r="244" spans="1:17" x14ac:dyDescent="0.2">
      <c r="A244" s="5">
        <v>-129</v>
      </c>
      <c r="B244" s="5">
        <v>382.47</v>
      </c>
      <c r="C244" s="5">
        <v>1.5509999999999999</v>
      </c>
      <c r="D244" s="5">
        <v>1.5289999999999999</v>
      </c>
      <c r="E244" s="5">
        <v>1.496</v>
      </c>
      <c r="F244" s="5">
        <v>1.5069999999999999</v>
      </c>
      <c r="G244" s="5">
        <v>1.6719999999999999</v>
      </c>
      <c r="K244" s="5" t="s">
        <v>35</v>
      </c>
      <c r="L244" s="5" t="s">
        <v>32</v>
      </c>
      <c r="M244" s="5">
        <v>0</v>
      </c>
      <c r="N244" s="5">
        <v>1.7000000000000001E-2</v>
      </c>
      <c r="O244" s="5">
        <v>1.7000000000000001E-2</v>
      </c>
      <c r="P244" s="5">
        <v>1.7000000000000001E-2</v>
      </c>
      <c r="Q244" s="5">
        <v>5.7000000000000002E-2</v>
      </c>
    </row>
    <row r="245" spans="1:17" x14ac:dyDescent="0.2">
      <c r="A245" s="5">
        <v>-128</v>
      </c>
      <c r="B245" s="5">
        <v>380.26</v>
      </c>
      <c r="C245" s="5">
        <v>1.5620000000000001</v>
      </c>
      <c r="D245" s="5">
        <v>1.54</v>
      </c>
      <c r="E245" s="5">
        <v>1.502</v>
      </c>
      <c r="F245" s="5">
        <v>1.5269999999999999</v>
      </c>
      <c r="G245" s="5">
        <v>1.677</v>
      </c>
      <c r="K245" s="5" t="s">
        <v>34</v>
      </c>
      <c r="L245" s="5" t="s">
        <v>32</v>
      </c>
      <c r="M245" s="5">
        <v>0</v>
      </c>
      <c r="N245" s="5">
        <v>4.1000000000000002E-2</v>
      </c>
      <c r="O245" s="5">
        <v>5.0999999999999997E-2</v>
      </c>
      <c r="P245" s="5">
        <v>5.1999999999999998E-2</v>
      </c>
      <c r="Q245" s="5">
        <v>9.4E-2</v>
      </c>
    </row>
    <row r="246" spans="1:17" x14ac:dyDescent="0.2">
      <c r="A246" s="5">
        <v>-127</v>
      </c>
      <c r="B246" s="5">
        <v>378.01</v>
      </c>
      <c r="C246" s="5">
        <v>1.575</v>
      </c>
      <c r="D246" s="5">
        <v>1.552</v>
      </c>
      <c r="E246" s="5">
        <v>1.5129999999999999</v>
      </c>
      <c r="F246" s="5">
        <v>1.5349999999999999</v>
      </c>
      <c r="G246" s="5">
        <v>1.698</v>
      </c>
      <c r="K246" s="5" t="s">
        <v>33</v>
      </c>
      <c r="L246" s="5" t="s">
        <v>32</v>
      </c>
      <c r="M246" s="5">
        <v>75.968000000000004</v>
      </c>
      <c r="N246" s="5">
        <v>83.992999999999995</v>
      </c>
      <c r="O246" s="5">
        <v>56.164000000000001</v>
      </c>
      <c r="P246" s="5">
        <v>83.123999999999995</v>
      </c>
      <c r="Q246" s="5">
        <v>80.59</v>
      </c>
    </row>
    <row r="247" spans="1:17" x14ac:dyDescent="0.2">
      <c r="A247" s="5">
        <v>-126</v>
      </c>
      <c r="B247" s="5">
        <v>375.72</v>
      </c>
      <c r="C247" s="5">
        <v>1.583</v>
      </c>
      <c r="D247" s="5">
        <v>1.5649999999999999</v>
      </c>
      <c r="E247" s="5">
        <v>1.53</v>
      </c>
      <c r="F247" s="5">
        <v>1.5569999999999999</v>
      </c>
      <c r="G247" s="5">
        <v>1.679</v>
      </c>
      <c r="K247" s="5" t="s">
        <v>31</v>
      </c>
      <c r="L247" s="5" t="s">
        <v>30</v>
      </c>
      <c r="M247" s="5">
        <v>3.9169999999999998</v>
      </c>
      <c r="N247" s="5">
        <v>4.3360000000000003</v>
      </c>
      <c r="O247" s="5">
        <v>3.4430000000000001</v>
      </c>
      <c r="P247" s="5">
        <v>3.931</v>
      </c>
      <c r="Q247" s="5">
        <v>3.9580000000000002</v>
      </c>
    </row>
    <row r="248" spans="1:17" x14ac:dyDescent="0.2">
      <c r="A248" s="5">
        <v>-125</v>
      </c>
      <c r="B248" s="5">
        <v>373.39</v>
      </c>
      <c r="C248" s="5">
        <v>1.5840000000000001</v>
      </c>
      <c r="D248" s="5">
        <v>1.58</v>
      </c>
      <c r="E248" s="5">
        <v>1.54</v>
      </c>
      <c r="F248" s="5">
        <v>1.5720000000000001</v>
      </c>
      <c r="G248" s="5">
        <v>1.6419999999999999</v>
      </c>
      <c r="K248" s="5" t="s">
        <v>29</v>
      </c>
      <c r="L248" s="5" t="s">
        <v>25</v>
      </c>
      <c r="M248" s="5">
        <v>0</v>
      </c>
      <c r="N248" s="5">
        <v>0</v>
      </c>
      <c r="O248" s="5">
        <v>0</v>
      </c>
      <c r="P248" s="5">
        <v>0</v>
      </c>
      <c r="Q248" s="5">
        <v>0</v>
      </c>
    </row>
    <row r="249" spans="1:17" x14ac:dyDescent="0.2">
      <c r="A249" s="5">
        <v>-124</v>
      </c>
      <c r="B249" s="5">
        <v>371.02</v>
      </c>
      <c r="C249" s="5">
        <v>1.5840000000000001</v>
      </c>
      <c r="D249" s="5">
        <v>1.589</v>
      </c>
      <c r="E249" s="5">
        <v>1.55</v>
      </c>
      <c r="F249" s="5">
        <v>1.581</v>
      </c>
      <c r="G249" s="5">
        <v>1.6140000000000001</v>
      </c>
      <c r="K249" s="5" t="s">
        <v>28</v>
      </c>
      <c r="L249" s="5" t="s">
        <v>25</v>
      </c>
      <c r="M249" s="5">
        <v>46.75</v>
      </c>
      <c r="N249" s="5">
        <v>45.332999999999998</v>
      </c>
      <c r="O249" s="5">
        <v>45.667000000000002</v>
      </c>
      <c r="P249" s="5">
        <v>47.332999999999998</v>
      </c>
      <c r="Q249" s="5">
        <v>48.667000000000002</v>
      </c>
    </row>
    <row r="250" spans="1:17" x14ac:dyDescent="0.2">
      <c r="A250" s="5">
        <v>-123</v>
      </c>
      <c r="B250" s="5">
        <v>368.61</v>
      </c>
      <c r="C250" s="5">
        <v>1.5920000000000001</v>
      </c>
      <c r="D250" s="5">
        <v>1.597</v>
      </c>
      <c r="E250" s="5">
        <v>1.5669999999999999</v>
      </c>
      <c r="F250" s="5">
        <v>1.591</v>
      </c>
      <c r="G250" s="5">
        <v>1.613</v>
      </c>
      <c r="K250" s="5" t="s">
        <v>27</v>
      </c>
      <c r="L250" s="5" t="s">
        <v>25</v>
      </c>
      <c r="M250" s="5">
        <v>0</v>
      </c>
      <c r="N250" s="5">
        <v>0</v>
      </c>
      <c r="O250" s="5">
        <v>0</v>
      </c>
      <c r="P250" s="5">
        <v>0</v>
      </c>
      <c r="Q250" s="5">
        <v>0</v>
      </c>
    </row>
    <row r="251" spans="1:17" x14ac:dyDescent="0.2">
      <c r="A251" s="5">
        <v>-122</v>
      </c>
      <c r="B251" s="5">
        <v>366.16</v>
      </c>
      <c r="C251" s="5">
        <v>1.5960000000000001</v>
      </c>
      <c r="D251" s="5">
        <v>1.6040000000000001</v>
      </c>
      <c r="E251" s="5">
        <v>1.5720000000000001</v>
      </c>
      <c r="F251" s="5">
        <v>1.6040000000000001</v>
      </c>
      <c r="G251" s="5">
        <v>1.605</v>
      </c>
      <c r="K251" s="5" t="s">
        <v>26</v>
      </c>
      <c r="L251" s="5" t="s">
        <v>25</v>
      </c>
      <c r="M251" s="5">
        <v>0.33300000000000002</v>
      </c>
      <c r="N251" s="5">
        <v>0</v>
      </c>
      <c r="O251" s="5">
        <v>0</v>
      </c>
      <c r="P251" s="5">
        <v>0</v>
      </c>
      <c r="Q251" s="5">
        <v>1.333</v>
      </c>
    </row>
    <row r="252" spans="1:17" x14ac:dyDescent="0.2">
      <c r="A252" s="5">
        <v>-121</v>
      </c>
      <c r="B252" s="5">
        <v>363.66</v>
      </c>
      <c r="C252" s="5">
        <v>1.5960000000000001</v>
      </c>
      <c r="D252" s="5">
        <v>1.6080000000000001</v>
      </c>
      <c r="E252" s="5">
        <v>1.5780000000000001</v>
      </c>
      <c r="F252" s="5">
        <v>1.615</v>
      </c>
      <c r="G252" s="5">
        <v>1.5820000000000001</v>
      </c>
      <c r="K252" s="5" t="s">
        <v>24</v>
      </c>
      <c r="L252" s="5" t="s">
        <v>23</v>
      </c>
      <c r="M252" s="5">
        <v>123.45</v>
      </c>
      <c r="N252" s="5">
        <v>123.45</v>
      </c>
      <c r="O252" s="5">
        <v>123.45</v>
      </c>
      <c r="P252" s="5">
        <v>123.45</v>
      </c>
      <c r="Q252" s="5">
        <v>123.45</v>
      </c>
    </row>
    <row r="253" spans="1:17" x14ac:dyDescent="0.2">
      <c r="A253" s="5">
        <v>-120</v>
      </c>
      <c r="B253" s="5">
        <v>361.13</v>
      </c>
      <c r="C253" s="5">
        <v>1.5940000000000001</v>
      </c>
      <c r="D253" s="5">
        <v>1.6040000000000001</v>
      </c>
      <c r="E253" s="5">
        <v>1.5860000000000001</v>
      </c>
      <c r="F253" s="5">
        <v>1.621</v>
      </c>
      <c r="G253" s="5">
        <v>1.5620000000000001</v>
      </c>
    </row>
    <row r="254" spans="1:17" x14ac:dyDescent="0.2">
      <c r="A254" s="5">
        <v>-119</v>
      </c>
      <c r="B254" s="5">
        <v>358.56</v>
      </c>
      <c r="C254" s="5">
        <v>1.633</v>
      </c>
      <c r="D254" s="5">
        <v>1.6579999999999999</v>
      </c>
      <c r="E254" s="5">
        <v>1.6120000000000001</v>
      </c>
      <c r="F254" s="5">
        <v>1.64</v>
      </c>
      <c r="G254" s="5">
        <v>1.6240000000000001</v>
      </c>
    </row>
    <row r="255" spans="1:17" x14ac:dyDescent="0.2">
      <c r="A255" s="5">
        <v>-118</v>
      </c>
      <c r="B255" s="5">
        <v>355.95</v>
      </c>
      <c r="C255" s="5">
        <v>1.6639999999999999</v>
      </c>
      <c r="D255" s="5">
        <v>1.667</v>
      </c>
      <c r="E255" s="5">
        <v>1.6339999999999999</v>
      </c>
      <c r="F255" s="5">
        <v>1.651</v>
      </c>
      <c r="G255" s="5">
        <v>1.702</v>
      </c>
    </row>
    <row r="256" spans="1:17" x14ac:dyDescent="0.2">
      <c r="A256" s="5">
        <v>-117</v>
      </c>
      <c r="B256" s="5">
        <v>353.3</v>
      </c>
      <c r="C256" s="5">
        <v>1.694</v>
      </c>
      <c r="D256" s="5">
        <v>1.6639999999999999</v>
      </c>
      <c r="E256" s="5">
        <v>1.65</v>
      </c>
      <c r="F256" s="5">
        <v>1.6679999999999999</v>
      </c>
      <c r="G256" s="5">
        <v>1.7929999999999999</v>
      </c>
    </row>
    <row r="257" spans="1:7" x14ac:dyDescent="0.2">
      <c r="A257" s="5">
        <v>-116</v>
      </c>
      <c r="B257" s="5">
        <v>350.61</v>
      </c>
      <c r="C257" s="5">
        <v>1.7250000000000001</v>
      </c>
      <c r="D257" s="5">
        <v>1.696</v>
      </c>
      <c r="E257" s="5">
        <v>1.6759999999999999</v>
      </c>
      <c r="F257" s="5">
        <v>1.7110000000000001</v>
      </c>
      <c r="G257" s="5">
        <v>1.8149999999999999</v>
      </c>
    </row>
    <row r="258" spans="1:7" x14ac:dyDescent="0.2">
      <c r="A258" s="5">
        <v>-115</v>
      </c>
      <c r="B258" s="5">
        <v>347.89</v>
      </c>
      <c r="C258" s="5">
        <v>1.728</v>
      </c>
      <c r="D258" s="5">
        <v>1.706</v>
      </c>
      <c r="E258" s="5">
        <v>1.7030000000000001</v>
      </c>
      <c r="F258" s="5">
        <v>1.69</v>
      </c>
      <c r="G258" s="5">
        <v>1.8140000000000001</v>
      </c>
    </row>
    <row r="259" spans="1:7" x14ac:dyDescent="0.2">
      <c r="A259" s="5">
        <v>-114</v>
      </c>
      <c r="B259" s="5">
        <v>345.12</v>
      </c>
      <c r="C259" s="5">
        <v>1.77</v>
      </c>
      <c r="D259" s="5">
        <v>1.7150000000000001</v>
      </c>
      <c r="E259" s="5">
        <v>1.7110000000000001</v>
      </c>
      <c r="F259" s="5">
        <v>1.758</v>
      </c>
      <c r="G259" s="5">
        <v>1.895</v>
      </c>
    </row>
    <row r="260" spans="1:7" x14ac:dyDescent="0.2">
      <c r="A260" s="5">
        <v>-113</v>
      </c>
      <c r="B260" s="5">
        <v>342.32</v>
      </c>
      <c r="C260" s="5">
        <v>1.7909999999999999</v>
      </c>
      <c r="D260" s="5">
        <v>1.748</v>
      </c>
      <c r="E260" s="5">
        <v>1.7210000000000001</v>
      </c>
      <c r="F260" s="5">
        <v>1.758</v>
      </c>
      <c r="G260" s="5">
        <v>1.9370000000000001</v>
      </c>
    </row>
    <row r="261" spans="1:7" x14ac:dyDescent="0.2">
      <c r="A261" s="5">
        <v>-112</v>
      </c>
      <c r="B261" s="5">
        <v>339.49</v>
      </c>
      <c r="C261" s="5">
        <v>1.804</v>
      </c>
      <c r="D261" s="5">
        <v>1.76</v>
      </c>
      <c r="E261" s="5">
        <v>1.7430000000000001</v>
      </c>
      <c r="F261" s="5">
        <v>1.7869999999999999</v>
      </c>
      <c r="G261" s="5">
        <v>1.9239999999999999</v>
      </c>
    </row>
    <row r="262" spans="1:7" x14ac:dyDescent="0.2">
      <c r="A262" s="5">
        <v>-111</v>
      </c>
      <c r="B262" s="5">
        <v>336.61</v>
      </c>
      <c r="C262" s="5">
        <v>1.83</v>
      </c>
      <c r="D262" s="5">
        <v>1.7909999999999999</v>
      </c>
      <c r="E262" s="5">
        <v>1.766</v>
      </c>
      <c r="F262" s="5">
        <v>1.8180000000000001</v>
      </c>
      <c r="G262" s="5">
        <v>1.944</v>
      </c>
    </row>
    <row r="263" spans="1:7" x14ac:dyDescent="0.2">
      <c r="A263" s="5">
        <v>-110</v>
      </c>
      <c r="B263" s="5">
        <v>333.71</v>
      </c>
      <c r="C263" s="5">
        <v>1.8480000000000001</v>
      </c>
      <c r="D263" s="5">
        <v>1.8149999999999999</v>
      </c>
      <c r="E263" s="5">
        <v>1.7789999999999999</v>
      </c>
      <c r="F263" s="5">
        <v>1.84</v>
      </c>
      <c r="G263" s="5">
        <v>1.958</v>
      </c>
    </row>
    <row r="264" spans="1:7" x14ac:dyDescent="0.2">
      <c r="A264" s="5">
        <v>-109</v>
      </c>
      <c r="B264" s="5">
        <v>330.76</v>
      </c>
      <c r="C264" s="5">
        <v>1.8759999999999999</v>
      </c>
      <c r="D264" s="5">
        <v>1.8169999999999999</v>
      </c>
      <c r="E264" s="5">
        <v>1.8049999999999999</v>
      </c>
      <c r="F264" s="5">
        <v>1.8560000000000001</v>
      </c>
      <c r="G264" s="5">
        <v>2.0259999999999998</v>
      </c>
    </row>
    <row r="265" spans="1:7" x14ac:dyDescent="0.2">
      <c r="A265" s="5">
        <v>-108</v>
      </c>
      <c r="B265" s="5">
        <v>327.79</v>
      </c>
      <c r="C265" s="5">
        <v>1.8979999999999999</v>
      </c>
      <c r="D265" s="5">
        <v>1.841</v>
      </c>
      <c r="E265" s="5">
        <v>1.8260000000000001</v>
      </c>
      <c r="F265" s="5">
        <v>1.8779999999999999</v>
      </c>
      <c r="G265" s="5">
        <v>2.0459999999999998</v>
      </c>
    </row>
    <row r="266" spans="1:7" x14ac:dyDescent="0.2">
      <c r="A266" s="5">
        <v>-107</v>
      </c>
      <c r="B266" s="5">
        <v>324.77</v>
      </c>
      <c r="C266" s="5">
        <v>1.915</v>
      </c>
      <c r="D266" s="5">
        <v>1.865</v>
      </c>
      <c r="E266" s="5">
        <v>1.8420000000000001</v>
      </c>
      <c r="F266" s="5">
        <v>1.9</v>
      </c>
      <c r="G266" s="5">
        <v>2.0510000000000002</v>
      </c>
    </row>
    <row r="267" spans="1:7" x14ac:dyDescent="0.2">
      <c r="A267" s="5">
        <v>-106</v>
      </c>
      <c r="B267" s="5">
        <v>321.73</v>
      </c>
      <c r="C267" s="5">
        <v>1.9359999999999999</v>
      </c>
      <c r="D267" s="5">
        <v>1.8680000000000001</v>
      </c>
      <c r="E267" s="5">
        <v>1.873</v>
      </c>
      <c r="F267" s="5">
        <v>1.9259999999999999</v>
      </c>
      <c r="G267" s="5">
        <v>2.0760000000000001</v>
      </c>
    </row>
    <row r="268" spans="1:7" x14ac:dyDescent="0.2">
      <c r="A268" s="5">
        <v>-105</v>
      </c>
      <c r="B268" s="5">
        <v>318.64999999999998</v>
      </c>
      <c r="C268" s="5">
        <v>1.9710000000000001</v>
      </c>
      <c r="D268" s="5">
        <v>1.887</v>
      </c>
      <c r="E268" s="5">
        <v>1.9419999999999999</v>
      </c>
      <c r="F268" s="5">
        <v>1.956</v>
      </c>
      <c r="G268" s="5">
        <v>2.0990000000000002</v>
      </c>
    </row>
    <row r="269" spans="1:7" x14ac:dyDescent="0.2">
      <c r="A269" s="5">
        <v>-104</v>
      </c>
      <c r="B269" s="5">
        <v>315.54000000000002</v>
      </c>
      <c r="C269" s="5">
        <v>1.9770000000000001</v>
      </c>
      <c r="D269" s="5">
        <v>1.9379999999999999</v>
      </c>
      <c r="E269" s="5">
        <v>1.905</v>
      </c>
      <c r="F269" s="5">
        <v>1.9830000000000001</v>
      </c>
      <c r="G269" s="5">
        <v>2.0840000000000001</v>
      </c>
    </row>
    <row r="270" spans="1:7" x14ac:dyDescent="0.2">
      <c r="A270" s="5">
        <v>-103</v>
      </c>
      <c r="B270" s="5">
        <v>312.39999999999998</v>
      </c>
      <c r="C270" s="5">
        <v>1.9990000000000001</v>
      </c>
      <c r="D270" s="5">
        <v>1.9510000000000001</v>
      </c>
      <c r="E270" s="5">
        <v>2.0049999999999999</v>
      </c>
      <c r="F270" s="5">
        <v>2.016</v>
      </c>
      <c r="G270" s="5">
        <v>2.024</v>
      </c>
    </row>
    <row r="271" spans="1:7" x14ac:dyDescent="0.2">
      <c r="A271" s="5">
        <v>-102</v>
      </c>
      <c r="B271" s="5">
        <v>309.23</v>
      </c>
      <c r="C271" s="5">
        <v>2.0139999999999998</v>
      </c>
      <c r="D271" s="5">
        <v>1.9970000000000001</v>
      </c>
      <c r="E271" s="5">
        <v>2.0329999999999999</v>
      </c>
      <c r="F271" s="5">
        <v>2.0430000000000001</v>
      </c>
      <c r="G271" s="5">
        <v>1.984</v>
      </c>
    </row>
    <row r="272" spans="1:7" x14ac:dyDescent="0.2">
      <c r="A272" s="5">
        <v>-101</v>
      </c>
      <c r="B272" s="5">
        <v>306.02999999999997</v>
      </c>
      <c r="C272" s="5">
        <v>2.036</v>
      </c>
      <c r="D272" s="5">
        <v>2.028</v>
      </c>
      <c r="E272" s="5">
        <v>2.0579999999999998</v>
      </c>
      <c r="F272" s="5">
        <v>2.0720000000000001</v>
      </c>
      <c r="G272" s="5">
        <v>1.9870000000000001</v>
      </c>
    </row>
    <row r="273" spans="1:7" x14ac:dyDescent="0.2">
      <c r="A273" s="5">
        <v>-100</v>
      </c>
      <c r="B273" s="5">
        <v>302.8</v>
      </c>
      <c r="C273" s="5">
        <v>2.0609999999999999</v>
      </c>
      <c r="D273" s="5">
        <v>2.0489999999999999</v>
      </c>
      <c r="E273" s="5">
        <v>2.0870000000000002</v>
      </c>
      <c r="F273" s="5">
        <v>2.1019999999999999</v>
      </c>
      <c r="G273" s="5">
        <v>2.008</v>
      </c>
    </row>
    <row r="274" spans="1:7" x14ac:dyDescent="0.2">
      <c r="A274" s="5">
        <v>-99</v>
      </c>
      <c r="B274" s="5">
        <v>299.54000000000002</v>
      </c>
      <c r="C274" s="5">
        <v>2.0920000000000001</v>
      </c>
      <c r="D274" s="5">
        <v>2.0659999999999998</v>
      </c>
      <c r="E274" s="5">
        <v>2.13</v>
      </c>
      <c r="F274" s="5">
        <v>2.1219999999999999</v>
      </c>
      <c r="G274" s="5">
        <v>2.0499999999999998</v>
      </c>
    </row>
    <row r="275" spans="1:7" x14ac:dyDescent="0.2">
      <c r="A275" s="5">
        <v>-98</v>
      </c>
      <c r="B275" s="5">
        <v>296.26</v>
      </c>
      <c r="C275" s="5">
        <v>2.113</v>
      </c>
      <c r="D275" s="5">
        <v>2.089</v>
      </c>
      <c r="E275" s="5">
        <v>2.1240000000000001</v>
      </c>
      <c r="F275" s="5">
        <v>2.153</v>
      </c>
      <c r="G275" s="5">
        <v>2.0859999999999999</v>
      </c>
    </row>
    <row r="276" spans="1:7" x14ac:dyDescent="0.2">
      <c r="A276" s="5">
        <v>-97</v>
      </c>
      <c r="B276" s="5">
        <v>292.95</v>
      </c>
      <c r="C276" s="5">
        <v>2.1480000000000001</v>
      </c>
      <c r="D276" s="5">
        <v>2.1230000000000002</v>
      </c>
      <c r="E276" s="5">
        <v>2.1509999999999998</v>
      </c>
      <c r="F276" s="5">
        <v>2.1970000000000001</v>
      </c>
      <c r="G276" s="5">
        <v>2.1219999999999999</v>
      </c>
    </row>
    <row r="277" spans="1:7" x14ac:dyDescent="0.2">
      <c r="A277" s="5">
        <v>-96</v>
      </c>
      <c r="B277" s="5">
        <v>289.61</v>
      </c>
      <c r="C277" s="5">
        <v>2.1850000000000001</v>
      </c>
      <c r="D277" s="5">
        <v>2.16</v>
      </c>
      <c r="E277" s="5">
        <v>2.214</v>
      </c>
      <c r="F277" s="5">
        <v>2.1970000000000001</v>
      </c>
      <c r="G277" s="5">
        <v>2.17</v>
      </c>
    </row>
    <row r="278" spans="1:7" x14ac:dyDescent="0.2">
      <c r="A278" s="5">
        <v>-95</v>
      </c>
      <c r="B278" s="5">
        <v>286.24</v>
      </c>
      <c r="C278" s="5">
        <v>2.2210000000000001</v>
      </c>
      <c r="D278" s="5">
        <v>2.2050000000000001</v>
      </c>
      <c r="E278" s="5">
        <v>2.2400000000000002</v>
      </c>
      <c r="F278" s="5">
        <v>2.2429999999999999</v>
      </c>
      <c r="G278" s="5">
        <v>2.1960000000000002</v>
      </c>
    </row>
    <row r="279" spans="1:7" x14ac:dyDescent="0.2">
      <c r="A279" s="5">
        <v>-94</v>
      </c>
      <c r="B279" s="5">
        <v>282.86</v>
      </c>
      <c r="C279" s="5">
        <v>2.2519999999999998</v>
      </c>
      <c r="D279" s="5">
        <v>2.25</v>
      </c>
      <c r="E279" s="5">
        <v>2.2770000000000001</v>
      </c>
      <c r="F279" s="5">
        <v>2.2970000000000002</v>
      </c>
      <c r="G279" s="5">
        <v>2.1859999999999999</v>
      </c>
    </row>
    <row r="280" spans="1:7" x14ac:dyDescent="0.2">
      <c r="A280" s="5">
        <v>-93</v>
      </c>
      <c r="B280" s="5">
        <v>279.45</v>
      </c>
      <c r="C280" s="5">
        <v>2.266</v>
      </c>
      <c r="D280" s="5">
        <v>2.2789999999999999</v>
      </c>
      <c r="E280" s="5">
        <v>2.3010000000000002</v>
      </c>
      <c r="F280" s="5">
        <v>2.3220000000000001</v>
      </c>
      <c r="G280" s="5">
        <v>2.161</v>
      </c>
    </row>
    <row r="281" spans="1:7" x14ac:dyDescent="0.2">
      <c r="A281" s="5">
        <v>-92</v>
      </c>
      <c r="B281" s="5">
        <v>276.02</v>
      </c>
      <c r="C281" s="5">
        <v>2.294</v>
      </c>
      <c r="D281" s="5">
        <v>2.3199999999999998</v>
      </c>
      <c r="E281" s="5">
        <v>2.3410000000000002</v>
      </c>
      <c r="F281" s="5">
        <v>2.3889999999999998</v>
      </c>
      <c r="G281" s="5">
        <v>2.1269999999999998</v>
      </c>
    </row>
    <row r="282" spans="1:7" x14ac:dyDescent="0.2">
      <c r="A282" s="5">
        <v>-91</v>
      </c>
      <c r="B282" s="5">
        <v>272.57</v>
      </c>
      <c r="C282" s="5">
        <v>2.3159999999999998</v>
      </c>
      <c r="D282" s="5">
        <v>2.35</v>
      </c>
      <c r="E282" s="5">
        <v>2.37</v>
      </c>
      <c r="F282" s="5">
        <v>2.399</v>
      </c>
      <c r="G282" s="5">
        <v>2.1469999999999998</v>
      </c>
    </row>
    <row r="283" spans="1:7" x14ac:dyDescent="0.2">
      <c r="A283" s="5">
        <v>-90</v>
      </c>
      <c r="B283" s="5">
        <v>269.08999999999997</v>
      </c>
      <c r="C283" s="5">
        <v>2.36</v>
      </c>
      <c r="D283" s="5">
        <v>2.391</v>
      </c>
      <c r="E283" s="5">
        <v>2.4</v>
      </c>
      <c r="F283" s="5">
        <v>2.4510000000000001</v>
      </c>
      <c r="G283" s="5">
        <v>2.198</v>
      </c>
    </row>
    <row r="284" spans="1:7" x14ac:dyDescent="0.2">
      <c r="A284" s="5">
        <v>-89</v>
      </c>
      <c r="B284" s="5">
        <v>265.60000000000002</v>
      </c>
      <c r="C284" s="5">
        <v>2.415</v>
      </c>
      <c r="D284" s="5">
        <v>2.4369999999999998</v>
      </c>
      <c r="E284" s="5">
        <v>2.4540000000000002</v>
      </c>
      <c r="F284" s="5">
        <v>2.496</v>
      </c>
      <c r="G284" s="5">
        <v>2.2730000000000001</v>
      </c>
    </row>
    <row r="285" spans="1:7" x14ac:dyDescent="0.2">
      <c r="A285" s="5">
        <v>-88</v>
      </c>
      <c r="B285" s="5">
        <v>262.08999999999997</v>
      </c>
      <c r="C285" s="5">
        <v>2.4710000000000001</v>
      </c>
      <c r="D285" s="5">
        <v>2.4729999999999999</v>
      </c>
      <c r="E285" s="5">
        <v>2.5089999999999999</v>
      </c>
      <c r="F285" s="5">
        <v>2.524</v>
      </c>
      <c r="G285" s="5">
        <v>2.3769999999999998</v>
      </c>
    </row>
    <row r="286" spans="1:7" x14ac:dyDescent="0.2">
      <c r="A286" s="5">
        <v>-87</v>
      </c>
      <c r="B286" s="5">
        <v>258.57</v>
      </c>
      <c r="C286" s="5">
        <v>2.5419999999999998</v>
      </c>
      <c r="D286" s="5">
        <v>2.5270000000000001</v>
      </c>
      <c r="E286" s="5">
        <v>2.5619999999999998</v>
      </c>
      <c r="F286" s="5">
        <v>2.5830000000000002</v>
      </c>
      <c r="G286" s="5">
        <v>2.4969999999999999</v>
      </c>
    </row>
    <row r="287" spans="1:7" x14ac:dyDescent="0.2">
      <c r="A287" s="5">
        <v>-86</v>
      </c>
      <c r="B287" s="5">
        <v>255.03</v>
      </c>
      <c r="C287" s="5">
        <v>2.6019999999999999</v>
      </c>
      <c r="D287" s="5">
        <v>2.577</v>
      </c>
      <c r="E287" s="5">
        <v>2.6019999999999999</v>
      </c>
      <c r="F287" s="5">
        <v>2.6240000000000001</v>
      </c>
      <c r="G287" s="5">
        <v>2.6070000000000002</v>
      </c>
    </row>
    <row r="288" spans="1:7" x14ac:dyDescent="0.2">
      <c r="A288" s="5">
        <v>-85</v>
      </c>
      <c r="B288" s="5">
        <v>251.47</v>
      </c>
      <c r="C288" s="5">
        <v>2.6520000000000001</v>
      </c>
      <c r="D288" s="5">
        <v>2.6259999999999999</v>
      </c>
      <c r="E288" s="5">
        <v>2.6429999999999998</v>
      </c>
      <c r="F288" s="5">
        <v>2.673</v>
      </c>
      <c r="G288" s="5">
        <v>2.6659999999999999</v>
      </c>
    </row>
    <row r="289" spans="1:7" x14ac:dyDescent="0.2">
      <c r="A289" s="5">
        <v>-84</v>
      </c>
      <c r="B289" s="5">
        <v>247.9</v>
      </c>
      <c r="C289" s="5">
        <v>2.6970000000000001</v>
      </c>
      <c r="D289" s="5">
        <v>2.6869999999999998</v>
      </c>
      <c r="E289" s="5">
        <v>2.6880000000000002</v>
      </c>
      <c r="F289" s="5">
        <v>2.7269999999999999</v>
      </c>
      <c r="G289" s="5">
        <v>2.6859999999999999</v>
      </c>
    </row>
    <row r="290" spans="1:7" x14ac:dyDescent="0.2">
      <c r="A290" s="5">
        <v>-83</v>
      </c>
      <c r="B290" s="5">
        <v>244.32</v>
      </c>
      <c r="C290" s="5">
        <v>2.7280000000000002</v>
      </c>
      <c r="D290" s="5">
        <v>2.726</v>
      </c>
      <c r="E290" s="5">
        <v>2.7370000000000001</v>
      </c>
      <c r="F290" s="5">
        <v>2.774</v>
      </c>
      <c r="G290" s="5">
        <v>2.673</v>
      </c>
    </row>
    <row r="291" spans="1:7" x14ac:dyDescent="0.2">
      <c r="A291" s="5">
        <v>-82</v>
      </c>
      <c r="B291" s="5">
        <v>240.73</v>
      </c>
      <c r="C291" s="5">
        <v>2.7669999999999999</v>
      </c>
      <c r="D291" s="5">
        <v>2.7759999999999998</v>
      </c>
      <c r="E291" s="5">
        <v>2.786</v>
      </c>
      <c r="F291" s="5">
        <v>2.8359999999999999</v>
      </c>
      <c r="G291" s="5">
        <v>2.6720000000000002</v>
      </c>
    </row>
    <row r="292" spans="1:7" x14ac:dyDescent="0.2">
      <c r="A292" s="5">
        <v>-81</v>
      </c>
      <c r="B292" s="5">
        <v>237.12</v>
      </c>
      <c r="C292" s="5">
        <v>2.8140000000000001</v>
      </c>
      <c r="D292" s="5">
        <v>2.8330000000000002</v>
      </c>
      <c r="E292" s="5">
        <v>2.8460000000000001</v>
      </c>
      <c r="F292" s="5">
        <v>2.8879999999999999</v>
      </c>
      <c r="G292" s="5">
        <v>2.69</v>
      </c>
    </row>
    <row r="293" spans="1:7" x14ac:dyDescent="0.2">
      <c r="A293" s="5">
        <v>-80</v>
      </c>
      <c r="B293" s="5">
        <v>233.51</v>
      </c>
      <c r="C293" s="5">
        <v>2.8610000000000002</v>
      </c>
      <c r="D293" s="5">
        <v>2.887</v>
      </c>
      <c r="E293" s="5">
        <v>2.9089999999999998</v>
      </c>
      <c r="F293" s="5">
        <v>2.9409999999999998</v>
      </c>
      <c r="G293" s="5">
        <v>2.7080000000000002</v>
      </c>
    </row>
    <row r="294" spans="1:7" x14ac:dyDescent="0.2">
      <c r="A294" s="5">
        <v>-79</v>
      </c>
      <c r="B294" s="5">
        <v>229.9</v>
      </c>
      <c r="C294" s="5">
        <v>2.9239999999999999</v>
      </c>
      <c r="D294" s="5">
        <v>2.948</v>
      </c>
      <c r="E294" s="5">
        <v>2.9780000000000002</v>
      </c>
      <c r="F294" s="5">
        <v>3.0190000000000001</v>
      </c>
      <c r="G294" s="5">
        <v>2.7509999999999999</v>
      </c>
    </row>
    <row r="295" spans="1:7" x14ac:dyDescent="0.2">
      <c r="A295" s="5">
        <v>-78</v>
      </c>
      <c r="B295" s="5">
        <v>226.27</v>
      </c>
      <c r="C295" s="5">
        <v>2.9849999999999999</v>
      </c>
      <c r="D295" s="5">
        <v>3.0110000000000001</v>
      </c>
      <c r="E295" s="5">
        <v>3.04</v>
      </c>
      <c r="F295" s="5">
        <v>3.0779999999999998</v>
      </c>
      <c r="G295" s="5">
        <v>2.8140000000000001</v>
      </c>
    </row>
    <row r="296" spans="1:7" x14ac:dyDescent="0.2">
      <c r="A296" s="5">
        <v>-77</v>
      </c>
      <c r="B296" s="5">
        <v>222.65</v>
      </c>
      <c r="C296" s="5">
        <v>3.0539999999999998</v>
      </c>
      <c r="D296" s="5">
        <v>3.0830000000000002</v>
      </c>
      <c r="E296" s="5">
        <v>3.1040000000000001</v>
      </c>
      <c r="F296" s="5">
        <v>3.1520000000000001</v>
      </c>
      <c r="G296" s="5">
        <v>2.8780000000000001</v>
      </c>
    </row>
    <row r="297" spans="1:7" x14ac:dyDescent="0.2">
      <c r="A297" s="5">
        <v>-76</v>
      </c>
      <c r="B297" s="5">
        <v>219.02</v>
      </c>
      <c r="C297" s="5">
        <v>3.12</v>
      </c>
      <c r="D297" s="5">
        <v>3.1440000000000001</v>
      </c>
      <c r="E297" s="5">
        <v>3.1629999999999998</v>
      </c>
      <c r="F297" s="5">
        <v>3.2269999999999999</v>
      </c>
      <c r="G297" s="5">
        <v>2.9449999999999998</v>
      </c>
    </row>
    <row r="298" spans="1:7" x14ac:dyDescent="0.2">
      <c r="A298" s="5">
        <v>-75</v>
      </c>
      <c r="B298" s="5">
        <v>215.38</v>
      </c>
      <c r="C298" s="5">
        <v>3.177</v>
      </c>
      <c r="D298" s="5">
        <v>3.2149999999999999</v>
      </c>
      <c r="E298" s="5">
        <v>3.2269999999999999</v>
      </c>
      <c r="F298" s="5">
        <v>3.278</v>
      </c>
      <c r="G298" s="5">
        <v>2.9889999999999999</v>
      </c>
    </row>
    <row r="299" spans="1:7" x14ac:dyDescent="0.2">
      <c r="A299" s="5">
        <v>-74</v>
      </c>
      <c r="B299" s="5">
        <v>211.75</v>
      </c>
      <c r="C299" s="5">
        <v>3.2480000000000002</v>
      </c>
      <c r="D299" s="5">
        <v>3.2869999999999999</v>
      </c>
      <c r="E299" s="5">
        <v>3.3010000000000002</v>
      </c>
      <c r="F299" s="5">
        <v>3.3620000000000001</v>
      </c>
      <c r="G299" s="5">
        <v>3.044</v>
      </c>
    </row>
    <row r="300" spans="1:7" x14ac:dyDescent="0.2">
      <c r="A300" s="5">
        <v>-73</v>
      </c>
      <c r="B300" s="5">
        <v>208.12</v>
      </c>
      <c r="C300" s="5">
        <v>3.3239999999999998</v>
      </c>
      <c r="D300" s="5">
        <v>3.363</v>
      </c>
      <c r="E300" s="5">
        <v>3.3809999999999998</v>
      </c>
      <c r="F300" s="5">
        <v>3.431</v>
      </c>
      <c r="G300" s="5">
        <v>3.12</v>
      </c>
    </row>
    <row r="301" spans="1:7" x14ac:dyDescent="0.2">
      <c r="A301" s="5">
        <v>-72</v>
      </c>
      <c r="B301" s="5">
        <v>204.49</v>
      </c>
      <c r="C301" s="5">
        <v>3.4060000000000001</v>
      </c>
      <c r="D301" s="5">
        <v>3.43</v>
      </c>
      <c r="E301" s="5">
        <v>3.464</v>
      </c>
      <c r="F301" s="5">
        <v>3.5179999999999998</v>
      </c>
      <c r="G301" s="5">
        <v>3.214</v>
      </c>
    </row>
    <row r="302" spans="1:7" x14ac:dyDescent="0.2">
      <c r="A302" s="5">
        <v>-71</v>
      </c>
      <c r="B302" s="5">
        <v>200.86</v>
      </c>
      <c r="C302" s="5">
        <v>3.5059999999999998</v>
      </c>
      <c r="D302" s="5">
        <v>3.5110000000000001</v>
      </c>
      <c r="E302" s="5">
        <v>3.5510000000000002</v>
      </c>
      <c r="F302" s="5">
        <v>3.6150000000000002</v>
      </c>
      <c r="G302" s="5">
        <v>3.3460000000000001</v>
      </c>
    </row>
    <row r="303" spans="1:7" x14ac:dyDescent="0.2">
      <c r="A303" s="5">
        <v>-70</v>
      </c>
      <c r="B303" s="5">
        <v>197.24</v>
      </c>
      <c r="C303" s="5">
        <v>3.6120000000000001</v>
      </c>
      <c r="D303" s="5">
        <v>3.5979999999999999</v>
      </c>
      <c r="E303" s="5">
        <v>3.6419999999999999</v>
      </c>
      <c r="F303" s="5">
        <v>3.6859999999999999</v>
      </c>
      <c r="G303" s="5">
        <v>3.5230000000000001</v>
      </c>
    </row>
    <row r="304" spans="1:7" x14ac:dyDescent="0.2">
      <c r="A304" s="5">
        <v>-69</v>
      </c>
      <c r="B304" s="5">
        <v>193.62</v>
      </c>
      <c r="C304" s="5">
        <v>3.7229999999999999</v>
      </c>
      <c r="D304" s="5">
        <v>3.6850000000000001</v>
      </c>
      <c r="E304" s="5">
        <v>3.7210000000000001</v>
      </c>
      <c r="F304" s="5">
        <v>3.7810000000000001</v>
      </c>
      <c r="G304" s="5">
        <v>3.7029999999999998</v>
      </c>
    </row>
    <row r="305" spans="1:7" x14ac:dyDescent="0.2">
      <c r="A305" s="5">
        <v>-68</v>
      </c>
      <c r="B305" s="5">
        <v>190.02</v>
      </c>
      <c r="C305" s="5">
        <v>3.8290000000000002</v>
      </c>
      <c r="D305" s="5">
        <v>3.7719999999999998</v>
      </c>
      <c r="E305" s="5">
        <v>3.8090000000000002</v>
      </c>
      <c r="F305" s="5">
        <v>3.87</v>
      </c>
      <c r="G305" s="5">
        <v>3.8660000000000001</v>
      </c>
    </row>
    <row r="306" spans="1:7" x14ac:dyDescent="0.2">
      <c r="A306" s="5">
        <v>-67</v>
      </c>
      <c r="B306" s="5">
        <v>186.42</v>
      </c>
      <c r="C306" s="5">
        <v>3.9359999999999999</v>
      </c>
      <c r="D306" s="5">
        <v>3.8679999999999999</v>
      </c>
      <c r="E306" s="5">
        <v>3.9020000000000001</v>
      </c>
      <c r="F306" s="5">
        <v>3.964</v>
      </c>
      <c r="G306" s="5">
        <v>4.0119999999999996</v>
      </c>
    </row>
    <row r="307" spans="1:7" x14ac:dyDescent="0.2">
      <c r="A307" s="5">
        <v>-66</v>
      </c>
      <c r="B307" s="5">
        <v>182.83</v>
      </c>
      <c r="C307" s="5">
        <v>4.0469999999999997</v>
      </c>
      <c r="D307" s="5">
        <v>3.9750000000000001</v>
      </c>
      <c r="E307" s="5">
        <v>4.0010000000000003</v>
      </c>
      <c r="F307" s="5">
        <v>4.0780000000000003</v>
      </c>
      <c r="G307" s="5">
        <v>4.1319999999999997</v>
      </c>
    </row>
    <row r="308" spans="1:7" x14ac:dyDescent="0.2">
      <c r="A308" s="5">
        <v>-65</v>
      </c>
      <c r="B308" s="5">
        <v>179.26</v>
      </c>
      <c r="C308" s="5">
        <v>4.1619999999999999</v>
      </c>
      <c r="D308" s="5">
        <v>4.0860000000000003</v>
      </c>
      <c r="E308" s="5">
        <v>4.1139999999999999</v>
      </c>
      <c r="F308" s="5">
        <v>4.1820000000000004</v>
      </c>
      <c r="G308" s="5">
        <v>4.2640000000000002</v>
      </c>
    </row>
    <row r="309" spans="1:7" x14ac:dyDescent="0.2">
      <c r="A309" s="5">
        <v>-64</v>
      </c>
      <c r="B309" s="5">
        <v>175.7</v>
      </c>
      <c r="C309" s="5">
        <v>4.282</v>
      </c>
      <c r="D309" s="5">
        <v>4.1989999999999998</v>
      </c>
      <c r="E309" s="5">
        <v>4.2320000000000002</v>
      </c>
      <c r="F309" s="5">
        <v>4.3049999999999997</v>
      </c>
      <c r="G309" s="5">
        <v>4.391</v>
      </c>
    </row>
    <row r="310" spans="1:7" x14ac:dyDescent="0.2">
      <c r="A310" s="5">
        <v>-63</v>
      </c>
      <c r="B310" s="5">
        <v>172.16</v>
      </c>
      <c r="C310" s="5">
        <v>4.4050000000000002</v>
      </c>
      <c r="D310" s="5">
        <v>4.3209999999999997</v>
      </c>
      <c r="E310" s="5">
        <v>4.351</v>
      </c>
      <c r="F310" s="5">
        <v>4.4260000000000002</v>
      </c>
      <c r="G310" s="5">
        <v>4.524</v>
      </c>
    </row>
    <row r="311" spans="1:7" x14ac:dyDescent="0.2">
      <c r="A311" s="5">
        <v>-62</v>
      </c>
      <c r="B311" s="5">
        <v>168.63</v>
      </c>
      <c r="C311" s="5">
        <v>4.5220000000000002</v>
      </c>
      <c r="D311" s="5">
        <v>4.43</v>
      </c>
      <c r="E311" s="5">
        <v>4.4669999999999996</v>
      </c>
      <c r="F311" s="5">
        <v>4.5339999999999998</v>
      </c>
      <c r="G311" s="5">
        <v>4.6559999999999997</v>
      </c>
    </row>
    <row r="312" spans="1:7" x14ac:dyDescent="0.2">
      <c r="A312" s="5">
        <v>-61</v>
      </c>
      <c r="B312" s="5">
        <v>165.12</v>
      </c>
      <c r="C312" s="5">
        <v>4.6459999999999999</v>
      </c>
      <c r="D312" s="5">
        <v>4.5449999999999999</v>
      </c>
      <c r="E312" s="5">
        <v>4.585</v>
      </c>
      <c r="F312" s="5">
        <v>4.6500000000000004</v>
      </c>
      <c r="G312" s="5">
        <v>4.8019999999999996</v>
      </c>
    </row>
    <row r="313" spans="1:7" x14ac:dyDescent="0.2">
      <c r="A313" s="5">
        <v>-60</v>
      </c>
      <c r="B313" s="5">
        <v>161.63</v>
      </c>
      <c r="C313" s="5">
        <v>4.7859999999999996</v>
      </c>
      <c r="D313" s="5">
        <v>4.6749999999999998</v>
      </c>
      <c r="E313" s="5">
        <v>4.7190000000000003</v>
      </c>
      <c r="F313" s="5">
        <v>4.7720000000000002</v>
      </c>
      <c r="G313" s="5">
        <v>4.9779999999999998</v>
      </c>
    </row>
    <row r="314" spans="1:7" x14ac:dyDescent="0.2">
      <c r="A314" s="5">
        <v>-59</v>
      </c>
      <c r="B314" s="5">
        <v>158.16</v>
      </c>
      <c r="C314" s="5">
        <v>4.9429999999999996</v>
      </c>
      <c r="D314" s="5">
        <v>4.8010000000000002</v>
      </c>
      <c r="E314" s="5">
        <v>4.8550000000000004</v>
      </c>
      <c r="F314" s="5">
        <v>4.9210000000000003</v>
      </c>
      <c r="G314" s="5">
        <v>5.1970000000000001</v>
      </c>
    </row>
    <row r="315" spans="1:7" x14ac:dyDescent="0.2">
      <c r="A315" s="5">
        <v>-58</v>
      </c>
      <c r="B315" s="5">
        <v>154.72</v>
      </c>
      <c r="C315" s="5">
        <v>5.093</v>
      </c>
      <c r="D315" s="5">
        <v>4.9400000000000004</v>
      </c>
      <c r="E315" s="5">
        <v>5.0110000000000001</v>
      </c>
      <c r="F315" s="5">
        <v>5.0730000000000004</v>
      </c>
      <c r="G315" s="5">
        <v>5.3479999999999999</v>
      </c>
    </row>
    <row r="316" spans="1:7" x14ac:dyDescent="0.2">
      <c r="A316" s="5">
        <v>-57</v>
      </c>
      <c r="B316" s="5">
        <v>151.30000000000001</v>
      </c>
      <c r="C316" s="5">
        <v>5.2290000000000001</v>
      </c>
      <c r="D316" s="5">
        <v>5.0979999999999999</v>
      </c>
      <c r="E316" s="5">
        <v>5.1630000000000003</v>
      </c>
      <c r="F316" s="5">
        <v>5.2279999999999998</v>
      </c>
      <c r="G316" s="5">
        <v>5.4290000000000003</v>
      </c>
    </row>
    <row r="317" spans="1:7" x14ac:dyDescent="0.2">
      <c r="A317" s="5">
        <v>-56</v>
      </c>
      <c r="B317" s="5">
        <v>147.9</v>
      </c>
      <c r="C317" s="5">
        <v>5.3639999999999999</v>
      </c>
      <c r="D317" s="5">
        <v>5.2590000000000003</v>
      </c>
      <c r="E317" s="5">
        <v>5.3150000000000004</v>
      </c>
      <c r="F317" s="5">
        <v>5.3780000000000001</v>
      </c>
      <c r="G317" s="5">
        <v>5.5049999999999999</v>
      </c>
    </row>
    <row r="318" spans="1:7" x14ac:dyDescent="0.2">
      <c r="A318" s="5">
        <v>-55</v>
      </c>
      <c r="B318" s="5">
        <v>144.53</v>
      </c>
      <c r="C318" s="5">
        <v>5.5069999999999997</v>
      </c>
      <c r="D318" s="5">
        <v>5.41</v>
      </c>
      <c r="E318" s="5">
        <v>5.4649999999999999</v>
      </c>
      <c r="F318" s="5">
        <v>5.5359999999999996</v>
      </c>
      <c r="G318" s="5">
        <v>5.6159999999999997</v>
      </c>
    </row>
    <row r="319" spans="1:7" x14ac:dyDescent="0.2">
      <c r="A319" s="5">
        <v>-54</v>
      </c>
      <c r="B319" s="5">
        <v>141.19</v>
      </c>
      <c r="C319" s="5">
        <v>5.6749999999999998</v>
      </c>
      <c r="D319" s="5">
        <v>5.5730000000000004</v>
      </c>
      <c r="E319" s="5">
        <v>5.6470000000000002</v>
      </c>
      <c r="F319" s="5">
        <v>5.7089999999999996</v>
      </c>
      <c r="G319" s="5">
        <v>5.7729999999999997</v>
      </c>
    </row>
    <row r="320" spans="1:7" x14ac:dyDescent="0.2">
      <c r="A320" s="5">
        <v>-53</v>
      </c>
      <c r="B320" s="5">
        <v>137.88999999999999</v>
      </c>
      <c r="C320" s="5">
        <v>5.8550000000000004</v>
      </c>
      <c r="D320" s="5">
        <v>5.7450000000000001</v>
      </c>
      <c r="E320" s="5">
        <v>5.8289999999999997</v>
      </c>
      <c r="F320" s="5">
        <v>5.8949999999999996</v>
      </c>
      <c r="G320" s="5">
        <v>5.9509999999999996</v>
      </c>
    </row>
    <row r="321" spans="1:7" x14ac:dyDescent="0.2">
      <c r="A321" s="5">
        <v>-52</v>
      </c>
      <c r="B321" s="5">
        <v>134.61000000000001</v>
      </c>
      <c r="C321" s="5">
        <v>6.0419999999999998</v>
      </c>
      <c r="D321" s="5">
        <v>5.93</v>
      </c>
      <c r="E321" s="5">
        <v>6.0309999999999997</v>
      </c>
      <c r="F321" s="5">
        <v>6.0830000000000002</v>
      </c>
      <c r="G321" s="5">
        <v>6.1219999999999999</v>
      </c>
    </row>
    <row r="322" spans="1:7" x14ac:dyDescent="0.2">
      <c r="A322" s="5">
        <v>-51</v>
      </c>
      <c r="B322" s="5">
        <v>131.37</v>
      </c>
      <c r="C322" s="5">
        <v>6.2450000000000001</v>
      </c>
      <c r="D322" s="5">
        <v>6.1269999999999998</v>
      </c>
      <c r="E322" s="5">
        <v>6.234</v>
      </c>
      <c r="F322" s="5">
        <v>6.2930000000000001</v>
      </c>
      <c r="G322" s="5">
        <v>6.3250000000000002</v>
      </c>
    </row>
    <row r="323" spans="1:7" x14ac:dyDescent="0.2">
      <c r="A323" s="5">
        <v>-50</v>
      </c>
      <c r="B323" s="5">
        <v>128.16</v>
      </c>
      <c r="C323" s="5">
        <v>6.45</v>
      </c>
      <c r="D323" s="5">
        <v>6.3179999999999996</v>
      </c>
      <c r="E323" s="5">
        <v>6.4459999999999997</v>
      </c>
      <c r="F323" s="5">
        <v>6.492</v>
      </c>
      <c r="G323" s="5">
        <v>6.5419999999999998</v>
      </c>
    </row>
    <row r="324" spans="1:7" x14ac:dyDescent="0.2">
      <c r="A324" s="5">
        <v>-49</v>
      </c>
      <c r="B324" s="5">
        <v>124.99</v>
      </c>
      <c r="C324" s="5">
        <v>6.6609999999999996</v>
      </c>
      <c r="D324" s="5">
        <v>6.5220000000000002</v>
      </c>
      <c r="E324" s="5">
        <v>6.6619999999999999</v>
      </c>
      <c r="F324" s="5">
        <v>6.71</v>
      </c>
      <c r="G324" s="5">
        <v>6.75</v>
      </c>
    </row>
    <row r="325" spans="1:7" x14ac:dyDescent="0.2">
      <c r="A325" s="5">
        <v>-48</v>
      </c>
      <c r="B325" s="5">
        <v>121.85</v>
      </c>
      <c r="C325" s="5">
        <v>6.8840000000000003</v>
      </c>
      <c r="D325" s="5">
        <v>6.742</v>
      </c>
      <c r="E325" s="5">
        <v>6.8819999999999997</v>
      </c>
      <c r="F325" s="5">
        <v>6.93</v>
      </c>
      <c r="G325" s="5">
        <v>6.9829999999999997</v>
      </c>
    </row>
    <row r="326" spans="1:7" x14ac:dyDescent="0.2">
      <c r="A326" s="5">
        <v>-47</v>
      </c>
      <c r="B326" s="5">
        <v>118.76</v>
      </c>
      <c r="C326" s="5">
        <v>7.117</v>
      </c>
      <c r="D326" s="5">
        <v>6.968</v>
      </c>
      <c r="E326" s="5">
        <v>7.1159999999999997</v>
      </c>
      <c r="F326" s="5">
        <v>7.1559999999999997</v>
      </c>
      <c r="G326" s="5">
        <v>7.2279999999999998</v>
      </c>
    </row>
    <row r="327" spans="1:7" x14ac:dyDescent="0.2">
      <c r="A327" s="5">
        <v>-46</v>
      </c>
      <c r="B327" s="5">
        <v>115.7</v>
      </c>
      <c r="C327" s="5">
        <v>7.3689999999999998</v>
      </c>
      <c r="D327" s="5">
        <v>7.2060000000000004</v>
      </c>
      <c r="E327" s="5">
        <v>7.3630000000000004</v>
      </c>
      <c r="F327" s="5">
        <v>7.4080000000000004</v>
      </c>
      <c r="G327" s="5">
        <v>7.4969999999999999</v>
      </c>
    </row>
    <row r="328" spans="1:7" x14ac:dyDescent="0.2">
      <c r="A328" s="5">
        <v>-45</v>
      </c>
      <c r="B328" s="5">
        <v>112.69</v>
      </c>
      <c r="C328" s="5">
        <v>7.6449999999999996</v>
      </c>
      <c r="D328" s="5">
        <v>7.4660000000000002</v>
      </c>
      <c r="E328" s="5">
        <v>7.6260000000000003</v>
      </c>
      <c r="F328" s="5">
        <v>7.67</v>
      </c>
      <c r="G328" s="5">
        <v>7.8179999999999996</v>
      </c>
    </row>
    <row r="329" spans="1:7" x14ac:dyDescent="0.2">
      <c r="A329" s="5">
        <v>-44</v>
      </c>
      <c r="B329" s="5">
        <v>109.72</v>
      </c>
      <c r="C329" s="5">
        <v>7.9340000000000002</v>
      </c>
      <c r="D329" s="5">
        <v>7.74</v>
      </c>
      <c r="E329" s="5">
        <v>7.91</v>
      </c>
      <c r="F329" s="5">
        <v>7.9359999999999999</v>
      </c>
      <c r="G329" s="5">
        <v>8.1509999999999998</v>
      </c>
    </row>
    <row r="330" spans="1:7" x14ac:dyDescent="0.2">
      <c r="A330" s="5">
        <v>-43</v>
      </c>
      <c r="B330" s="5">
        <v>106.8</v>
      </c>
      <c r="C330" s="5">
        <v>8.2270000000000003</v>
      </c>
      <c r="D330" s="5">
        <v>8.0210000000000008</v>
      </c>
      <c r="E330" s="5">
        <v>8.1980000000000004</v>
      </c>
      <c r="F330" s="5">
        <v>8.2059999999999995</v>
      </c>
      <c r="G330" s="5">
        <v>8.4830000000000005</v>
      </c>
    </row>
    <row r="331" spans="1:7" x14ac:dyDescent="0.2">
      <c r="A331" s="5">
        <v>-42</v>
      </c>
      <c r="B331" s="5">
        <v>103.92</v>
      </c>
      <c r="C331" s="5">
        <v>8.4990000000000006</v>
      </c>
      <c r="D331" s="5">
        <v>8.2919999999999998</v>
      </c>
      <c r="E331" s="5">
        <v>8.4969999999999999</v>
      </c>
      <c r="F331" s="5">
        <v>8.49</v>
      </c>
      <c r="G331" s="5">
        <v>8.7149999999999999</v>
      </c>
    </row>
    <row r="332" spans="1:7" x14ac:dyDescent="0.2">
      <c r="A332" s="5">
        <v>-41</v>
      </c>
      <c r="B332" s="5">
        <v>101.09</v>
      </c>
      <c r="C332" s="5">
        <v>8.77</v>
      </c>
      <c r="D332" s="5">
        <v>8.5890000000000004</v>
      </c>
      <c r="E332" s="5">
        <v>8.7959999999999994</v>
      </c>
      <c r="F332" s="5">
        <v>8.7899999999999991</v>
      </c>
      <c r="G332" s="5">
        <v>8.9039999999999999</v>
      </c>
    </row>
    <row r="333" spans="1:7" x14ac:dyDescent="0.2">
      <c r="A333" s="5">
        <v>-40</v>
      </c>
      <c r="B333" s="5">
        <v>98.3</v>
      </c>
      <c r="C333" s="5">
        <v>9.0670000000000002</v>
      </c>
      <c r="D333" s="5">
        <v>8.9169999999999998</v>
      </c>
      <c r="E333" s="5">
        <v>9.1530000000000005</v>
      </c>
      <c r="F333" s="5">
        <v>9.1229999999999993</v>
      </c>
      <c r="G333" s="5">
        <v>9.0739999999999998</v>
      </c>
    </row>
    <row r="334" spans="1:7" x14ac:dyDescent="0.2">
      <c r="A334" s="5">
        <v>-39</v>
      </c>
      <c r="B334" s="5">
        <v>95.57</v>
      </c>
      <c r="C334" s="5">
        <v>9.3940000000000001</v>
      </c>
      <c r="D334" s="5">
        <v>9.2829999999999995</v>
      </c>
      <c r="E334" s="5">
        <v>9.5069999999999997</v>
      </c>
      <c r="F334" s="5">
        <v>9.49</v>
      </c>
      <c r="G334" s="5">
        <v>9.2970000000000006</v>
      </c>
    </row>
    <row r="335" spans="1:7" x14ac:dyDescent="0.2">
      <c r="A335" s="5">
        <v>-38</v>
      </c>
      <c r="B335" s="5">
        <v>92.89</v>
      </c>
      <c r="C335" s="5">
        <v>9.7140000000000004</v>
      </c>
      <c r="D335" s="5">
        <v>9.6310000000000002</v>
      </c>
      <c r="E335" s="5">
        <v>9.8439999999999994</v>
      </c>
      <c r="F335" s="5">
        <v>9.8290000000000006</v>
      </c>
      <c r="G335" s="5">
        <v>9.5540000000000003</v>
      </c>
    </row>
    <row r="336" spans="1:7" x14ac:dyDescent="0.2">
      <c r="A336" s="5">
        <v>-37</v>
      </c>
      <c r="B336" s="5">
        <v>90.26</v>
      </c>
      <c r="C336" s="5">
        <v>10.035</v>
      </c>
      <c r="D336" s="5">
        <v>9.9570000000000007</v>
      </c>
      <c r="E336" s="5">
        <v>10.212</v>
      </c>
      <c r="F336" s="5">
        <v>10.164</v>
      </c>
      <c r="G336" s="5">
        <v>9.8059999999999992</v>
      </c>
    </row>
    <row r="337" spans="1:7" x14ac:dyDescent="0.2">
      <c r="A337" s="5">
        <v>-36</v>
      </c>
      <c r="B337" s="5">
        <v>87.69</v>
      </c>
      <c r="C337" s="5">
        <v>10.407999999999999</v>
      </c>
      <c r="D337" s="5">
        <v>10.346</v>
      </c>
      <c r="E337" s="5">
        <v>10.632999999999999</v>
      </c>
      <c r="F337" s="5">
        <v>10.583</v>
      </c>
      <c r="G337" s="5">
        <v>10.07</v>
      </c>
    </row>
    <row r="338" spans="1:7" x14ac:dyDescent="0.2">
      <c r="A338" s="5">
        <v>-35</v>
      </c>
      <c r="B338" s="5">
        <v>85.17</v>
      </c>
      <c r="C338" s="5">
        <v>10.798999999999999</v>
      </c>
      <c r="D338" s="5">
        <v>10.768000000000001</v>
      </c>
      <c r="E338" s="5">
        <v>11.037000000000001</v>
      </c>
      <c r="F338" s="5">
        <v>11.003</v>
      </c>
      <c r="G338" s="5">
        <v>10.39</v>
      </c>
    </row>
    <row r="339" spans="1:7" x14ac:dyDescent="0.2">
      <c r="A339" s="5">
        <v>-34</v>
      </c>
      <c r="B339" s="5">
        <v>82.71</v>
      </c>
      <c r="C339" s="5">
        <v>11.192</v>
      </c>
      <c r="D339" s="5">
        <v>11.166</v>
      </c>
      <c r="E339" s="5">
        <v>11.468</v>
      </c>
      <c r="F339" s="5">
        <v>11.41</v>
      </c>
      <c r="G339" s="5">
        <v>10.723000000000001</v>
      </c>
    </row>
    <row r="340" spans="1:7" x14ac:dyDescent="0.2">
      <c r="A340" s="5">
        <v>-33</v>
      </c>
      <c r="B340" s="5">
        <v>80.31</v>
      </c>
      <c r="C340" s="5">
        <v>11.635</v>
      </c>
      <c r="D340" s="5">
        <v>11.611000000000001</v>
      </c>
      <c r="E340" s="5">
        <v>11.926</v>
      </c>
      <c r="F340" s="5">
        <v>11.891999999999999</v>
      </c>
      <c r="G340" s="5">
        <v>11.111000000000001</v>
      </c>
    </row>
    <row r="341" spans="1:7" x14ac:dyDescent="0.2">
      <c r="A341" s="5">
        <v>-32</v>
      </c>
      <c r="B341" s="5">
        <v>77.959999999999994</v>
      </c>
      <c r="C341" s="5">
        <v>12.102</v>
      </c>
      <c r="D341" s="5">
        <v>12.08</v>
      </c>
      <c r="E341" s="5">
        <v>12.372999999999999</v>
      </c>
      <c r="F341" s="5">
        <v>12.349</v>
      </c>
      <c r="G341" s="5">
        <v>11.603999999999999</v>
      </c>
    </row>
    <row r="342" spans="1:7" x14ac:dyDescent="0.2">
      <c r="A342" s="5">
        <v>-31</v>
      </c>
      <c r="B342" s="5">
        <v>75.67</v>
      </c>
      <c r="C342" s="5">
        <v>12.555999999999999</v>
      </c>
      <c r="D342" s="5">
        <v>12.504</v>
      </c>
      <c r="E342" s="5">
        <v>12.849</v>
      </c>
      <c r="F342" s="5">
        <v>12.784000000000001</v>
      </c>
      <c r="G342" s="5">
        <v>12.087999999999999</v>
      </c>
    </row>
    <row r="343" spans="1:7" x14ac:dyDescent="0.2">
      <c r="A343" s="5">
        <v>-30</v>
      </c>
      <c r="B343" s="5">
        <v>73.45</v>
      </c>
      <c r="C343" s="5">
        <v>13.071999999999999</v>
      </c>
      <c r="D343" s="5">
        <v>13.002000000000001</v>
      </c>
      <c r="E343" s="5">
        <v>13.387</v>
      </c>
      <c r="F343" s="5">
        <v>13.31</v>
      </c>
      <c r="G343" s="5">
        <v>12.589</v>
      </c>
    </row>
    <row r="344" spans="1:7" x14ac:dyDescent="0.2">
      <c r="A344" s="5">
        <v>-29</v>
      </c>
      <c r="B344" s="5">
        <v>71.290000000000006</v>
      </c>
      <c r="C344" s="5">
        <v>13.625999999999999</v>
      </c>
      <c r="D344" s="5">
        <v>13.541</v>
      </c>
      <c r="E344" s="5">
        <v>13.933999999999999</v>
      </c>
      <c r="F344" s="5">
        <v>13.862</v>
      </c>
      <c r="G344" s="5">
        <v>13.167999999999999</v>
      </c>
    </row>
    <row r="345" spans="1:7" x14ac:dyDescent="0.2">
      <c r="A345" s="5">
        <v>-28</v>
      </c>
      <c r="B345" s="5">
        <v>69.19</v>
      </c>
      <c r="C345" s="5">
        <v>14.154</v>
      </c>
      <c r="D345" s="5">
        <v>14.032999999999999</v>
      </c>
      <c r="E345" s="5">
        <v>14.452999999999999</v>
      </c>
      <c r="F345" s="5">
        <v>14.372999999999999</v>
      </c>
      <c r="G345" s="5">
        <v>13.757999999999999</v>
      </c>
    </row>
    <row r="346" spans="1:7" x14ac:dyDescent="0.2">
      <c r="A346" s="5">
        <v>-27</v>
      </c>
      <c r="B346" s="5">
        <v>67.150000000000006</v>
      </c>
      <c r="C346" s="5">
        <v>14.74</v>
      </c>
      <c r="D346" s="5">
        <v>14.601000000000001</v>
      </c>
      <c r="E346" s="5">
        <v>15.035</v>
      </c>
      <c r="F346" s="5">
        <v>14.961</v>
      </c>
      <c r="G346" s="5">
        <v>14.362</v>
      </c>
    </row>
    <row r="347" spans="1:7" x14ac:dyDescent="0.2">
      <c r="A347" s="5">
        <v>-26</v>
      </c>
      <c r="B347" s="5">
        <v>65.180000000000007</v>
      </c>
      <c r="C347" s="5">
        <v>15.327</v>
      </c>
      <c r="D347" s="5">
        <v>15.164999999999999</v>
      </c>
      <c r="E347" s="5">
        <v>15.605</v>
      </c>
      <c r="F347" s="5">
        <v>15.522</v>
      </c>
      <c r="G347" s="5">
        <v>15.015000000000001</v>
      </c>
    </row>
    <row r="348" spans="1:7" x14ac:dyDescent="0.2">
      <c r="A348" s="5">
        <v>-25</v>
      </c>
      <c r="B348" s="5">
        <v>63.28</v>
      </c>
      <c r="C348" s="5">
        <v>15.914999999999999</v>
      </c>
      <c r="D348" s="5">
        <v>15.734999999999999</v>
      </c>
      <c r="E348" s="5">
        <v>16.192</v>
      </c>
      <c r="F348" s="5">
        <v>16.099</v>
      </c>
      <c r="G348" s="5">
        <v>15.632999999999999</v>
      </c>
    </row>
    <row r="349" spans="1:7" x14ac:dyDescent="0.2">
      <c r="A349" s="5">
        <v>-24</v>
      </c>
      <c r="B349" s="5">
        <v>61.44</v>
      </c>
      <c r="C349" s="5">
        <v>16.559000000000001</v>
      </c>
      <c r="D349" s="5">
        <v>16.335999999999999</v>
      </c>
      <c r="E349" s="5">
        <v>16.847999999999999</v>
      </c>
      <c r="F349" s="5">
        <v>16.738</v>
      </c>
      <c r="G349" s="5">
        <v>16.312000000000001</v>
      </c>
    </row>
    <row r="350" spans="1:7" x14ac:dyDescent="0.2">
      <c r="A350" s="5">
        <v>-23</v>
      </c>
      <c r="B350" s="5">
        <v>59.67</v>
      </c>
      <c r="C350" s="5">
        <v>17.222000000000001</v>
      </c>
      <c r="D350" s="5">
        <v>16.994</v>
      </c>
      <c r="E350" s="5">
        <v>17.492000000000001</v>
      </c>
      <c r="F350" s="5">
        <v>17.385000000000002</v>
      </c>
      <c r="G350" s="5">
        <v>17.016999999999999</v>
      </c>
    </row>
    <row r="351" spans="1:7" x14ac:dyDescent="0.2">
      <c r="A351" s="5">
        <v>-22</v>
      </c>
      <c r="B351" s="5">
        <v>57.97</v>
      </c>
      <c r="C351" s="5">
        <v>17.88</v>
      </c>
      <c r="D351" s="5">
        <v>17.631</v>
      </c>
      <c r="E351" s="5">
        <v>18.140999999999998</v>
      </c>
      <c r="F351" s="5">
        <v>18.045999999999999</v>
      </c>
      <c r="G351" s="5">
        <v>17.7</v>
      </c>
    </row>
    <row r="352" spans="1:7" x14ac:dyDescent="0.2">
      <c r="A352" s="5">
        <v>-21</v>
      </c>
      <c r="B352" s="5">
        <v>56.34</v>
      </c>
      <c r="C352" s="5">
        <v>18.545999999999999</v>
      </c>
      <c r="D352" s="5">
        <v>18.306000000000001</v>
      </c>
      <c r="E352" s="5">
        <v>18.832999999999998</v>
      </c>
      <c r="F352" s="5">
        <v>18.690999999999999</v>
      </c>
      <c r="G352" s="5">
        <v>18.355</v>
      </c>
    </row>
    <row r="353" spans="1:7" x14ac:dyDescent="0.2">
      <c r="A353" s="5">
        <v>-20</v>
      </c>
      <c r="B353" s="5">
        <v>54.78</v>
      </c>
      <c r="C353" s="5">
        <v>19.245000000000001</v>
      </c>
      <c r="D353" s="5">
        <v>18.978999999999999</v>
      </c>
      <c r="E353" s="5">
        <v>19.547000000000001</v>
      </c>
      <c r="F353" s="5">
        <v>19.417000000000002</v>
      </c>
      <c r="G353" s="5">
        <v>19.036000000000001</v>
      </c>
    </row>
    <row r="354" spans="1:7" x14ac:dyDescent="0.2">
      <c r="A354" s="5">
        <v>-19</v>
      </c>
      <c r="B354" s="5">
        <v>53.29</v>
      </c>
      <c r="C354" s="5">
        <v>19.945</v>
      </c>
      <c r="D354" s="5">
        <v>19.713000000000001</v>
      </c>
      <c r="E354" s="5">
        <v>20.254999999999999</v>
      </c>
      <c r="F354" s="5">
        <v>20.114000000000001</v>
      </c>
      <c r="G354" s="5">
        <v>19.698</v>
      </c>
    </row>
    <row r="355" spans="1:7" x14ac:dyDescent="0.2">
      <c r="A355" s="5">
        <v>-18</v>
      </c>
      <c r="B355" s="5">
        <v>51.87</v>
      </c>
      <c r="C355" s="5">
        <v>20.672000000000001</v>
      </c>
      <c r="D355" s="5">
        <v>20.43</v>
      </c>
      <c r="E355" s="5">
        <v>21.030999999999999</v>
      </c>
      <c r="F355" s="5">
        <v>20.869</v>
      </c>
      <c r="G355" s="5">
        <v>20.359000000000002</v>
      </c>
    </row>
    <row r="356" spans="1:7" x14ac:dyDescent="0.2">
      <c r="A356" s="5">
        <v>-17</v>
      </c>
      <c r="B356" s="5">
        <v>50.53</v>
      </c>
      <c r="C356" s="5">
        <v>21.431999999999999</v>
      </c>
      <c r="D356" s="5">
        <v>21.227</v>
      </c>
      <c r="E356" s="5">
        <v>21.774999999999999</v>
      </c>
      <c r="F356" s="5">
        <v>21.637</v>
      </c>
      <c r="G356" s="5">
        <v>21.088999999999999</v>
      </c>
    </row>
    <row r="357" spans="1:7" x14ac:dyDescent="0.2">
      <c r="A357" s="5">
        <v>-16</v>
      </c>
      <c r="B357" s="5">
        <v>49.26</v>
      </c>
      <c r="C357" s="5">
        <v>22.13</v>
      </c>
      <c r="D357" s="5">
        <v>21.902999999999999</v>
      </c>
      <c r="E357" s="5">
        <v>22.501000000000001</v>
      </c>
      <c r="F357" s="5">
        <v>22.352</v>
      </c>
      <c r="G357" s="5">
        <v>21.763999999999999</v>
      </c>
    </row>
    <row r="358" spans="1:7" x14ac:dyDescent="0.2">
      <c r="A358" s="5">
        <v>-15</v>
      </c>
      <c r="B358" s="5">
        <v>48.06</v>
      </c>
      <c r="C358" s="5">
        <v>22.93</v>
      </c>
      <c r="D358" s="5">
        <v>22.7</v>
      </c>
      <c r="E358" s="5">
        <v>23.326000000000001</v>
      </c>
      <c r="F358" s="5">
        <v>23.202000000000002</v>
      </c>
      <c r="G358" s="5">
        <v>22.492000000000001</v>
      </c>
    </row>
    <row r="359" spans="1:7" x14ac:dyDescent="0.2">
      <c r="A359" s="5">
        <v>-14</v>
      </c>
      <c r="B359" s="5">
        <v>46.93</v>
      </c>
      <c r="C359" s="5">
        <v>23.710999999999999</v>
      </c>
      <c r="D359" s="5">
        <v>23.501000000000001</v>
      </c>
      <c r="E359" s="5">
        <v>24.09</v>
      </c>
      <c r="F359" s="5">
        <v>23.95</v>
      </c>
      <c r="G359" s="5">
        <v>23.302</v>
      </c>
    </row>
    <row r="360" spans="1:7" x14ac:dyDescent="0.2">
      <c r="A360" s="5">
        <v>-13</v>
      </c>
      <c r="B360" s="5">
        <v>45.89</v>
      </c>
      <c r="C360" s="5">
        <v>24.533000000000001</v>
      </c>
      <c r="D360" s="5">
        <v>24.338000000000001</v>
      </c>
      <c r="E360" s="5">
        <v>24.940999999999999</v>
      </c>
      <c r="F360" s="5">
        <v>24.776</v>
      </c>
      <c r="G360" s="5">
        <v>24.077999999999999</v>
      </c>
    </row>
    <row r="361" spans="1:7" x14ac:dyDescent="0.2">
      <c r="A361" s="5">
        <v>-12</v>
      </c>
      <c r="B361" s="5">
        <v>44.91</v>
      </c>
      <c r="C361" s="5">
        <v>25.387</v>
      </c>
      <c r="D361" s="5">
        <v>25.216000000000001</v>
      </c>
      <c r="E361" s="5">
        <v>25.731000000000002</v>
      </c>
      <c r="F361" s="5">
        <v>25.625</v>
      </c>
      <c r="G361" s="5">
        <v>24.977</v>
      </c>
    </row>
    <row r="362" spans="1:7" x14ac:dyDescent="0.2">
      <c r="A362" s="5">
        <v>-11</v>
      </c>
      <c r="B362" s="5">
        <v>44.02</v>
      </c>
      <c r="C362" s="5">
        <v>26.248000000000001</v>
      </c>
      <c r="D362" s="5">
        <v>26.125</v>
      </c>
      <c r="E362" s="5">
        <v>26.574999999999999</v>
      </c>
      <c r="F362" s="5">
        <v>26.451000000000001</v>
      </c>
      <c r="G362" s="5">
        <v>25.838999999999999</v>
      </c>
    </row>
    <row r="363" spans="1:7" x14ac:dyDescent="0.2">
      <c r="A363" s="5">
        <v>-10</v>
      </c>
      <c r="B363" s="5">
        <v>43.2</v>
      </c>
      <c r="C363" s="5">
        <v>27.166</v>
      </c>
      <c r="D363" s="5">
        <v>27.052</v>
      </c>
      <c r="E363" s="5">
        <v>27.523</v>
      </c>
      <c r="F363" s="5">
        <v>27.318999999999999</v>
      </c>
      <c r="G363" s="5">
        <v>26.768999999999998</v>
      </c>
    </row>
    <row r="364" spans="1:7" x14ac:dyDescent="0.2">
      <c r="A364" s="5">
        <v>-9</v>
      </c>
      <c r="B364" s="5">
        <v>42.45</v>
      </c>
      <c r="C364" s="5">
        <v>28.198</v>
      </c>
      <c r="D364" s="5">
        <v>28.158000000000001</v>
      </c>
      <c r="E364" s="5">
        <v>28.523</v>
      </c>
      <c r="F364" s="5">
        <v>28.292000000000002</v>
      </c>
      <c r="G364" s="5">
        <v>27.821000000000002</v>
      </c>
    </row>
    <row r="365" spans="1:7" x14ac:dyDescent="0.2">
      <c r="A365" s="5">
        <v>-8</v>
      </c>
      <c r="B365" s="5">
        <v>41.79</v>
      </c>
      <c r="C365" s="5">
        <v>29.257999999999999</v>
      </c>
      <c r="D365" s="5">
        <v>29.254000000000001</v>
      </c>
      <c r="E365" s="5">
        <v>29.565999999999999</v>
      </c>
      <c r="F365" s="5">
        <v>29.292999999999999</v>
      </c>
      <c r="G365" s="5">
        <v>28.919</v>
      </c>
    </row>
    <row r="366" spans="1:7" x14ac:dyDescent="0.2">
      <c r="A366" s="5">
        <v>-7</v>
      </c>
      <c r="B366" s="5">
        <v>41.2</v>
      </c>
      <c r="C366" s="5">
        <v>30.443999999999999</v>
      </c>
      <c r="D366" s="5">
        <v>30.532</v>
      </c>
      <c r="E366" s="5">
        <v>30.698</v>
      </c>
      <c r="F366" s="5">
        <v>30.385999999999999</v>
      </c>
      <c r="G366" s="5">
        <v>30.161999999999999</v>
      </c>
    </row>
    <row r="367" spans="1:7" x14ac:dyDescent="0.2">
      <c r="A367" s="5">
        <v>-6</v>
      </c>
      <c r="B367" s="5">
        <v>40.69</v>
      </c>
      <c r="C367" s="5">
        <v>31.701000000000001</v>
      </c>
      <c r="D367" s="5">
        <v>31.901</v>
      </c>
      <c r="E367" s="5">
        <v>31.919</v>
      </c>
      <c r="F367" s="5">
        <v>31.55</v>
      </c>
      <c r="G367" s="5">
        <v>31.434999999999999</v>
      </c>
    </row>
    <row r="368" spans="1:7" x14ac:dyDescent="0.2">
      <c r="A368" s="5">
        <v>-5</v>
      </c>
      <c r="B368" s="5">
        <v>40.26</v>
      </c>
      <c r="C368" s="5">
        <v>33.122</v>
      </c>
      <c r="D368" s="5">
        <v>33.450000000000003</v>
      </c>
      <c r="E368" s="5">
        <v>33.322000000000003</v>
      </c>
      <c r="F368" s="5">
        <v>32.875999999999998</v>
      </c>
      <c r="G368" s="5">
        <v>32.838999999999999</v>
      </c>
    </row>
    <row r="369" spans="1:7" x14ac:dyDescent="0.2">
      <c r="A369" s="5">
        <v>-4</v>
      </c>
      <c r="B369" s="5">
        <v>39.9</v>
      </c>
      <c r="C369" s="5">
        <v>34.731000000000002</v>
      </c>
      <c r="D369" s="5">
        <v>35.198999999999998</v>
      </c>
      <c r="E369" s="5">
        <v>34.896000000000001</v>
      </c>
      <c r="F369" s="5">
        <v>34.378</v>
      </c>
      <c r="G369" s="5">
        <v>34.453000000000003</v>
      </c>
    </row>
    <row r="370" spans="1:7" x14ac:dyDescent="0.2">
      <c r="A370" s="5">
        <v>-3</v>
      </c>
      <c r="B370" s="5">
        <v>39.630000000000003</v>
      </c>
      <c r="C370" s="5">
        <v>36.497</v>
      </c>
      <c r="D370" s="5">
        <v>37.136000000000003</v>
      </c>
      <c r="E370" s="5">
        <v>36.613999999999997</v>
      </c>
      <c r="F370" s="5">
        <v>36.005000000000003</v>
      </c>
      <c r="G370" s="5">
        <v>36.234000000000002</v>
      </c>
    </row>
    <row r="371" spans="1:7" x14ac:dyDescent="0.2">
      <c r="A371" s="5">
        <v>-2</v>
      </c>
      <c r="B371" s="5">
        <v>39.43</v>
      </c>
      <c r="C371" s="5">
        <v>38.408999999999999</v>
      </c>
      <c r="D371" s="5">
        <v>39.225999999999999</v>
      </c>
      <c r="E371" s="5">
        <v>38.484999999999999</v>
      </c>
      <c r="F371" s="5">
        <v>37.78</v>
      </c>
      <c r="G371" s="5">
        <v>38.143999999999998</v>
      </c>
    </row>
    <row r="372" spans="1:7" x14ac:dyDescent="0.2">
      <c r="A372" s="5">
        <v>-1</v>
      </c>
      <c r="B372" s="5">
        <v>39.31</v>
      </c>
      <c r="C372" s="5">
        <v>40.463999999999999</v>
      </c>
      <c r="D372" s="5">
        <v>41.482999999999997</v>
      </c>
      <c r="E372" s="5">
        <v>40.536000000000001</v>
      </c>
      <c r="F372" s="5">
        <v>39.688000000000002</v>
      </c>
      <c r="G372" s="5">
        <v>40.15</v>
      </c>
    </row>
    <row r="373" spans="1:7" x14ac:dyDescent="0.2">
      <c r="A373" s="5">
        <v>0</v>
      </c>
      <c r="B373" s="5">
        <v>39.270000000000003</v>
      </c>
      <c r="C373" s="5">
        <v>42.695999999999998</v>
      </c>
      <c r="D373" s="5">
        <v>43.927</v>
      </c>
      <c r="E373" s="5">
        <v>42.771000000000001</v>
      </c>
      <c r="F373" s="5">
        <v>41.79</v>
      </c>
      <c r="G373" s="5">
        <v>42.295000000000002</v>
      </c>
    </row>
    <row r="374" spans="1:7" x14ac:dyDescent="0.2">
      <c r="A374" s="5">
        <v>1</v>
      </c>
      <c r="B374" s="5">
        <v>39.31</v>
      </c>
      <c r="C374" s="5">
        <v>45.061999999999998</v>
      </c>
      <c r="D374" s="5">
        <v>46.515999999999998</v>
      </c>
      <c r="E374" s="5">
        <v>45.113</v>
      </c>
      <c r="F374" s="5">
        <v>44.051000000000002</v>
      </c>
      <c r="G374" s="5">
        <v>44.567999999999998</v>
      </c>
    </row>
    <row r="375" spans="1:7" x14ac:dyDescent="0.2">
      <c r="A375" s="5">
        <v>2</v>
      </c>
      <c r="B375" s="5">
        <v>39.43</v>
      </c>
      <c r="C375" s="5">
        <v>47.484000000000002</v>
      </c>
      <c r="D375" s="5">
        <v>49.189</v>
      </c>
      <c r="E375" s="5">
        <v>47.46</v>
      </c>
      <c r="F375" s="5">
        <v>46.384</v>
      </c>
      <c r="G375" s="5">
        <v>46.902999999999999</v>
      </c>
    </row>
    <row r="376" spans="1:7" x14ac:dyDescent="0.2">
      <c r="A376" s="5">
        <v>3</v>
      </c>
      <c r="B376" s="5">
        <v>39.630000000000003</v>
      </c>
      <c r="C376" s="5">
        <v>49.917999999999999</v>
      </c>
      <c r="D376" s="5">
        <v>51.936999999999998</v>
      </c>
      <c r="E376" s="5">
        <v>49.674999999999997</v>
      </c>
      <c r="F376" s="5">
        <v>48.773000000000003</v>
      </c>
      <c r="G376" s="5">
        <v>49.287999999999997</v>
      </c>
    </row>
    <row r="377" spans="1:7" x14ac:dyDescent="0.2">
      <c r="A377" s="5">
        <v>4</v>
      </c>
      <c r="B377" s="5">
        <v>39.9</v>
      </c>
      <c r="C377" s="5">
        <v>52.290999999999997</v>
      </c>
      <c r="D377" s="5">
        <v>54.725000000000001</v>
      </c>
      <c r="E377" s="5">
        <v>51.466999999999999</v>
      </c>
      <c r="F377" s="5">
        <v>51.259</v>
      </c>
      <c r="G377" s="5">
        <v>51.712000000000003</v>
      </c>
    </row>
    <row r="378" spans="1:7" x14ac:dyDescent="0.2">
      <c r="A378" s="5">
        <v>5</v>
      </c>
      <c r="B378" s="5">
        <v>40.26</v>
      </c>
      <c r="C378" s="5">
        <v>54.579000000000001</v>
      </c>
      <c r="D378" s="5">
        <v>57.506999999999998</v>
      </c>
      <c r="E378" s="5">
        <v>52.875</v>
      </c>
      <c r="F378" s="5">
        <v>53.790999999999997</v>
      </c>
      <c r="G378" s="5">
        <v>54.143999999999998</v>
      </c>
    </row>
    <row r="379" spans="1:7" x14ac:dyDescent="0.2">
      <c r="A379" s="5">
        <v>6</v>
      </c>
      <c r="B379" s="5">
        <v>40.69</v>
      </c>
      <c r="C379" s="5">
        <v>56.743000000000002</v>
      </c>
      <c r="D379" s="5">
        <v>60.231999999999999</v>
      </c>
      <c r="E379" s="5">
        <v>53.918999999999997</v>
      </c>
      <c r="F379" s="5">
        <v>56.298000000000002</v>
      </c>
      <c r="G379" s="5">
        <v>56.524000000000001</v>
      </c>
    </row>
    <row r="380" spans="1:7" x14ac:dyDescent="0.2">
      <c r="A380" s="5">
        <v>7</v>
      </c>
      <c r="B380" s="5">
        <v>41.2</v>
      </c>
      <c r="C380" s="5">
        <v>58.783000000000001</v>
      </c>
      <c r="D380" s="5">
        <v>62.83</v>
      </c>
      <c r="E380" s="5">
        <v>54.656999999999996</v>
      </c>
      <c r="F380" s="5">
        <v>58.780999999999999</v>
      </c>
      <c r="G380" s="5">
        <v>58.863</v>
      </c>
    </row>
    <row r="381" spans="1:7" x14ac:dyDescent="0.2">
      <c r="A381" s="5">
        <v>8</v>
      </c>
      <c r="B381" s="5">
        <v>41.79</v>
      </c>
      <c r="C381" s="5">
        <v>60.654000000000003</v>
      </c>
      <c r="D381" s="5">
        <v>65.212999999999994</v>
      </c>
      <c r="E381" s="5">
        <v>55.14</v>
      </c>
      <c r="F381" s="5">
        <v>61.189</v>
      </c>
      <c r="G381" s="5">
        <v>61.073</v>
      </c>
    </row>
    <row r="382" spans="1:7" x14ac:dyDescent="0.2">
      <c r="A382" s="5">
        <v>9</v>
      </c>
      <c r="B382" s="5">
        <v>42.45</v>
      </c>
      <c r="C382" s="5">
        <v>62.323</v>
      </c>
      <c r="D382" s="5">
        <v>67.352999999999994</v>
      </c>
      <c r="E382" s="5">
        <v>55.418999999999997</v>
      </c>
      <c r="F382" s="5">
        <v>63.444000000000003</v>
      </c>
      <c r="G382" s="5">
        <v>63.075000000000003</v>
      </c>
    </row>
    <row r="383" spans="1:7" x14ac:dyDescent="0.2">
      <c r="A383" s="5">
        <v>10</v>
      </c>
      <c r="B383" s="5">
        <v>43.2</v>
      </c>
      <c r="C383" s="5">
        <v>63.784999999999997</v>
      </c>
      <c r="D383" s="5">
        <v>69.174000000000007</v>
      </c>
      <c r="E383" s="5">
        <v>55.600999999999999</v>
      </c>
      <c r="F383" s="5">
        <v>65.512</v>
      </c>
      <c r="G383" s="5">
        <v>64.850999999999999</v>
      </c>
    </row>
    <row r="384" spans="1:7" x14ac:dyDescent="0.2">
      <c r="A384" s="5">
        <v>11</v>
      </c>
      <c r="B384" s="5">
        <v>44.02</v>
      </c>
      <c r="C384" s="5">
        <v>65.007000000000005</v>
      </c>
      <c r="D384" s="5">
        <v>70.632000000000005</v>
      </c>
      <c r="E384" s="5">
        <v>55.710999999999999</v>
      </c>
      <c r="F384" s="5">
        <v>67.337000000000003</v>
      </c>
      <c r="G384" s="5">
        <v>66.346999999999994</v>
      </c>
    </row>
    <row r="385" spans="1:7" x14ac:dyDescent="0.2">
      <c r="A385" s="5">
        <v>12</v>
      </c>
      <c r="B385" s="5">
        <v>44.91</v>
      </c>
      <c r="C385" s="5">
        <v>65.954999999999998</v>
      </c>
      <c r="D385" s="5">
        <v>71.697000000000003</v>
      </c>
      <c r="E385" s="5">
        <v>55.77</v>
      </c>
      <c r="F385" s="5">
        <v>68.861000000000004</v>
      </c>
      <c r="G385" s="5">
        <v>67.489999999999995</v>
      </c>
    </row>
    <row r="386" spans="1:7" x14ac:dyDescent="0.2">
      <c r="A386" s="5">
        <v>13</v>
      </c>
      <c r="B386" s="5">
        <v>45.89</v>
      </c>
      <c r="C386" s="5">
        <v>66.623999999999995</v>
      </c>
      <c r="D386" s="5">
        <v>72.375</v>
      </c>
      <c r="E386" s="5">
        <v>55.805</v>
      </c>
      <c r="F386" s="5">
        <v>70.016999999999996</v>
      </c>
      <c r="G386" s="5">
        <v>68.299000000000007</v>
      </c>
    </row>
    <row r="387" spans="1:7" x14ac:dyDescent="0.2">
      <c r="A387" s="5">
        <v>14</v>
      </c>
      <c r="B387" s="5">
        <v>46.93</v>
      </c>
      <c r="C387" s="5">
        <v>66.995000000000005</v>
      </c>
      <c r="D387" s="5">
        <v>72.631</v>
      </c>
      <c r="E387" s="5">
        <v>55.820999999999998</v>
      </c>
      <c r="F387" s="5">
        <v>70.828999999999994</v>
      </c>
      <c r="G387" s="5">
        <v>68.7</v>
      </c>
    </row>
    <row r="388" spans="1:7" x14ac:dyDescent="0.2">
      <c r="A388" s="5">
        <v>15</v>
      </c>
      <c r="B388" s="5">
        <v>48.06</v>
      </c>
      <c r="C388" s="5">
        <v>67.102999999999994</v>
      </c>
      <c r="D388" s="5">
        <v>72.543999999999997</v>
      </c>
      <c r="E388" s="5">
        <v>55.828000000000003</v>
      </c>
      <c r="F388" s="5">
        <v>71.254000000000005</v>
      </c>
      <c r="G388" s="5">
        <v>68.786000000000001</v>
      </c>
    </row>
    <row r="389" spans="1:7" x14ac:dyDescent="0.2">
      <c r="A389" s="5">
        <v>16</v>
      </c>
      <c r="B389" s="5">
        <v>49.26</v>
      </c>
      <c r="C389" s="5">
        <v>66.965000000000003</v>
      </c>
      <c r="D389" s="5">
        <v>72.147999999999996</v>
      </c>
      <c r="E389" s="5">
        <v>55.829000000000001</v>
      </c>
      <c r="F389" s="5">
        <v>71.372</v>
      </c>
      <c r="G389" s="5">
        <v>68.510999999999996</v>
      </c>
    </row>
    <row r="390" spans="1:7" x14ac:dyDescent="0.2">
      <c r="A390" s="5">
        <v>17</v>
      </c>
      <c r="B390" s="5">
        <v>50.53</v>
      </c>
      <c r="C390" s="5">
        <v>66.587000000000003</v>
      </c>
      <c r="D390" s="5">
        <v>71.415999999999997</v>
      </c>
      <c r="E390" s="5">
        <v>55.829000000000001</v>
      </c>
      <c r="F390" s="5">
        <v>71.135999999999996</v>
      </c>
      <c r="G390" s="5">
        <v>67.965000000000003</v>
      </c>
    </row>
    <row r="391" spans="1:7" x14ac:dyDescent="0.2">
      <c r="A391" s="5">
        <v>18</v>
      </c>
      <c r="B391" s="5">
        <v>51.87</v>
      </c>
      <c r="C391" s="5">
        <v>65.992999999999995</v>
      </c>
      <c r="D391" s="5">
        <v>70.497</v>
      </c>
      <c r="E391" s="5">
        <v>55.829000000000001</v>
      </c>
      <c r="F391" s="5">
        <v>70.495000000000005</v>
      </c>
      <c r="G391" s="5">
        <v>67.152000000000001</v>
      </c>
    </row>
    <row r="392" spans="1:7" x14ac:dyDescent="0.2">
      <c r="A392" s="5">
        <v>19</v>
      </c>
      <c r="B392" s="5">
        <v>53.29</v>
      </c>
      <c r="C392" s="5">
        <v>65.225999999999999</v>
      </c>
      <c r="D392" s="5">
        <v>69.305999999999997</v>
      </c>
      <c r="E392" s="5">
        <v>55.829000000000001</v>
      </c>
      <c r="F392" s="5">
        <v>69.647000000000006</v>
      </c>
      <c r="G392" s="5">
        <v>66.120999999999995</v>
      </c>
    </row>
    <row r="393" spans="1:7" x14ac:dyDescent="0.2">
      <c r="A393" s="5">
        <v>20</v>
      </c>
      <c r="B393" s="5">
        <v>54.78</v>
      </c>
      <c r="C393" s="5">
        <v>64.296999999999997</v>
      </c>
      <c r="D393" s="5">
        <v>67.938000000000002</v>
      </c>
      <c r="E393" s="5">
        <v>55.829000000000001</v>
      </c>
      <c r="F393" s="5">
        <v>68.477999999999994</v>
      </c>
      <c r="G393" s="5">
        <v>64.941999999999993</v>
      </c>
    </row>
    <row r="394" spans="1:7" x14ac:dyDescent="0.2">
      <c r="A394" s="5">
        <v>21</v>
      </c>
      <c r="B394" s="5">
        <v>56.34</v>
      </c>
      <c r="C394" s="5">
        <v>63.241999999999997</v>
      </c>
      <c r="D394" s="5">
        <v>66.39</v>
      </c>
      <c r="E394" s="5">
        <v>55.829000000000001</v>
      </c>
      <c r="F394" s="5">
        <v>67.153000000000006</v>
      </c>
      <c r="G394" s="5">
        <v>63.594000000000001</v>
      </c>
    </row>
    <row r="395" spans="1:7" x14ac:dyDescent="0.2">
      <c r="A395" s="5">
        <v>22</v>
      </c>
      <c r="B395" s="5">
        <v>57.97</v>
      </c>
      <c r="C395" s="5">
        <v>62.070999999999998</v>
      </c>
      <c r="D395" s="5">
        <v>64.706000000000003</v>
      </c>
      <c r="E395" s="5">
        <v>55.829000000000001</v>
      </c>
      <c r="F395" s="5">
        <v>65.599000000000004</v>
      </c>
      <c r="G395" s="5">
        <v>62.15</v>
      </c>
    </row>
    <row r="396" spans="1:7" x14ac:dyDescent="0.2">
      <c r="A396" s="5">
        <v>23</v>
      </c>
      <c r="B396" s="5">
        <v>59.67</v>
      </c>
      <c r="C396" s="5">
        <v>60.823</v>
      </c>
      <c r="D396" s="5">
        <v>62.999000000000002</v>
      </c>
      <c r="E396" s="5">
        <v>55.829000000000001</v>
      </c>
      <c r="F396" s="5">
        <v>63.960999999999999</v>
      </c>
      <c r="G396" s="5">
        <v>60.502000000000002</v>
      </c>
    </row>
    <row r="397" spans="1:7" x14ac:dyDescent="0.2">
      <c r="A397" s="5">
        <v>24</v>
      </c>
      <c r="B397" s="5">
        <v>61.44</v>
      </c>
      <c r="C397" s="5">
        <v>59.526000000000003</v>
      </c>
      <c r="D397" s="5">
        <v>61.19</v>
      </c>
      <c r="E397" s="5">
        <v>55.829000000000001</v>
      </c>
      <c r="F397" s="5">
        <v>62.223999999999997</v>
      </c>
      <c r="G397" s="5">
        <v>58.862000000000002</v>
      </c>
    </row>
    <row r="398" spans="1:7" x14ac:dyDescent="0.2">
      <c r="A398" s="5">
        <v>25</v>
      </c>
      <c r="B398" s="5">
        <v>63.28</v>
      </c>
      <c r="C398" s="5">
        <v>58.192</v>
      </c>
      <c r="D398" s="5">
        <v>59.335999999999999</v>
      </c>
      <c r="E398" s="5">
        <v>55.826999999999998</v>
      </c>
      <c r="F398" s="5">
        <v>60.338999999999999</v>
      </c>
      <c r="G398" s="5">
        <v>57.265000000000001</v>
      </c>
    </row>
    <row r="399" spans="1:7" x14ac:dyDescent="0.2">
      <c r="A399" s="5">
        <v>26</v>
      </c>
      <c r="B399" s="5">
        <v>65.180000000000007</v>
      </c>
      <c r="C399" s="5">
        <v>56.872999999999998</v>
      </c>
      <c r="D399" s="5">
        <v>57.508000000000003</v>
      </c>
      <c r="E399" s="5">
        <v>55.82</v>
      </c>
      <c r="F399" s="5">
        <v>58.542000000000002</v>
      </c>
      <c r="G399" s="5">
        <v>55.622999999999998</v>
      </c>
    </row>
    <row r="400" spans="1:7" x14ac:dyDescent="0.2">
      <c r="A400" s="5">
        <v>27</v>
      </c>
      <c r="B400" s="5">
        <v>67.150000000000006</v>
      </c>
      <c r="C400" s="5">
        <v>55.53</v>
      </c>
      <c r="D400" s="5">
        <v>55.655000000000001</v>
      </c>
      <c r="E400" s="5">
        <v>55.718000000000004</v>
      </c>
      <c r="F400" s="5">
        <v>56.698</v>
      </c>
      <c r="G400" s="5">
        <v>54.048999999999999</v>
      </c>
    </row>
    <row r="401" spans="1:7" x14ac:dyDescent="0.2">
      <c r="A401" s="5">
        <v>28</v>
      </c>
      <c r="B401" s="5">
        <v>69.19</v>
      </c>
      <c r="C401" s="5">
        <v>53.966000000000001</v>
      </c>
      <c r="D401" s="5">
        <v>53.814</v>
      </c>
      <c r="E401" s="5">
        <v>54.77</v>
      </c>
      <c r="F401" s="5">
        <v>54.819000000000003</v>
      </c>
      <c r="G401" s="5">
        <v>52.462000000000003</v>
      </c>
    </row>
    <row r="402" spans="1:7" x14ac:dyDescent="0.2">
      <c r="A402" s="5">
        <v>29</v>
      </c>
      <c r="B402" s="5">
        <v>71.290000000000006</v>
      </c>
      <c r="C402" s="5">
        <v>52.212000000000003</v>
      </c>
      <c r="D402" s="5">
        <v>52.021000000000001</v>
      </c>
      <c r="E402" s="5">
        <v>52.944000000000003</v>
      </c>
      <c r="F402" s="5">
        <v>53.012</v>
      </c>
      <c r="G402" s="5">
        <v>50.869</v>
      </c>
    </row>
    <row r="403" spans="1:7" x14ac:dyDescent="0.2">
      <c r="A403" s="5">
        <v>30</v>
      </c>
      <c r="B403" s="5">
        <v>73.45</v>
      </c>
      <c r="C403" s="5">
        <v>50.463000000000001</v>
      </c>
      <c r="D403" s="5">
        <v>50.222999999999999</v>
      </c>
      <c r="E403" s="5">
        <v>51.085999999999999</v>
      </c>
      <c r="F403" s="5">
        <v>51.206000000000003</v>
      </c>
      <c r="G403" s="5">
        <v>49.338000000000001</v>
      </c>
    </row>
    <row r="404" spans="1:7" x14ac:dyDescent="0.2">
      <c r="A404" s="5">
        <v>31</v>
      </c>
      <c r="B404" s="5">
        <v>75.67</v>
      </c>
      <c r="C404" s="5">
        <v>48.777000000000001</v>
      </c>
      <c r="D404" s="5">
        <v>48.502000000000002</v>
      </c>
      <c r="E404" s="5">
        <v>49.348999999999997</v>
      </c>
      <c r="F404" s="5">
        <v>49.439</v>
      </c>
      <c r="G404" s="5">
        <v>47.819000000000003</v>
      </c>
    </row>
    <row r="405" spans="1:7" x14ac:dyDescent="0.2">
      <c r="A405" s="5">
        <v>32</v>
      </c>
      <c r="B405" s="5">
        <v>77.959999999999994</v>
      </c>
      <c r="C405" s="5">
        <v>47.113</v>
      </c>
      <c r="D405" s="5">
        <v>46.829000000000001</v>
      </c>
      <c r="E405" s="5">
        <v>47.594999999999999</v>
      </c>
      <c r="F405" s="5">
        <v>47.758000000000003</v>
      </c>
      <c r="G405" s="5">
        <v>46.268000000000001</v>
      </c>
    </row>
    <row r="406" spans="1:7" x14ac:dyDescent="0.2">
      <c r="A406" s="5">
        <v>33</v>
      </c>
      <c r="B406" s="5">
        <v>80.31</v>
      </c>
      <c r="C406" s="5">
        <v>45.473999999999997</v>
      </c>
      <c r="D406" s="5">
        <v>45.154000000000003</v>
      </c>
      <c r="E406" s="5">
        <v>45.914000000000001</v>
      </c>
      <c r="F406" s="5">
        <v>46.055</v>
      </c>
      <c r="G406" s="5">
        <v>44.774000000000001</v>
      </c>
    </row>
    <row r="407" spans="1:7" x14ac:dyDescent="0.2">
      <c r="A407" s="5">
        <v>34</v>
      </c>
      <c r="B407" s="5">
        <v>82.71</v>
      </c>
      <c r="C407" s="5">
        <v>43.912999999999997</v>
      </c>
      <c r="D407" s="5">
        <v>43.591999999999999</v>
      </c>
      <c r="E407" s="5">
        <v>44.347999999999999</v>
      </c>
      <c r="F407" s="5">
        <v>44.451999999999998</v>
      </c>
      <c r="G407" s="5">
        <v>43.26</v>
      </c>
    </row>
    <row r="408" spans="1:7" x14ac:dyDescent="0.2">
      <c r="A408" s="5">
        <v>35</v>
      </c>
      <c r="B408" s="5">
        <v>85.17</v>
      </c>
      <c r="C408" s="5">
        <v>42.363</v>
      </c>
      <c r="D408" s="5">
        <v>42.034999999999997</v>
      </c>
      <c r="E408" s="5">
        <v>42.722999999999999</v>
      </c>
      <c r="F408" s="5">
        <v>42.884999999999998</v>
      </c>
      <c r="G408" s="5">
        <v>41.811</v>
      </c>
    </row>
    <row r="409" spans="1:7" x14ac:dyDescent="0.2">
      <c r="A409" s="5">
        <v>36</v>
      </c>
      <c r="B409" s="5">
        <v>87.69</v>
      </c>
      <c r="C409" s="5">
        <v>40.877000000000002</v>
      </c>
      <c r="D409" s="5">
        <v>40.536999999999999</v>
      </c>
      <c r="E409" s="5">
        <v>41.231999999999999</v>
      </c>
      <c r="F409" s="5">
        <v>41.363999999999997</v>
      </c>
      <c r="G409" s="5">
        <v>40.377000000000002</v>
      </c>
    </row>
    <row r="410" spans="1:7" x14ac:dyDescent="0.2">
      <c r="A410" s="5">
        <v>37</v>
      </c>
      <c r="B410" s="5">
        <v>90.26</v>
      </c>
      <c r="C410" s="5">
        <v>39.445999999999998</v>
      </c>
      <c r="D410" s="5">
        <v>39.142000000000003</v>
      </c>
      <c r="E410" s="5">
        <v>39.759</v>
      </c>
      <c r="F410" s="5">
        <v>39.914000000000001</v>
      </c>
      <c r="G410" s="5">
        <v>38.970999999999997</v>
      </c>
    </row>
    <row r="411" spans="1:7" x14ac:dyDescent="0.2">
      <c r="A411" s="5">
        <v>38</v>
      </c>
      <c r="B411" s="5">
        <v>92.89</v>
      </c>
      <c r="C411" s="5">
        <v>38.058</v>
      </c>
      <c r="D411" s="5">
        <v>37.725999999999999</v>
      </c>
      <c r="E411" s="5">
        <v>38.393999999999998</v>
      </c>
      <c r="F411" s="5">
        <v>38.499000000000002</v>
      </c>
      <c r="G411" s="5">
        <v>37.613999999999997</v>
      </c>
    </row>
    <row r="412" spans="1:7" x14ac:dyDescent="0.2">
      <c r="A412" s="5">
        <v>39</v>
      </c>
      <c r="B412" s="5">
        <v>95.57</v>
      </c>
      <c r="C412" s="5">
        <v>36.728000000000002</v>
      </c>
      <c r="D412" s="5">
        <v>36.414000000000001</v>
      </c>
      <c r="E412" s="5">
        <v>37.063000000000002</v>
      </c>
      <c r="F412" s="5">
        <v>37.134</v>
      </c>
      <c r="G412" s="5">
        <v>36.302</v>
      </c>
    </row>
    <row r="413" spans="1:7" x14ac:dyDescent="0.2">
      <c r="A413" s="5">
        <v>40</v>
      </c>
      <c r="B413" s="5">
        <v>98.3</v>
      </c>
      <c r="C413" s="5">
        <v>35.447000000000003</v>
      </c>
      <c r="D413" s="5">
        <v>35.125999999999998</v>
      </c>
      <c r="E413" s="5">
        <v>35.79</v>
      </c>
      <c r="F413" s="5">
        <v>35.83</v>
      </c>
      <c r="G413" s="5">
        <v>35.045000000000002</v>
      </c>
    </row>
    <row r="414" spans="1:7" x14ac:dyDescent="0.2">
      <c r="A414" s="5">
        <v>41</v>
      </c>
      <c r="B414" s="5">
        <v>101.09</v>
      </c>
      <c r="C414" s="5">
        <v>34.210999999999999</v>
      </c>
      <c r="D414" s="5">
        <v>33.872</v>
      </c>
      <c r="E414" s="5">
        <v>34.545000000000002</v>
      </c>
      <c r="F414" s="5">
        <v>34.594999999999999</v>
      </c>
      <c r="G414" s="5">
        <v>33.832000000000001</v>
      </c>
    </row>
    <row r="415" spans="1:7" x14ac:dyDescent="0.2">
      <c r="A415" s="5">
        <v>42</v>
      </c>
      <c r="B415" s="5">
        <v>103.92</v>
      </c>
      <c r="C415" s="5">
        <v>33.018999999999998</v>
      </c>
      <c r="D415" s="5">
        <v>32.720999999999997</v>
      </c>
      <c r="E415" s="5">
        <v>33.36</v>
      </c>
      <c r="F415" s="5">
        <v>33.356999999999999</v>
      </c>
      <c r="G415" s="5">
        <v>32.636000000000003</v>
      </c>
    </row>
    <row r="416" spans="1:7" x14ac:dyDescent="0.2">
      <c r="A416" s="5">
        <v>43</v>
      </c>
      <c r="B416" s="5">
        <v>106.8</v>
      </c>
      <c r="C416" s="5">
        <v>31.885999999999999</v>
      </c>
      <c r="D416" s="5">
        <v>31.584</v>
      </c>
      <c r="E416" s="5">
        <v>32.238999999999997</v>
      </c>
      <c r="F416" s="5">
        <v>32.229999999999997</v>
      </c>
      <c r="G416" s="5">
        <v>31.49</v>
      </c>
    </row>
    <row r="417" spans="1:7" x14ac:dyDescent="0.2">
      <c r="A417" s="5">
        <v>44</v>
      </c>
      <c r="B417" s="5">
        <v>109.72</v>
      </c>
      <c r="C417" s="5">
        <v>30.783000000000001</v>
      </c>
      <c r="D417" s="5">
        <v>30.501000000000001</v>
      </c>
      <c r="E417" s="5">
        <v>31.145</v>
      </c>
      <c r="F417" s="5">
        <v>31.091999999999999</v>
      </c>
      <c r="G417" s="5">
        <v>30.395</v>
      </c>
    </row>
    <row r="418" spans="1:7" x14ac:dyDescent="0.2">
      <c r="A418" s="5">
        <v>45</v>
      </c>
      <c r="B418" s="5">
        <v>112.69</v>
      </c>
      <c r="C418" s="5">
        <v>29.736000000000001</v>
      </c>
      <c r="D418" s="5">
        <v>29.472000000000001</v>
      </c>
      <c r="E418" s="5">
        <v>30.105</v>
      </c>
      <c r="F418" s="5">
        <v>30.018999999999998</v>
      </c>
      <c r="G418" s="5">
        <v>29.347000000000001</v>
      </c>
    </row>
    <row r="419" spans="1:7" x14ac:dyDescent="0.2">
      <c r="A419" s="5">
        <v>46</v>
      </c>
      <c r="B419" s="5">
        <v>115.7</v>
      </c>
      <c r="C419" s="5">
        <v>28.736999999999998</v>
      </c>
      <c r="D419" s="5">
        <v>28.472000000000001</v>
      </c>
      <c r="E419" s="5">
        <v>29.099</v>
      </c>
      <c r="F419" s="5">
        <v>29.029</v>
      </c>
      <c r="G419" s="5">
        <v>28.346</v>
      </c>
    </row>
    <row r="420" spans="1:7" x14ac:dyDescent="0.2">
      <c r="A420" s="5">
        <v>47</v>
      </c>
      <c r="B420" s="5">
        <v>118.76</v>
      </c>
      <c r="C420" s="5">
        <v>27.771999999999998</v>
      </c>
      <c r="D420" s="5">
        <v>27.515000000000001</v>
      </c>
      <c r="E420" s="5">
        <v>28.111999999999998</v>
      </c>
      <c r="F420" s="5">
        <v>28.030999999999999</v>
      </c>
      <c r="G420" s="5">
        <v>27.428999999999998</v>
      </c>
    </row>
    <row r="421" spans="1:7" x14ac:dyDescent="0.2">
      <c r="A421" s="5">
        <v>48</v>
      </c>
      <c r="B421" s="5">
        <v>121.85</v>
      </c>
      <c r="C421" s="5">
        <v>26.86</v>
      </c>
      <c r="D421" s="5">
        <v>26.625</v>
      </c>
      <c r="E421" s="5">
        <v>27.193000000000001</v>
      </c>
      <c r="F421" s="5">
        <v>27.103000000000002</v>
      </c>
      <c r="G421" s="5">
        <v>26.516999999999999</v>
      </c>
    </row>
    <row r="422" spans="1:7" x14ac:dyDescent="0.2">
      <c r="A422" s="5">
        <v>49</v>
      </c>
      <c r="B422" s="5">
        <v>124.99</v>
      </c>
      <c r="C422" s="5">
        <v>26.001999999999999</v>
      </c>
      <c r="D422" s="5">
        <v>25.763000000000002</v>
      </c>
      <c r="E422" s="5">
        <v>26.315000000000001</v>
      </c>
      <c r="F422" s="5">
        <v>26.222999999999999</v>
      </c>
      <c r="G422" s="5">
        <v>25.707000000000001</v>
      </c>
    </row>
    <row r="423" spans="1:7" x14ac:dyDescent="0.2">
      <c r="A423" s="5">
        <v>50</v>
      </c>
      <c r="B423" s="5">
        <v>128.16</v>
      </c>
      <c r="C423" s="5">
        <v>25.167999999999999</v>
      </c>
      <c r="D423" s="5">
        <v>24.934000000000001</v>
      </c>
      <c r="E423" s="5">
        <v>25.462</v>
      </c>
      <c r="F423" s="5">
        <v>25.34</v>
      </c>
      <c r="G423" s="5">
        <v>24.937999999999999</v>
      </c>
    </row>
    <row r="424" spans="1:7" x14ac:dyDescent="0.2">
      <c r="A424" s="5">
        <v>51</v>
      </c>
      <c r="B424" s="5">
        <v>131.37</v>
      </c>
      <c r="C424" s="5">
        <v>24.381</v>
      </c>
      <c r="D424" s="5">
        <v>24.15</v>
      </c>
      <c r="E424" s="5">
        <v>24.64</v>
      </c>
      <c r="F424" s="5">
        <v>24.533999999999999</v>
      </c>
      <c r="G424" s="5">
        <v>24.201000000000001</v>
      </c>
    </row>
    <row r="425" spans="1:7" x14ac:dyDescent="0.2">
      <c r="A425" s="5">
        <v>52</v>
      </c>
      <c r="B425" s="5">
        <v>134.61000000000001</v>
      </c>
      <c r="C425" s="5">
        <v>23.623000000000001</v>
      </c>
      <c r="D425" s="5">
        <v>23.393000000000001</v>
      </c>
      <c r="E425" s="5">
        <v>23.856000000000002</v>
      </c>
      <c r="F425" s="5">
        <v>23.748999999999999</v>
      </c>
      <c r="G425" s="5">
        <v>23.494</v>
      </c>
    </row>
    <row r="426" spans="1:7" x14ac:dyDescent="0.2">
      <c r="A426" s="5">
        <v>53</v>
      </c>
      <c r="B426" s="5">
        <v>137.88999999999999</v>
      </c>
      <c r="C426" s="5">
        <v>22.887</v>
      </c>
      <c r="D426" s="5">
        <v>22.673999999999999</v>
      </c>
      <c r="E426" s="5">
        <v>23.106999999999999</v>
      </c>
      <c r="F426" s="5">
        <v>22.983000000000001</v>
      </c>
      <c r="G426" s="5">
        <v>22.786000000000001</v>
      </c>
    </row>
    <row r="427" spans="1:7" x14ac:dyDescent="0.2">
      <c r="A427" s="5">
        <v>54</v>
      </c>
      <c r="B427" s="5">
        <v>141.19</v>
      </c>
      <c r="C427" s="5">
        <v>22.178999999999998</v>
      </c>
      <c r="D427" s="5">
        <v>21.998000000000001</v>
      </c>
      <c r="E427" s="5">
        <v>22.387</v>
      </c>
      <c r="F427" s="5">
        <v>22.274000000000001</v>
      </c>
      <c r="G427" s="5">
        <v>22.055</v>
      </c>
    </row>
    <row r="428" spans="1:7" x14ac:dyDescent="0.2">
      <c r="A428" s="5">
        <v>55</v>
      </c>
      <c r="B428" s="5">
        <v>144.53</v>
      </c>
      <c r="C428" s="5">
        <v>21.492999999999999</v>
      </c>
      <c r="D428" s="5">
        <v>21.344999999999999</v>
      </c>
      <c r="E428" s="5">
        <v>21.693000000000001</v>
      </c>
      <c r="F428" s="5">
        <v>21.588999999999999</v>
      </c>
      <c r="G428" s="5">
        <v>21.344999999999999</v>
      </c>
    </row>
    <row r="429" spans="1:7" x14ac:dyDescent="0.2">
      <c r="A429" s="5">
        <v>56</v>
      </c>
      <c r="B429" s="5">
        <v>147.9</v>
      </c>
      <c r="C429" s="5">
        <v>20.829000000000001</v>
      </c>
      <c r="D429" s="5">
        <v>20.71</v>
      </c>
      <c r="E429" s="5">
        <v>21.056000000000001</v>
      </c>
      <c r="F429" s="5">
        <v>20.917999999999999</v>
      </c>
      <c r="G429" s="5">
        <v>20.632999999999999</v>
      </c>
    </row>
    <row r="430" spans="1:7" x14ac:dyDescent="0.2">
      <c r="A430" s="5">
        <v>57</v>
      </c>
      <c r="B430" s="5">
        <v>151.30000000000001</v>
      </c>
      <c r="C430" s="5">
        <v>20.206</v>
      </c>
      <c r="D430" s="5">
        <v>20.129000000000001</v>
      </c>
      <c r="E430" s="5">
        <v>20.437999999999999</v>
      </c>
      <c r="F430" s="5">
        <v>20.303999999999998</v>
      </c>
      <c r="G430" s="5">
        <v>19.952999999999999</v>
      </c>
    </row>
    <row r="431" spans="1:7" x14ac:dyDescent="0.2">
      <c r="A431" s="5">
        <v>58</v>
      </c>
      <c r="B431" s="5">
        <v>154.72</v>
      </c>
      <c r="C431" s="5">
        <v>19.594999999999999</v>
      </c>
      <c r="D431" s="5">
        <v>19.55</v>
      </c>
      <c r="E431" s="5">
        <v>19.827999999999999</v>
      </c>
      <c r="F431" s="5">
        <v>19.695</v>
      </c>
      <c r="G431" s="5">
        <v>19.306000000000001</v>
      </c>
    </row>
    <row r="432" spans="1:7" x14ac:dyDescent="0.2">
      <c r="A432" s="5">
        <v>59</v>
      </c>
      <c r="B432" s="5">
        <v>158.16</v>
      </c>
      <c r="C432" s="5">
        <v>19.013999999999999</v>
      </c>
      <c r="D432" s="5">
        <v>18.997</v>
      </c>
      <c r="E432" s="5">
        <v>19.256</v>
      </c>
      <c r="F432" s="5">
        <v>19.126999999999999</v>
      </c>
      <c r="G432" s="5">
        <v>18.675999999999998</v>
      </c>
    </row>
    <row r="433" spans="1:7" x14ac:dyDescent="0.2">
      <c r="A433" s="5">
        <v>60</v>
      </c>
      <c r="B433" s="5">
        <v>161.63</v>
      </c>
      <c r="C433" s="5">
        <v>18.47</v>
      </c>
      <c r="D433" s="5">
        <v>18.472999999999999</v>
      </c>
      <c r="E433" s="5">
        <v>18.718</v>
      </c>
      <c r="F433" s="5">
        <v>18.593</v>
      </c>
      <c r="G433" s="5">
        <v>18.094999999999999</v>
      </c>
    </row>
    <row r="434" spans="1:7" x14ac:dyDescent="0.2">
      <c r="A434" s="5">
        <v>61</v>
      </c>
      <c r="B434" s="5">
        <v>165.12</v>
      </c>
      <c r="C434" s="5">
        <v>17.943999999999999</v>
      </c>
      <c r="D434" s="5">
        <v>17.963999999999999</v>
      </c>
      <c r="E434" s="5">
        <v>18.204999999999998</v>
      </c>
      <c r="F434" s="5">
        <v>18.056000000000001</v>
      </c>
      <c r="G434" s="5">
        <v>17.553000000000001</v>
      </c>
    </row>
    <row r="435" spans="1:7" x14ac:dyDescent="0.2">
      <c r="A435" s="5">
        <v>62</v>
      </c>
      <c r="B435" s="5">
        <v>168.63</v>
      </c>
      <c r="C435" s="5">
        <v>17.449000000000002</v>
      </c>
      <c r="D435" s="5">
        <v>17.457999999999998</v>
      </c>
      <c r="E435" s="5">
        <v>17.725999999999999</v>
      </c>
      <c r="F435" s="5">
        <v>17.556000000000001</v>
      </c>
      <c r="G435" s="5">
        <v>17.056000000000001</v>
      </c>
    </row>
    <row r="436" spans="1:7" x14ac:dyDescent="0.2">
      <c r="A436" s="5">
        <v>63</v>
      </c>
      <c r="B436" s="5">
        <v>172.16</v>
      </c>
      <c r="C436" s="5">
        <v>16.972999999999999</v>
      </c>
      <c r="D436" s="5">
        <v>16.994</v>
      </c>
      <c r="E436" s="5">
        <v>17.228999999999999</v>
      </c>
      <c r="F436" s="5">
        <v>17.062000000000001</v>
      </c>
      <c r="G436" s="5">
        <v>16.609000000000002</v>
      </c>
    </row>
    <row r="437" spans="1:7" x14ac:dyDescent="0.2">
      <c r="A437" s="5">
        <v>64</v>
      </c>
      <c r="B437" s="5">
        <v>175.7</v>
      </c>
      <c r="C437" s="5">
        <v>16.533000000000001</v>
      </c>
      <c r="D437" s="5">
        <v>16.53</v>
      </c>
      <c r="E437" s="5">
        <v>16.777000000000001</v>
      </c>
      <c r="F437" s="5">
        <v>16.614000000000001</v>
      </c>
      <c r="G437" s="5">
        <v>16.213000000000001</v>
      </c>
    </row>
    <row r="438" spans="1:7" x14ac:dyDescent="0.2">
      <c r="A438" s="5">
        <v>65</v>
      </c>
      <c r="B438" s="5">
        <v>179.26</v>
      </c>
      <c r="C438" s="5">
        <v>16.116</v>
      </c>
      <c r="D438" s="5">
        <v>16.091000000000001</v>
      </c>
      <c r="E438" s="5">
        <v>16.341999999999999</v>
      </c>
      <c r="F438" s="5">
        <v>16.172999999999998</v>
      </c>
      <c r="G438" s="5">
        <v>15.86</v>
      </c>
    </row>
    <row r="439" spans="1:7" x14ac:dyDescent="0.2">
      <c r="A439" s="5">
        <v>66</v>
      </c>
      <c r="B439" s="5">
        <v>182.83</v>
      </c>
      <c r="C439" s="5">
        <v>15.72</v>
      </c>
      <c r="D439" s="5">
        <v>15.673999999999999</v>
      </c>
      <c r="E439" s="5">
        <v>15.92</v>
      </c>
      <c r="F439" s="5">
        <v>15.747999999999999</v>
      </c>
      <c r="G439" s="5">
        <v>15.536</v>
      </c>
    </row>
    <row r="440" spans="1:7" x14ac:dyDescent="0.2">
      <c r="A440" s="5">
        <v>67</v>
      </c>
      <c r="B440" s="5">
        <v>186.42</v>
      </c>
      <c r="C440" s="5">
        <v>15.345000000000001</v>
      </c>
      <c r="D440" s="5">
        <v>15.265000000000001</v>
      </c>
      <c r="E440" s="5">
        <v>15.525</v>
      </c>
      <c r="F440" s="5">
        <v>15.356999999999999</v>
      </c>
      <c r="G440" s="5">
        <v>15.231999999999999</v>
      </c>
    </row>
    <row r="441" spans="1:7" x14ac:dyDescent="0.2">
      <c r="A441" s="5">
        <v>68</v>
      </c>
      <c r="B441" s="5">
        <v>190.02</v>
      </c>
      <c r="C441" s="5">
        <v>14.981999999999999</v>
      </c>
      <c r="D441" s="5">
        <v>14.872</v>
      </c>
      <c r="E441" s="5">
        <v>15.144</v>
      </c>
      <c r="F441" s="5">
        <v>14.973000000000001</v>
      </c>
      <c r="G441" s="5">
        <v>14.94</v>
      </c>
    </row>
    <row r="442" spans="1:7" x14ac:dyDescent="0.2">
      <c r="A442" s="5">
        <v>69</v>
      </c>
      <c r="B442" s="5">
        <v>193.62</v>
      </c>
      <c r="C442" s="5">
        <v>14.631</v>
      </c>
      <c r="D442" s="5">
        <v>14.49</v>
      </c>
      <c r="E442" s="5">
        <v>14.776999999999999</v>
      </c>
      <c r="F442" s="5">
        <v>14.605</v>
      </c>
      <c r="G442" s="5">
        <v>14.651</v>
      </c>
    </row>
    <row r="443" spans="1:7" x14ac:dyDescent="0.2">
      <c r="A443" s="5">
        <v>70</v>
      </c>
      <c r="B443" s="5">
        <v>197.24</v>
      </c>
      <c r="C443" s="5">
        <v>14.291</v>
      </c>
      <c r="D443" s="5">
        <v>14.125</v>
      </c>
      <c r="E443" s="5">
        <v>14.42</v>
      </c>
      <c r="F443" s="5">
        <v>14.247999999999999</v>
      </c>
      <c r="G443" s="5">
        <v>14.371</v>
      </c>
    </row>
    <row r="444" spans="1:7" x14ac:dyDescent="0.2">
      <c r="A444" s="5">
        <v>71</v>
      </c>
      <c r="B444" s="5">
        <v>200.86</v>
      </c>
      <c r="C444" s="5">
        <v>13.961</v>
      </c>
      <c r="D444" s="5">
        <v>13.766999999999999</v>
      </c>
      <c r="E444" s="5">
        <v>14.069000000000001</v>
      </c>
      <c r="F444" s="5">
        <v>13.904999999999999</v>
      </c>
      <c r="G444" s="5">
        <v>14.105</v>
      </c>
    </row>
    <row r="445" spans="1:7" x14ac:dyDescent="0.2">
      <c r="A445" s="5">
        <v>72</v>
      </c>
      <c r="B445" s="5">
        <v>204.49</v>
      </c>
      <c r="C445" s="5">
        <v>13.651999999999999</v>
      </c>
      <c r="D445" s="5">
        <v>13.444000000000001</v>
      </c>
      <c r="E445" s="5">
        <v>13.744999999999999</v>
      </c>
      <c r="F445" s="5">
        <v>13.596</v>
      </c>
      <c r="G445" s="5">
        <v>13.821</v>
      </c>
    </row>
    <row r="446" spans="1:7" x14ac:dyDescent="0.2">
      <c r="A446" s="5">
        <v>73</v>
      </c>
      <c r="B446" s="5">
        <v>208.12</v>
      </c>
      <c r="C446" s="5">
        <v>13.332000000000001</v>
      </c>
      <c r="D446" s="5">
        <v>13.127000000000001</v>
      </c>
      <c r="E446" s="5">
        <v>13.433</v>
      </c>
      <c r="F446" s="5">
        <v>13.252000000000001</v>
      </c>
      <c r="G446" s="5">
        <v>13.515000000000001</v>
      </c>
    </row>
    <row r="447" spans="1:7" x14ac:dyDescent="0.2">
      <c r="A447" s="5">
        <v>74</v>
      </c>
      <c r="B447" s="5">
        <v>211.75</v>
      </c>
      <c r="C447" s="5">
        <v>13.028</v>
      </c>
      <c r="D447" s="5">
        <v>12.821</v>
      </c>
      <c r="E447" s="5">
        <v>13.12</v>
      </c>
      <c r="F447" s="5">
        <v>12.962</v>
      </c>
      <c r="G447" s="5">
        <v>13.209</v>
      </c>
    </row>
    <row r="448" spans="1:7" x14ac:dyDescent="0.2">
      <c r="A448" s="5">
        <v>75</v>
      </c>
      <c r="B448" s="5">
        <v>215.38</v>
      </c>
      <c r="C448" s="5">
        <v>12.73</v>
      </c>
      <c r="D448" s="5">
        <v>12.526</v>
      </c>
      <c r="E448" s="5">
        <v>12.807</v>
      </c>
      <c r="F448" s="5">
        <v>12.666</v>
      </c>
      <c r="G448" s="5">
        <v>12.92</v>
      </c>
    </row>
    <row r="449" spans="1:7" x14ac:dyDescent="0.2">
      <c r="A449" s="5">
        <v>76</v>
      </c>
      <c r="B449" s="5">
        <v>219.02</v>
      </c>
      <c r="C449" s="5">
        <v>12.439</v>
      </c>
      <c r="D449" s="5">
        <v>12.233000000000001</v>
      </c>
      <c r="E449" s="5">
        <v>12.535</v>
      </c>
      <c r="F449" s="5">
        <v>12.364000000000001</v>
      </c>
      <c r="G449" s="5">
        <v>12.625</v>
      </c>
    </row>
    <row r="450" spans="1:7" x14ac:dyDescent="0.2">
      <c r="A450" s="5">
        <v>77</v>
      </c>
      <c r="B450" s="5">
        <v>222.65</v>
      </c>
      <c r="C450" s="5">
        <v>12.16</v>
      </c>
      <c r="D450" s="5">
        <v>11.968</v>
      </c>
      <c r="E450" s="5">
        <v>12.257999999999999</v>
      </c>
      <c r="F450" s="5">
        <v>12.106</v>
      </c>
      <c r="G450" s="5">
        <v>12.308999999999999</v>
      </c>
    </row>
    <row r="451" spans="1:7" x14ac:dyDescent="0.2">
      <c r="A451" s="5">
        <v>78</v>
      </c>
      <c r="B451" s="5">
        <v>226.27</v>
      </c>
      <c r="C451" s="5">
        <v>11.884</v>
      </c>
      <c r="D451" s="5">
        <v>11.711</v>
      </c>
      <c r="E451" s="5">
        <v>11.997999999999999</v>
      </c>
      <c r="F451" s="5">
        <v>11.835000000000001</v>
      </c>
      <c r="G451" s="5">
        <v>11.993</v>
      </c>
    </row>
    <row r="452" spans="1:7" x14ac:dyDescent="0.2">
      <c r="A452" s="5">
        <v>79</v>
      </c>
      <c r="B452" s="5">
        <v>229.9</v>
      </c>
      <c r="C452" s="5">
        <v>11.63</v>
      </c>
      <c r="D452" s="5">
        <v>11.473000000000001</v>
      </c>
      <c r="E452" s="5">
        <v>11.743</v>
      </c>
      <c r="F452" s="5">
        <v>11.58</v>
      </c>
      <c r="G452" s="5">
        <v>11.724</v>
      </c>
    </row>
    <row r="453" spans="1:7" x14ac:dyDescent="0.2">
      <c r="A453" s="5">
        <v>80</v>
      </c>
      <c r="B453" s="5">
        <v>233.51</v>
      </c>
      <c r="C453" s="5">
        <v>11.39</v>
      </c>
      <c r="D453" s="5">
        <v>11.239000000000001</v>
      </c>
      <c r="E453" s="5">
        <v>11.493</v>
      </c>
      <c r="F453" s="5">
        <v>11.343</v>
      </c>
      <c r="G453" s="5">
        <v>11.484999999999999</v>
      </c>
    </row>
    <row r="454" spans="1:7" x14ac:dyDescent="0.2">
      <c r="A454" s="5">
        <v>81</v>
      </c>
      <c r="B454" s="5">
        <v>237.12</v>
      </c>
      <c r="C454" s="5">
        <v>11.151</v>
      </c>
      <c r="D454" s="5">
        <v>11.013999999999999</v>
      </c>
      <c r="E454" s="5">
        <v>11.257999999999999</v>
      </c>
      <c r="F454" s="5">
        <v>11.087999999999999</v>
      </c>
      <c r="G454" s="5">
        <v>11.243</v>
      </c>
    </row>
    <row r="455" spans="1:7" x14ac:dyDescent="0.2">
      <c r="A455" s="5">
        <v>82</v>
      </c>
      <c r="B455" s="5">
        <v>240.73</v>
      </c>
      <c r="C455" s="5">
        <v>10.920999999999999</v>
      </c>
      <c r="D455" s="5">
        <v>10.792999999999999</v>
      </c>
      <c r="E455" s="5">
        <v>11.016</v>
      </c>
      <c r="F455" s="5">
        <v>10.865</v>
      </c>
      <c r="G455" s="5">
        <v>11.010999999999999</v>
      </c>
    </row>
    <row r="456" spans="1:7" x14ac:dyDescent="0.2">
      <c r="A456" s="5">
        <v>83</v>
      </c>
      <c r="B456" s="5">
        <v>244.32</v>
      </c>
      <c r="C456" s="5">
        <v>10.696999999999999</v>
      </c>
      <c r="D456" s="5">
        <v>10.577</v>
      </c>
      <c r="E456" s="5">
        <v>10.782999999999999</v>
      </c>
      <c r="F456" s="5">
        <v>10.641</v>
      </c>
      <c r="G456" s="5">
        <v>10.789</v>
      </c>
    </row>
    <row r="457" spans="1:7" x14ac:dyDescent="0.2">
      <c r="A457" s="5">
        <v>84</v>
      </c>
      <c r="B457" s="5">
        <v>247.9</v>
      </c>
      <c r="C457" s="5">
        <v>10.493</v>
      </c>
      <c r="D457" s="5">
        <v>10.375</v>
      </c>
      <c r="E457" s="5">
        <v>10.587</v>
      </c>
      <c r="F457" s="5">
        <v>10.422000000000001</v>
      </c>
      <c r="G457" s="5">
        <v>10.59</v>
      </c>
    </row>
    <row r="458" spans="1:7" x14ac:dyDescent="0.2">
      <c r="A458" s="5">
        <v>85</v>
      </c>
      <c r="B458" s="5">
        <v>251.47</v>
      </c>
      <c r="C458" s="5">
        <v>10.294</v>
      </c>
      <c r="D458" s="5">
        <v>10.182</v>
      </c>
      <c r="E458" s="5">
        <v>10.396000000000001</v>
      </c>
      <c r="F458" s="5">
        <v>10.225</v>
      </c>
      <c r="G458" s="5">
        <v>10.375</v>
      </c>
    </row>
    <row r="459" spans="1:7" x14ac:dyDescent="0.2">
      <c r="A459" s="5">
        <v>86</v>
      </c>
      <c r="B459" s="5">
        <v>255.03</v>
      </c>
      <c r="C459" s="5">
        <v>10.087</v>
      </c>
      <c r="D459" s="5">
        <v>9.99</v>
      </c>
      <c r="E459" s="5">
        <v>10.202999999999999</v>
      </c>
      <c r="F459" s="5">
        <v>10.021000000000001</v>
      </c>
      <c r="G459" s="5">
        <v>10.134</v>
      </c>
    </row>
    <row r="460" spans="1:7" x14ac:dyDescent="0.2">
      <c r="A460" s="5">
        <v>87</v>
      </c>
      <c r="B460" s="5">
        <v>258.57</v>
      </c>
      <c r="C460" s="5">
        <v>9.89</v>
      </c>
      <c r="D460" s="5">
        <v>9.81</v>
      </c>
      <c r="E460" s="5">
        <v>10.007</v>
      </c>
      <c r="F460" s="5">
        <v>9.8290000000000006</v>
      </c>
      <c r="G460" s="5">
        <v>9.9149999999999991</v>
      </c>
    </row>
    <row r="461" spans="1:7" x14ac:dyDescent="0.2">
      <c r="A461" s="5">
        <v>88</v>
      </c>
      <c r="B461" s="5">
        <v>262.08999999999997</v>
      </c>
      <c r="C461" s="5">
        <v>9.7110000000000003</v>
      </c>
      <c r="D461" s="5">
        <v>9.6349999999999998</v>
      </c>
      <c r="E461" s="5">
        <v>9.8339999999999996</v>
      </c>
      <c r="F461" s="5">
        <v>9.6470000000000002</v>
      </c>
      <c r="G461" s="5">
        <v>9.7279999999999998</v>
      </c>
    </row>
    <row r="462" spans="1:7" x14ac:dyDescent="0.2">
      <c r="A462" s="5">
        <v>89</v>
      </c>
      <c r="B462" s="5">
        <v>265.60000000000002</v>
      </c>
      <c r="C462" s="5">
        <v>9.5370000000000008</v>
      </c>
      <c r="D462" s="5">
        <v>9.4589999999999996</v>
      </c>
      <c r="E462" s="5">
        <v>9.6539999999999999</v>
      </c>
      <c r="F462" s="5">
        <v>9.4710000000000001</v>
      </c>
      <c r="G462" s="5">
        <v>9.5640000000000001</v>
      </c>
    </row>
    <row r="463" spans="1:7" x14ac:dyDescent="0.2">
      <c r="A463" s="5">
        <v>90</v>
      </c>
      <c r="B463" s="5">
        <v>269.08999999999997</v>
      </c>
      <c r="C463" s="5">
        <v>9.3680000000000003</v>
      </c>
      <c r="D463" s="5">
        <v>9.2970000000000006</v>
      </c>
      <c r="E463" s="5">
        <v>9.4730000000000008</v>
      </c>
      <c r="F463" s="5">
        <v>9.3049999999999997</v>
      </c>
      <c r="G463" s="5">
        <v>9.3979999999999997</v>
      </c>
    </row>
    <row r="464" spans="1:7" x14ac:dyDescent="0.2">
      <c r="A464" s="5">
        <v>91</v>
      </c>
      <c r="B464" s="5">
        <v>272.57</v>
      </c>
      <c r="C464" s="5">
        <v>9.1999999999999993</v>
      </c>
      <c r="D464" s="5">
        <v>9.1319999999999997</v>
      </c>
      <c r="E464" s="5">
        <v>9.3290000000000006</v>
      </c>
      <c r="F464" s="5">
        <v>9.1319999999999997</v>
      </c>
      <c r="G464" s="5">
        <v>9.2050000000000001</v>
      </c>
    </row>
    <row r="465" spans="1:7" x14ac:dyDescent="0.2">
      <c r="A465" s="5">
        <v>92</v>
      </c>
      <c r="B465" s="5">
        <v>276.02</v>
      </c>
      <c r="C465" s="5">
        <v>9.0380000000000003</v>
      </c>
      <c r="D465" s="5">
        <v>8.9730000000000008</v>
      </c>
      <c r="E465" s="5">
        <v>9.1739999999999995</v>
      </c>
      <c r="F465" s="5">
        <v>8.9749999999999996</v>
      </c>
      <c r="G465" s="5">
        <v>9.0299999999999994</v>
      </c>
    </row>
    <row r="466" spans="1:7" x14ac:dyDescent="0.2">
      <c r="A466" s="5">
        <v>93</v>
      </c>
      <c r="B466" s="5">
        <v>279.45</v>
      </c>
      <c r="C466" s="5">
        <v>8.8840000000000003</v>
      </c>
      <c r="D466" s="5">
        <v>8.8219999999999992</v>
      </c>
      <c r="E466" s="5">
        <v>9.016</v>
      </c>
      <c r="F466" s="5">
        <v>8.8290000000000006</v>
      </c>
      <c r="G466" s="5">
        <v>8.8689999999999998</v>
      </c>
    </row>
    <row r="467" spans="1:7" x14ac:dyDescent="0.2">
      <c r="A467" s="5">
        <v>94</v>
      </c>
      <c r="B467" s="5">
        <v>282.86</v>
      </c>
      <c r="C467" s="5">
        <v>8.7390000000000008</v>
      </c>
      <c r="D467" s="5">
        <v>8.6709999999999994</v>
      </c>
      <c r="E467" s="5">
        <v>8.8780000000000001</v>
      </c>
      <c r="F467" s="5">
        <v>8.6720000000000006</v>
      </c>
      <c r="G467" s="5">
        <v>8.7360000000000007</v>
      </c>
    </row>
    <row r="468" spans="1:7" x14ac:dyDescent="0.2">
      <c r="A468" s="5">
        <v>95</v>
      </c>
      <c r="B468" s="5">
        <v>286.24</v>
      </c>
      <c r="C468" s="5">
        <v>8.6039999999999992</v>
      </c>
      <c r="D468" s="5">
        <v>8.532</v>
      </c>
      <c r="E468" s="5">
        <v>8.7349999999999994</v>
      </c>
      <c r="F468" s="5">
        <v>8.5449999999999999</v>
      </c>
      <c r="G468" s="5">
        <v>8.6039999999999992</v>
      </c>
    </row>
    <row r="469" spans="1:7" x14ac:dyDescent="0.2">
      <c r="A469" s="5">
        <v>96</v>
      </c>
      <c r="B469" s="5">
        <v>289.61</v>
      </c>
      <c r="C469" s="5">
        <v>8.4710000000000001</v>
      </c>
      <c r="D469" s="5">
        <v>8.4</v>
      </c>
      <c r="E469" s="5">
        <v>8.5939999999999994</v>
      </c>
      <c r="F469" s="5">
        <v>8.4120000000000008</v>
      </c>
      <c r="G469" s="5">
        <v>8.4760000000000009</v>
      </c>
    </row>
    <row r="470" spans="1:7" x14ac:dyDescent="0.2">
      <c r="A470" s="5">
        <v>97</v>
      </c>
      <c r="B470" s="5">
        <v>292.95</v>
      </c>
      <c r="C470" s="5">
        <v>8.3379999999999992</v>
      </c>
      <c r="D470" s="5">
        <v>8.2710000000000008</v>
      </c>
      <c r="E470" s="5">
        <v>8.4589999999999996</v>
      </c>
      <c r="F470" s="5">
        <v>8.2789999999999999</v>
      </c>
      <c r="G470" s="5">
        <v>8.3420000000000005</v>
      </c>
    </row>
    <row r="471" spans="1:7" x14ac:dyDescent="0.2">
      <c r="A471" s="5">
        <v>98</v>
      </c>
      <c r="B471" s="5">
        <v>296.26</v>
      </c>
      <c r="C471" s="5">
        <v>8.2100000000000009</v>
      </c>
      <c r="D471" s="5">
        <v>8.1440000000000001</v>
      </c>
      <c r="E471" s="5">
        <v>8.3409999999999993</v>
      </c>
      <c r="F471" s="5">
        <v>8.1579999999999995</v>
      </c>
      <c r="G471" s="5">
        <v>8.1980000000000004</v>
      </c>
    </row>
    <row r="472" spans="1:7" x14ac:dyDescent="0.2">
      <c r="A472" s="5">
        <v>99</v>
      </c>
      <c r="B472" s="5">
        <v>299.54000000000002</v>
      </c>
      <c r="C472" s="5">
        <v>8.0760000000000005</v>
      </c>
      <c r="D472" s="5">
        <v>8.0190000000000001</v>
      </c>
      <c r="E472" s="5">
        <v>8.218</v>
      </c>
      <c r="F472" s="5">
        <v>8.0380000000000003</v>
      </c>
      <c r="G472" s="5">
        <v>8.0269999999999992</v>
      </c>
    </row>
    <row r="473" spans="1:7" x14ac:dyDescent="0.2">
      <c r="A473" s="5">
        <v>100</v>
      </c>
      <c r="B473" s="5">
        <v>302.8</v>
      </c>
      <c r="C473" s="5">
        <v>7.9450000000000003</v>
      </c>
      <c r="D473" s="5">
        <v>7.9</v>
      </c>
      <c r="E473" s="5">
        <v>8.1080000000000005</v>
      </c>
      <c r="F473" s="5">
        <v>7.9269999999999996</v>
      </c>
      <c r="G473" s="5">
        <v>7.8449999999999998</v>
      </c>
    </row>
    <row r="474" spans="1:7" x14ac:dyDescent="0.2">
      <c r="A474" s="5">
        <v>101</v>
      </c>
      <c r="B474" s="5">
        <v>306.02999999999997</v>
      </c>
      <c r="C474" s="5">
        <v>7.819</v>
      </c>
      <c r="D474" s="5">
        <v>7.79</v>
      </c>
      <c r="E474" s="5">
        <v>8.0030000000000001</v>
      </c>
      <c r="F474" s="5">
        <v>7.8140000000000001</v>
      </c>
      <c r="G474" s="5">
        <v>7.6680000000000001</v>
      </c>
    </row>
    <row r="475" spans="1:7" x14ac:dyDescent="0.2">
      <c r="A475" s="5">
        <v>102</v>
      </c>
      <c r="B475" s="5">
        <v>309.23</v>
      </c>
      <c r="C475" s="5">
        <v>7.694</v>
      </c>
      <c r="D475" s="5">
        <v>7.6779999999999999</v>
      </c>
      <c r="E475" s="5">
        <v>7.9009999999999998</v>
      </c>
      <c r="F475" s="5">
        <v>7.7060000000000004</v>
      </c>
      <c r="G475" s="5">
        <v>7.4889999999999999</v>
      </c>
    </row>
    <row r="476" spans="1:7" x14ac:dyDescent="0.2">
      <c r="A476" s="5">
        <v>103</v>
      </c>
      <c r="B476" s="5">
        <v>312.39999999999998</v>
      </c>
      <c r="C476" s="5">
        <v>7.5709999999999997</v>
      </c>
      <c r="D476" s="5">
        <v>7.57</v>
      </c>
      <c r="E476" s="5">
        <v>7.8029999999999999</v>
      </c>
      <c r="F476" s="5">
        <v>7.5949999999999998</v>
      </c>
      <c r="G476" s="5">
        <v>7.3170000000000002</v>
      </c>
    </row>
    <row r="477" spans="1:7" x14ac:dyDescent="0.2">
      <c r="A477" s="5">
        <v>104</v>
      </c>
      <c r="B477" s="5">
        <v>315.54000000000002</v>
      </c>
      <c r="C477" s="5">
        <v>7.4569999999999999</v>
      </c>
      <c r="D477" s="5">
        <v>7.4640000000000004</v>
      </c>
      <c r="E477" s="5">
        <v>7.7060000000000004</v>
      </c>
      <c r="F477" s="5">
        <v>7.4829999999999997</v>
      </c>
      <c r="G477" s="5">
        <v>7.173</v>
      </c>
    </row>
    <row r="478" spans="1:7" x14ac:dyDescent="0.2">
      <c r="A478" s="5">
        <v>105</v>
      </c>
      <c r="B478" s="5">
        <v>318.64999999999998</v>
      </c>
      <c r="C478" s="5">
        <v>7.3570000000000002</v>
      </c>
      <c r="D478" s="5">
        <v>7.3620000000000001</v>
      </c>
      <c r="E478" s="5">
        <v>7.6079999999999997</v>
      </c>
      <c r="F478" s="5">
        <v>7.3869999999999996</v>
      </c>
      <c r="G478" s="5">
        <v>7.069</v>
      </c>
    </row>
    <row r="479" spans="1:7" x14ac:dyDescent="0.2">
      <c r="A479" s="5">
        <v>106</v>
      </c>
      <c r="B479" s="5">
        <v>321.73</v>
      </c>
      <c r="C479" s="5">
        <v>7.2640000000000002</v>
      </c>
      <c r="D479" s="5">
        <v>7.2679999999999998</v>
      </c>
      <c r="E479" s="5">
        <v>7.5129999999999999</v>
      </c>
      <c r="F479" s="5">
        <v>7.2910000000000004</v>
      </c>
      <c r="G479" s="5">
        <v>6.9820000000000002</v>
      </c>
    </row>
    <row r="480" spans="1:7" x14ac:dyDescent="0.2">
      <c r="A480" s="5">
        <v>107</v>
      </c>
      <c r="B480" s="5">
        <v>324.77</v>
      </c>
      <c r="C480" s="5">
        <v>7.173</v>
      </c>
      <c r="D480" s="5">
        <v>7.1719999999999997</v>
      </c>
      <c r="E480" s="5">
        <v>7.4169999999999998</v>
      </c>
      <c r="F480" s="5">
        <v>7.1890000000000001</v>
      </c>
      <c r="G480" s="5">
        <v>6.9139999999999997</v>
      </c>
    </row>
    <row r="481" spans="1:7" x14ac:dyDescent="0.2">
      <c r="A481" s="5">
        <v>108</v>
      </c>
      <c r="B481" s="5">
        <v>327.79</v>
      </c>
      <c r="C481" s="5">
        <v>7.0960000000000001</v>
      </c>
      <c r="D481" s="5">
        <v>7.08</v>
      </c>
      <c r="E481" s="5">
        <v>7.3289999999999997</v>
      </c>
      <c r="F481" s="5">
        <v>7.0970000000000004</v>
      </c>
      <c r="G481" s="5">
        <v>6.8780000000000001</v>
      </c>
    </row>
    <row r="482" spans="1:7" x14ac:dyDescent="0.2">
      <c r="A482" s="5">
        <v>109</v>
      </c>
      <c r="B482" s="5">
        <v>330.76</v>
      </c>
      <c r="C482" s="5">
        <v>7.0250000000000004</v>
      </c>
      <c r="D482" s="5">
        <v>6.9989999999999997</v>
      </c>
      <c r="E482" s="5">
        <v>7.234</v>
      </c>
      <c r="F482" s="5">
        <v>7.01</v>
      </c>
      <c r="G482" s="5">
        <v>6.8559999999999999</v>
      </c>
    </row>
    <row r="483" spans="1:7" x14ac:dyDescent="0.2">
      <c r="A483" s="5">
        <v>110</v>
      </c>
      <c r="B483" s="5">
        <v>333.71</v>
      </c>
      <c r="C483" s="5">
        <v>6.9530000000000003</v>
      </c>
      <c r="D483" s="5">
        <v>6.9130000000000003</v>
      </c>
      <c r="E483" s="5">
        <v>7.1520000000000001</v>
      </c>
      <c r="F483" s="5">
        <v>6.92</v>
      </c>
      <c r="G483" s="5">
        <v>6.8289999999999997</v>
      </c>
    </row>
    <row r="484" spans="1:7" x14ac:dyDescent="0.2">
      <c r="A484" s="5">
        <v>111</v>
      </c>
      <c r="B484" s="5">
        <v>336.61</v>
      </c>
      <c r="C484" s="5">
        <v>6.8869999999999996</v>
      </c>
      <c r="D484" s="5">
        <v>6.8339999999999996</v>
      </c>
      <c r="E484" s="5">
        <v>7.0739999999999998</v>
      </c>
      <c r="F484" s="5">
        <v>6.8360000000000003</v>
      </c>
      <c r="G484" s="5">
        <v>6.8040000000000003</v>
      </c>
    </row>
    <row r="485" spans="1:7" x14ac:dyDescent="0.2">
      <c r="A485" s="5">
        <v>112</v>
      </c>
      <c r="B485" s="5">
        <v>339.49</v>
      </c>
      <c r="C485" s="5">
        <v>6.8230000000000004</v>
      </c>
      <c r="D485" s="5">
        <v>6.7590000000000003</v>
      </c>
      <c r="E485" s="5">
        <v>6.9870000000000001</v>
      </c>
      <c r="F485" s="5">
        <v>6.76</v>
      </c>
      <c r="G485" s="5">
        <v>6.7859999999999996</v>
      </c>
    </row>
    <row r="486" spans="1:7" x14ac:dyDescent="0.2">
      <c r="A486" s="5">
        <v>113</v>
      </c>
      <c r="B486" s="5">
        <v>342.32</v>
      </c>
      <c r="C486" s="5">
        <v>6.7629999999999999</v>
      </c>
      <c r="D486" s="5">
        <v>6.6820000000000004</v>
      </c>
      <c r="E486" s="5">
        <v>6.9080000000000004</v>
      </c>
      <c r="F486" s="5">
        <v>6.6840000000000002</v>
      </c>
      <c r="G486" s="5">
        <v>6.78</v>
      </c>
    </row>
    <row r="487" spans="1:7" x14ac:dyDescent="0.2">
      <c r="A487" s="5">
        <v>114</v>
      </c>
      <c r="B487" s="5">
        <v>345.12</v>
      </c>
      <c r="C487" s="5">
        <v>6.7030000000000003</v>
      </c>
      <c r="D487" s="5">
        <v>6.6079999999999997</v>
      </c>
      <c r="E487" s="5">
        <v>6.8330000000000002</v>
      </c>
      <c r="F487" s="5">
        <v>6.6059999999999999</v>
      </c>
      <c r="G487" s="5">
        <v>6.7640000000000002</v>
      </c>
    </row>
    <row r="488" spans="1:7" x14ac:dyDescent="0.2">
      <c r="A488" s="5">
        <v>115</v>
      </c>
      <c r="B488" s="5">
        <v>347.89</v>
      </c>
      <c r="C488" s="5">
        <v>6.6390000000000002</v>
      </c>
      <c r="D488" s="5">
        <v>6.5380000000000003</v>
      </c>
      <c r="E488" s="5">
        <v>6.7549999999999999</v>
      </c>
      <c r="F488" s="5">
        <v>6.5369999999999999</v>
      </c>
      <c r="G488" s="5">
        <v>6.7240000000000002</v>
      </c>
    </row>
    <row r="489" spans="1:7" x14ac:dyDescent="0.2">
      <c r="A489" s="5">
        <v>116</v>
      </c>
      <c r="B489" s="5">
        <v>350.61</v>
      </c>
      <c r="C489" s="5">
        <v>6.5750000000000002</v>
      </c>
      <c r="D489" s="5">
        <v>6.468</v>
      </c>
      <c r="E489" s="5">
        <v>6.6820000000000004</v>
      </c>
      <c r="F489" s="5">
        <v>6.4640000000000004</v>
      </c>
      <c r="G489" s="5">
        <v>6.6859999999999999</v>
      </c>
    </row>
    <row r="490" spans="1:7" x14ac:dyDescent="0.2">
      <c r="A490" s="5">
        <v>117</v>
      </c>
      <c r="B490" s="5">
        <v>353.3</v>
      </c>
      <c r="C490" s="5">
        <v>6.5129999999999999</v>
      </c>
      <c r="D490" s="5">
        <v>6.3949999999999996</v>
      </c>
      <c r="E490" s="5">
        <v>6.6180000000000003</v>
      </c>
      <c r="F490" s="5">
        <v>6.3860000000000001</v>
      </c>
      <c r="G490" s="5">
        <v>6.6539999999999999</v>
      </c>
    </row>
    <row r="491" spans="1:7" x14ac:dyDescent="0.2">
      <c r="A491" s="5">
        <v>118</v>
      </c>
      <c r="B491" s="5">
        <v>355.95</v>
      </c>
      <c r="C491" s="5">
        <v>6.4589999999999996</v>
      </c>
      <c r="D491" s="5">
        <v>6.33</v>
      </c>
      <c r="E491" s="5">
        <v>6.5579999999999998</v>
      </c>
      <c r="F491" s="5">
        <v>6.335</v>
      </c>
      <c r="G491" s="5">
        <v>6.6150000000000002</v>
      </c>
    </row>
    <row r="492" spans="1:7" x14ac:dyDescent="0.2">
      <c r="A492" s="5">
        <v>119</v>
      </c>
      <c r="B492" s="5">
        <v>358.56</v>
      </c>
      <c r="C492" s="5">
        <v>6.3920000000000003</v>
      </c>
      <c r="D492" s="5">
        <v>6.2610000000000001</v>
      </c>
      <c r="E492" s="5">
        <v>6.4870000000000001</v>
      </c>
      <c r="F492" s="5">
        <v>6.2779999999999996</v>
      </c>
      <c r="G492" s="5">
        <v>6.5410000000000004</v>
      </c>
    </row>
    <row r="493" spans="1:7" x14ac:dyDescent="0.2">
      <c r="A493" s="5">
        <v>120</v>
      </c>
      <c r="B493" s="5">
        <v>361.13</v>
      </c>
      <c r="C493" s="5">
        <v>6.3250000000000002</v>
      </c>
      <c r="D493" s="5">
        <v>6.1989999999999998</v>
      </c>
      <c r="E493" s="5">
        <v>6.4249999999999998</v>
      </c>
      <c r="F493" s="5">
        <v>6.2160000000000002</v>
      </c>
      <c r="G493" s="5">
        <v>6.4619999999999997</v>
      </c>
    </row>
    <row r="494" spans="1:7" x14ac:dyDescent="0.2">
      <c r="A494" s="5">
        <v>121</v>
      </c>
      <c r="B494" s="5">
        <v>363.66</v>
      </c>
      <c r="C494" s="5">
        <v>6.2610000000000001</v>
      </c>
      <c r="D494" s="5">
        <v>6.1390000000000002</v>
      </c>
      <c r="E494" s="5">
        <v>6.3680000000000003</v>
      </c>
      <c r="F494" s="5">
        <v>6.1529999999999996</v>
      </c>
      <c r="G494" s="5">
        <v>6.3840000000000003</v>
      </c>
    </row>
    <row r="495" spans="1:7" x14ac:dyDescent="0.2">
      <c r="A495" s="5">
        <v>122</v>
      </c>
      <c r="B495" s="5">
        <v>366.16</v>
      </c>
      <c r="C495" s="5">
        <v>6.2009999999999996</v>
      </c>
      <c r="D495" s="5">
        <v>6.0810000000000004</v>
      </c>
      <c r="E495" s="5">
        <v>6.3120000000000003</v>
      </c>
      <c r="F495" s="5">
        <v>6.0750000000000002</v>
      </c>
      <c r="G495" s="5">
        <v>6.3369999999999997</v>
      </c>
    </row>
    <row r="496" spans="1:7" x14ac:dyDescent="0.2">
      <c r="A496" s="5">
        <v>123</v>
      </c>
      <c r="B496" s="5">
        <v>368.61</v>
      </c>
      <c r="C496" s="5">
        <v>6.1550000000000002</v>
      </c>
      <c r="D496" s="5">
        <v>6.0140000000000002</v>
      </c>
      <c r="E496" s="5">
        <v>6.2560000000000002</v>
      </c>
      <c r="F496" s="5">
        <v>6.0309999999999997</v>
      </c>
      <c r="G496" s="5">
        <v>6.319</v>
      </c>
    </row>
    <row r="497" spans="1:7" x14ac:dyDescent="0.2">
      <c r="A497" s="5">
        <v>124</v>
      </c>
      <c r="B497" s="5">
        <v>371.02</v>
      </c>
      <c r="C497" s="5">
        <v>6.109</v>
      </c>
      <c r="D497" s="5">
        <v>5.9589999999999996</v>
      </c>
      <c r="E497" s="5">
        <v>6.1970000000000001</v>
      </c>
      <c r="F497" s="5">
        <v>5.968</v>
      </c>
      <c r="G497" s="5">
        <v>6.3109999999999999</v>
      </c>
    </row>
    <row r="498" spans="1:7" x14ac:dyDescent="0.2">
      <c r="A498" s="5">
        <v>125</v>
      </c>
      <c r="B498" s="5">
        <v>373.39</v>
      </c>
      <c r="C498" s="5">
        <v>6.0609999999999999</v>
      </c>
      <c r="D498" s="5">
        <v>5.9050000000000002</v>
      </c>
      <c r="E498" s="5">
        <v>6.1360000000000001</v>
      </c>
      <c r="F498" s="5">
        <v>5.9039999999999999</v>
      </c>
      <c r="G498" s="5">
        <v>6.2990000000000004</v>
      </c>
    </row>
    <row r="499" spans="1:7" x14ac:dyDescent="0.2">
      <c r="A499" s="5">
        <v>126</v>
      </c>
      <c r="B499" s="5">
        <v>375.72</v>
      </c>
      <c r="C499" s="5">
        <v>6.0270000000000001</v>
      </c>
      <c r="D499" s="5">
        <v>5.8540000000000001</v>
      </c>
      <c r="E499" s="5">
        <v>6.0810000000000004</v>
      </c>
      <c r="F499" s="5">
        <v>5.8570000000000002</v>
      </c>
      <c r="G499" s="5">
        <v>6.3140000000000001</v>
      </c>
    </row>
    <row r="500" spans="1:7" x14ac:dyDescent="0.2">
      <c r="A500" s="5">
        <v>127</v>
      </c>
      <c r="B500" s="5">
        <v>378.01</v>
      </c>
      <c r="C500" s="5">
        <v>6.0060000000000002</v>
      </c>
      <c r="D500" s="5">
        <v>5.8</v>
      </c>
      <c r="E500" s="5">
        <v>6.0330000000000004</v>
      </c>
      <c r="F500" s="5">
        <v>5.8040000000000003</v>
      </c>
      <c r="G500" s="5">
        <v>6.3860000000000001</v>
      </c>
    </row>
    <row r="501" spans="1:7" x14ac:dyDescent="0.2">
      <c r="A501" s="5">
        <v>128</v>
      </c>
      <c r="B501" s="5">
        <v>380.26</v>
      </c>
      <c r="C501" s="5">
        <v>5.992</v>
      </c>
      <c r="D501" s="5">
        <v>5.7430000000000003</v>
      </c>
      <c r="E501" s="5">
        <v>5.9809999999999999</v>
      </c>
      <c r="F501" s="5">
        <v>5.7560000000000002</v>
      </c>
      <c r="G501" s="5">
        <v>6.4889999999999999</v>
      </c>
    </row>
    <row r="502" spans="1:7" x14ac:dyDescent="0.2">
      <c r="A502" s="5">
        <v>129</v>
      </c>
      <c r="B502" s="5">
        <v>382.47</v>
      </c>
      <c r="C502" s="5">
        <v>5.9729999999999999</v>
      </c>
      <c r="D502" s="5">
        <v>5.694</v>
      </c>
      <c r="E502" s="5">
        <v>5.9269999999999996</v>
      </c>
      <c r="F502" s="5">
        <v>5.7030000000000003</v>
      </c>
      <c r="G502" s="5">
        <v>6.569</v>
      </c>
    </row>
    <row r="503" spans="1:7" x14ac:dyDescent="0.2">
      <c r="A503" s="5">
        <v>130</v>
      </c>
      <c r="B503" s="5">
        <v>384.63</v>
      </c>
      <c r="C503" s="5">
        <v>5.9420000000000002</v>
      </c>
      <c r="D503" s="5">
        <v>5.6470000000000002</v>
      </c>
      <c r="E503" s="5">
        <v>5.883</v>
      </c>
      <c r="F503" s="5">
        <v>5.6459999999999999</v>
      </c>
      <c r="G503" s="5">
        <v>6.593</v>
      </c>
    </row>
    <row r="504" spans="1:7" x14ac:dyDescent="0.2">
      <c r="A504" s="5">
        <v>131</v>
      </c>
      <c r="B504" s="5">
        <v>386.76</v>
      </c>
      <c r="C504" s="5">
        <v>5.9119999999999999</v>
      </c>
      <c r="D504" s="5">
        <v>5.6</v>
      </c>
      <c r="E504" s="5">
        <v>5.8410000000000002</v>
      </c>
      <c r="F504" s="5">
        <v>5.6029999999999998</v>
      </c>
      <c r="G504" s="5">
        <v>6.6020000000000003</v>
      </c>
    </row>
    <row r="505" spans="1:7" x14ac:dyDescent="0.2">
      <c r="A505" s="5">
        <v>132</v>
      </c>
      <c r="B505" s="5">
        <v>388.84</v>
      </c>
      <c r="C505" s="5">
        <v>5.8810000000000002</v>
      </c>
      <c r="D505" s="5">
        <v>5.5540000000000003</v>
      </c>
      <c r="E505" s="5">
        <v>5.7889999999999997</v>
      </c>
      <c r="F505" s="5">
        <v>5.5620000000000003</v>
      </c>
      <c r="G505" s="5">
        <v>6.6189999999999998</v>
      </c>
    </row>
    <row r="506" spans="1:7" x14ac:dyDescent="0.2">
      <c r="A506" s="5">
        <v>133</v>
      </c>
      <c r="B506" s="5">
        <v>390.88</v>
      </c>
      <c r="C506" s="5">
        <v>5.8529999999999998</v>
      </c>
      <c r="D506" s="5">
        <v>5.5049999999999999</v>
      </c>
      <c r="E506" s="5">
        <v>5.7460000000000004</v>
      </c>
      <c r="F506" s="5">
        <v>5.524</v>
      </c>
      <c r="G506" s="5">
        <v>6.6379999999999999</v>
      </c>
    </row>
    <row r="507" spans="1:7" x14ac:dyDescent="0.2">
      <c r="A507" s="5">
        <v>134</v>
      </c>
      <c r="B507" s="5">
        <v>392.87</v>
      </c>
      <c r="C507" s="5">
        <v>5.8140000000000001</v>
      </c>
      <c r="D507" s="5">
        <v>5.4619999999999997</v>
      </c>
      <c r="E507" s="5">
        <v>5.6980000000000004</v>
      </c>
      <c r="F507" s="5">
        <v>5.4829999999999997</v>
      </c>
      <c r="G507" s="5">
        <v>6.6139999999999999</v>
      </c>
    </row>
    <row r="508" spans="1:7" x14ac:dyDescent="0.2">
      <c r="A508" s="5">
        <v>135</v>
      </c>
      <c r="B508" s="5">
        <v>394.83</v>
      </c>
      <c r="C508" s="5">
        <v>5.7679999999999998</v>
      </c>
      <c r="D508" s="5">
        <v>5.4219999999999997</v>
      </c>
      <c r="E508" s="5">
        <v>5.66</v>
      </c>
      <c r="F508" s="5">
        <v>5.4379999999999997</v>
      </c>
      <c r="G508" s="5">
        <v>6.55</v>
      </c>
    </row>
    <row r="509" spans="1:7" x14ac:dyDescent="0.2">
      <c r="A509" s="5">
        <v>136</v>
      </c>
      <c r="B509" s="5">
        <v>396.74</v>
      </c>
      <c r="C509" s="5">
        <v>5.7089999999999996</v>
      </c>
      <c r="D509" s="5">
        <v>5.3739999999999997</v>
      </c>
      <c r="E509" s="5">
        <v>5.6230000000000002</v>
      </c>
      <c r="F509" s="5">
        <v>5.3940000000000001</v>
      </c>
      <c r="G509" s="5">
        <v>6.4470000000000001</v>
      </c>
    </row>
    <row r="510" spans="1:7" x14ac:dyDescent="0.2">
      <c r="A510" s="5">
        <v>137</v>
      </c>
      <c r="B510" s="5">
        <v>398.61</v>
      </c>
      <c r="C510" s="5">
        <v>5.6470000000000002</v>
      </c>
      <c r="D510" s="5">
        <v>5.3310000000000004</v>
      </c>
      <c r="E510" s="5">
        <v>5.5739999999999998</v>
      </c>
      <c r="F510" s="5">
        <v>5.343</v>
      </c>
      <c r="G510" s="5">
        <v>6.3410000000000002</v>
      </c>
    </row>
    <row r="511" spans="1:7" x14ac:dyDescent="0.2">
      <c r="A511" s="5">
        <v>138</v>
      </c>
      <c r="B511" s="5">
        <v>400.43</v>
      </c>
      <c r="C511" s="5">
        <v>5.5810000000000004</v>
      </c>
      <c r="D511" s="5">
        <v>5.2910000000000004</v>
      </c>
      <c r="E511" s="5">
        <v>5.5229999999999997</v>
      </c>
      <c r="F511" s="5">
        <v>5.2949999999999999</v>
      </c>
      <c r="G511" s="5">
        <v>6.2160000000000002</v>
      </c>
    </row>
    <row r="512" spans="1:7" x14ac:dyDescent="0.2">
      <c r="A512" s="5">
        <v>139</v>
      </c>
      <c r="B512" s="5">
        <v>402.22</v>
      </c>
      <c r="C512" s="5">
        <v>5.5179999999999998</v>
      </c>
      <c r="D512" s="5">
        <v>5.2530000000000001</v>
      </c>
      <c r="E512" s="5">
        <v>5.484</v>
      </c>
      <c r="F512" s="5">
        <v>5.25</v>
      </c>
      <c r="G512" s="5">
        <v>6.0860000000000003</v>
      </c>
    </row>
    <row r="513" spans="1:7" x14ac:dyDescent="0.2">
      <c r="A513" s="5">
        <v>140</v>
      </c>
      <c r="B513" s="5">
        <v>403.96</v>
      </c>
      <c r="C513" s="5">
        <v>5.4489999999999998</v>
      </c>
      <c r="D513" s="5">
        <v>5.2140000000000004</v>
      </c>
      <c r="E513" s="5">
        <v>5.4349999999999996</v>
      </c>
      <c r="F513" s="5">
        <v>5.2050000000000001</v>
      </c>
      <c r="G513" s="5">
        <v>5.94</v>
      </c>
    </row>
    <row r="514" spans="1:7" x14ac:dyDescent="0.2">
      <c r="A514" s="5">
        <v>141</v>
      </c>
      <c r="B514" s="5">
        <v>405.66</v>
      </c>
      <c r="C514" s="5">
        <v>5.3739999999999997</v>
      </c>
      <c r="D514" s="5">
        <v>5.16</v>
      </c>
      <c r="E514" s="5">
        <v>5.3840000000000003</v>
      </c>
      <c r="F514" s="5">
        <v>5.1760000000000002</v>
      </c>
      <c r="G514" s="5">
        <v>5.7729999999999997</v>
      </c>
    </row>
    <row r="515" spans="1:7" x14ac:dyDescent="0.2">
      <c r="A515" s="5">
        <v>142</v>
      </c>
      <c r="B515" s="5">
        <v>407.31</v>
      </c>
      <c r="C515" s="5">
        <v>5.2930000000000001</v>
      </c>
      <c r="D515" s="5">
        <v>5.1109999999999998</v>
      </c>
      <c r="E515" s="5">
        <v>5.3390000000000004</v>
      </c>
      <c r="F515" s="5">
        <v>5.1269999999999998</v>
      </c>
      <c r="G515" s="5">
        <v>5.5949999999999998</v>
      </c>
    </row>
    <row r="516" spans="1:7" x14ac:dyDescent="0.2">
      <c r="A516" s="5">
        <v>143</v>
      </c>
      <c r="B516" s="5">
        <v>408.92</v>
      </c>
      <c r="C516" s="5">
        <v>5.2140000000000004</v>
      </c>
      <c r="D516" s="5">
        <v>5.0679999999999996</v>
      </c>
      <c r="E516" s="5">
        <v>5.2960000000000003</v>
      </c>
      <c r="F516" s="5">
        <v>5.0709999999999997</v>
      </c>
      <c r="G516" s="5">
        <v>5.4219999999999997</v>
      </c>
    </row>
    <row r="517" spans="1:7" x14ac:dyDescent="0.2">
      <c r="A517" s="5">
        <v>144</v>
      </c>
      <c r="B517" s="5">
        <v>410.49</v>
      </c>
      <c r="C517" s="5">
        <v>5.1379999999999999</v>
      </c>
      <c r="D517" s="5">
        <v>5.024</v>
      </c>
      <c r="E517" s="5">
        <v>5.2560000000000002</v>
      </c>
      <c r="F517" s="5">
        <v>5.024</v>
      </c>
      <c r="G517" s="5">
        <v>5.2489999999999997</v>
      </c>
    </row>
    <row r="518" spans="1:7" x14ac:dyDescent="0.2">
      <c r="A518" s="5">
        <v>145</v>
      </c>
      <c r="B518" s="5">
        <v>412.02</v>
      </c>
      <c r="C518" s="5">
        <v>5.0629999999999997</v>
      </c>
      <c r="D518" s="5">
        <v>4.9770000000000003</v>
      </c>
      <c r="E518" s="5">
        <v>5.21</v>
      </c>
      <c r="F518" s="5">
        <v>4.9779999999999998</v>
      </c>
      <c r="G518" s="5">
        <v>5.085</v>
      </c>
    </row>
    <row r="519" spans="1:7" x14ac:dyDescent="0.2">
      <c r="A519" s="5">
        <v>146</v>
      </c>
      <c r="B519" s="5">
        <v>413.5</v>
      </c>
      <c r="C519" s="5">
        <v>4.9939999999999998</v>
      </c>
      <c r="D519" s="5">
        <v>4.9340000000000002</v>
      </c>
      <c r="E519" s="5">
        <v>5.1660000000000004</v>
      </c>
      <c r="F519" s="5">
        <v>4.9359999999999999</v>
      </c>
      <c r="G519" s="5">
        <v>4.9400000000000004</v>
      </c>
    </row>
    <row r="520" spans="1:7" x14ac:dyDescent="0.2">
      <c r="A520" s="5">
        <v>147</v>
      </c>
      <c r="B520" s="5">
        <v>414.94</v>
      </c>
      <c r="C520" s="5">
        <v>4.9349999999999996</v>
      </c>
      <c r="D520" s="5">
        <v>4.88</v>
      </c>
      <c r="E520" s="5">
        <v>5.1180000000000003</v>
      </c>
      <c r="F520" s="5">
        <v>4.8949999999999996</v>
      </c>
      <c r="G520" s="5">
        <v>4.8490000000000002</v>
      </c>
    </row>
    <row r="521" spans="1:7" x14ac:dyDescent="0.2">
      <c r="A521" s="5">
        <v>148</v>
      </c>
      <c r="B521" s="5">
        <v>416.33</v>
      </c>
      <c r="C521" s="5">
        <v>4.8920000000000003</v>
      </c>
      <c r="D521" s="5">
        <v>4.8360000000000003</v>
      </c>
      <c r="E521" s="5">
        <v>5.07</v>
      </c>
      <c r="F521" s="5">
        <v>4.8520000000000003</v>
      </c>
      <c r="G521" s="5">
        <v>4.8109999999999999</v>
      </c>
    </row>
    <row r="522" spans="1:7" x14ac:dyDescent="0.2">
      <c r="A522" s="5">
        <v>149</v>
      </c>
      <c r="B522" s="5">
        <v>417.69</v>
      </c>
      <c r="C522" s="5">
        <v>4.8550000000000004</v>
      </c>
      <c r="D522" s="5">
        <v>4.7859999999999996</v>
      </c>
      <c r="E522" s="5">
        <v>5.032</v>
      </c>
      <c r="F522" s="5">
        <v>4.806</v>
      </c>
      <c r="G522" s="5">
        <v>4.7939999999999996</v>
      </c>
    </row>
    <row r="523" spans="1:7" x14ac:dyDescent="0.2">
      <c r="A523" s="5">
        <v>150</v>
      </c>
      <c r="B523" s="5">
        <v>419</v>
      </c>
      <c r="C523" s="5">
        <v>4.8129999999999997</v>
      </c>
      <c r="D523" s="5">
        <v>4.7309999999999999</v>
      </c>
      <c r="E523" s="5">
        <v>4.9800000000000004</v>
      </c>
      <c r="F523" s="5">
        <v>4.75</v>
      </c>
      <c r="G523" s="5">
        <v>4.79</v>
      </c>
    </row>
    <row r="524" spans="1:7" x14ac:dyDescent="0.2">
      <c r="A524" s="5">
        <v>151</v>
      </c>
      <c r="B524" s="5">
        <v>420.26</v>
      </c>
      <c r="C524" s="5">
        <v>4.7869999999999999</v>
      </c>
      <c r="D524" s="5">
        <v>4.6829999999999998</v>
      </c>
      <c r="E524" s="5">
        <v>4.9269999999999996</v>
      </c>
      <c r="F524" s="5">
        <v>4.702</v>
      </c>
      <c r="G524" s="5">
        <v>4.8339999999999996</v>
      </c>
    </row>
    <row r="525" spans="1:7" x14ac:dyDescent="0.2">
      <c r="A525" s="5">
        <v>152</v>
      </c>
      <c r="B525" s="5">
        <v>421.49</v>
      </c>
      <c r="C525" s="5">
        <v>4.7759999999999998</v>
      </c>
      <c r="D525" s="5">
        <v>4.641</v>
      </c>
      <c r="E525" s="5">
        <v>4.8769999999999998</v>
      </c>
      <c r="F525" s="5">
        <v>4.6580000000000004</v>
      </c>
      <c r="G525" s="5">
        <v>4.9269999999999996</v>
      </c>
    </row>
    <row r="526" spans="1:7" x14ac:dyDescent="0.2">
      <c r="A526" s="5">
        <v>153</v>
      </c>
      <c r="B526" s="5">
        <v>422.67</v>
      </c>
      <c r="C526" s="5">
        <v>4.7629999999999999</v>
      </c>
      <c r="D526" s="5">
        <v>4.5940000000000003</v>
      </c>
      <c r="E526" s="5">
        <v>4.827</v>
      </c>
      <c r="F526" s="5">
        <v>4.6050000000000004</v>
      </c>
      <c r="G526" s="5">
        <v>5.0250000000000004</v>
      </c>
    </row>
    <row r="527" spans="1:7" x14ac:dyDescent="0.2">
      <c r="A527" s="5">
        <v>154</v>
      </c>
      <c r="B527" s="5">
        <v>423.8</v>
      </c>
      <c r="C527" s="5">
        <v>4.74</v>
      </c>
      <c r="D527" s="5">
        <v>4.5369999999999999</v>
      </c>
      <c r="E527" s="5">
        <v>4.7759999999999998</v>
      </c>
      <c r="F527" s="5">
        <v>4.5579999999999998</v>
      </c>
      <c r="G527" s="5">
        <v>5.0880000000000001</v>
      </c>
    </row>
    <row r="528" spans="1:7" x14ac:dyDescent="0.2">
      <c r="A528" s="5">
        <v>155</v>
      </c>
      <c r="B528" s="5">
        <v>424.9</v>
      </c>
      <c r="C528" s="5">
        <v>4.7</v>
      </c>
      <c r="D528" s="5">
        <v>4.4870000000000001</v>
      </c>
      <c r="E528" s="5">
        <v>4.7190000000000003</v>
      </c>
      <c r="F528" s="5">
        <v>4.5049999999999999</v>
      </c>
      <c r="G528" s="5">
        <v>5.09</v>
      </c>
    </row>
    <row r="529" spans="1:7" x14ac:dyDescent="0.2">
      <c r="A529" s="5">
        <v>156</v>
      </c>
      <c r="B529" s="5">
        <v>425.95</v>
      </c>
      <c r="C529" s="5">
        <v>4.6550000000000002</v>
      </c>
      <c r="D529" s="5">
        <v>4.4349999999999996</v>
      </c>
      <c r="E529" s="5">
        <v>4.6660000000000004</v>
      </c>
      <c r="F529" s="5">
        <v>4.4539999999999997</v>
      </c>
      <c r="G529" s="5">
        <v>5.0659999999999998</v>
      </c>
    </row>
    <row r="530" spans="1:7" x14ac:dyDescent="0.2">
      <c r="A530" s="5">
        <v>157</v>
      </c>
      <c r="B530" s="5">
        <v>426.96</v>
      </c>
      <c r="C530" s="5">
        <v>4.6130000000000004</v>
      </c>
      <c r="D530" s="5">
        <v>4.3769999999999998</v>
      </c>
      <c r="E530" s="5">
        <v>4.6150000000000002</v>
      </c>
      <c r="F530" s="5">
        <v>4.3979999999999997</v>
      </c>
      <c r="G530" s="5">
        <v>5.0620000000000003</v>
      </c>
    </row>
    <row r="531" spans="1:7" x14ac:dyDescent="0.2">
      <c r="A531" s="5">
        <v>158</v>
      </c>
      <c r="B531" s="5">
        <v>427.92</v>
      </c>
      <c r="C531" s="5">
        <v>4.5679999999999996</v>
      </c>
      <c r="D531" s="5">
        <v>4.3259999999999996</v>
      </c>
      <c r="E531" s="5">
        <v>4.5609999999999999</v>
      </c>
      <c r="F531" s="5">
        <v>4.3410000000000002</v>
      </c>
      <c r="G531" s="5">
        <v>5.0449999999999999</v>
      </c>
    </row>
    <row r="532" spans="1:7" x14ac:dyDescent="0.2">
      <c r="A532" s="5">
        <v>159</v>
      </c>
      <c r="B532" s="5">
        <v>428.84</v>
      </c>
      <c r="C532" s="5">
        <v>4.5190000000000001</v>
      </c>
      <c r="D532" s="5">
        <v>4.274</v>
      </c>
      <c r="E532" s="5">
        <v>4.5119999999999996</v>
      </c>
      <c r="F532" s="5">
        <v>4.2880000000000003</v>
      </c>
      <c r="G532" s="5">
        <v>5.0039999999999996</v>
      </c>
    </row>
    <row r="533" spans="1:7" x14ac:dyDescent="0.2">
      <c r="A533" s="5">
        <v>160</v>
      </c>
      <c r="B533" s="5">
        <v>429.72</v>
      </c>
      <c r="C533" s="5">
        <v>4.4660000000000002</v>
      </c>
      <c r="D533" s="5">
        <v>4.2169999999999996</v>
      </c>
      <c r="E533" s="5">
        <v>4.4630000000000001</v>
      </c>
      <c r="F533" s="5">
        <v>4.2300000000000004</v>
      </c>
      <c r="G533" s="5">
        <v>4.9560000000000004</v>
      </c>
    </row>
    <row r="534" spans="1:7" x14ac:dyDescent="0.2">
      <c r="A534" s="5">
        <v>161</v>
      </c>
      <c r="B534" s="5">
        <v>430.55</v>
      </c>
      <c r="C534" s="5">
        <v>4.42</v>
      </c>
      <c r="D534" s="5">
        <v>4.165</v>
      </c>
      <c r="E534" s="5">
        <v>4.4059999999999997</v>
      </c>
      <c r="F534" s="5">
        <v>4.1779999999999999</v>
      </c>
      <c r="G534" s="5">
        <v>4.931</v>
      </c>
    </row>
    <row r="535" spans="1:7" x14ac:dyDescent="0.2">
      <c r="A535" s="5">
        <v>162</v>
      </c>
      <c r="B535" s="5">
        <v>431.35</v>
      </c>
      <c r="C535" s="5">
        <v>4.3730000000000002</v>
      </c>
      <c r="D535" s="5">
        <v>4.109</v>
      </c>
      <c r="E535" s="5">
        <v>4.343</v>
      </c>
      <c r="F535" s="5">
        <v>4.1219999999999999</v>
      </c>
      <c r="G535" s="5">
        <v>4.9180000000000001</v>
      </c>
    </row>
    <row r="536" spans="1:7" x14ac:dyDescent="0.2">
      <c r="A536" s="5">
        <v>163</v>
      </c>
      <c r="B536" s="5">
        <v>432.1</v>
      </c>
      <c r="C536" s="5">
        <v>4.3090000000000002</v>
      </c>
      <c r="D536" s="5">
        <v>4.0519999999999996</v>
      </c>
      <c r="E536" s="5">
        <v>4.2919999999999998</v>
      </c>
      <c r="F536" s="5">
        <v>4.0670000000000002</v>
      </c>
      <c r="G536" s="5">
        <v>4.827</v>
      </c>
    </row>
    <row r="537" spans="1:7" x14ac:dyDescent="0.2">
      <c r="A537" s="5">
        <v>164</v>
      </c>
      <c r="B537" s="5">
        <v>432.8</v>
      </c>
      <c r="C537" s="5">
        <v>4.2270000000000003</v>
      </c>
      <c r="D537" s="5">
        <v>3.9940000000000002</v>
      </c>
      <c r="E537" s="5">
        <v>4.234</v>
      </c>
      <c r="F537" s="5">
        <v>4.0090000000000003</v>
      </c>
      <c r="G537" s="5">
        <v>4.67</v>
      </c>
    </row>
    <row r="538" spans="1:7" x14ac:dyDescent="0.2">
      <c r="A538" s="5">
        <v>165</v>
      </c>
      <c r="B538" s="5">
        <v>433.47</v>
      </c>
      <c r="C538" s="5">
        <v>4.1399999999999997</v>
      </c>
      <c r="D538" s="5">
        <v>3.9390000000000001</v>
      </c>
      <c r="E538" s="5">
        <v>4.1680000000000001</v>
      </c>
      <c r="F538" s="5">
        <v>3.95</v>
      </c>
      <c r="G538" s="5">
        <v>4.5049999999999999</v>
      </c>
    </row>
    <row r="539" spans="1:7" x14ac:dyDescent="0.2">
      <c r="A539" s="5">
        <v>166</v>
      </c>
      <c r="B539" s="5">
        <v>434.09</v>
      </c>
      <c r="C539" s="5">
        <v>4.0679999999999996</v>
      </c>
      <c r="D539" s="5">
        <v>3.8780000000000001</v>
      </c>
      <c r="E539" s="5">
        <v>4.109</v>
      </c>
      <c r="F539" s="5">
        <v>3.8919999999999999</v>
      </c>
      <c r="G539" s="5">
        <v>4.3940000000000001</v>
      </c>
    </row>
    <row r="540" spans="1:7" x14ac:dyDescent="0.2">
      <c r="A540" s="5">
        <v>167</v>
      </c>
      <c r="B540" s="5">
        <v>434.66</v>
      </c>
      <c r="C540" s="5">
        <v>4</v>
      </c>
      <c r="D540" s="5">
        <v>3.8159999999999998</v>
      </c>
      <c r="E540" s="5">
        <v>4.0510000000000002</v>
      </c>
      <c r="F540" s="5">
        <v>3.827</v>
      </c>
      <c r="G540" s="5">
        <v>4.3079999999999998</v>
      </c>
    </row>
    <row r="541" spans="1:7" x14ac:dyDescent="0.2">
      <c r="A541" s="5">
        <v>168</v>
      </c>
      <c r="B541" s="5">
        <v>435.2</v>
      </c>
      <c r="C541" s="5">
        <v>3.9279999999999999</v>
      </c>
      <c r="D541" s="5">
        <v>3.754</v>
      </c>
      <c r="E541" s="5">
        <v>3.9889999999999999</v>
      </c>
      <c r="F541" s="5">
        <v>3.7629999999999999</v>
      </c>
      <c r="G541" s="5">
        <v>4.2060000000000004</v>
      </c>
    </row>
    <row r="542" spans="1:7" x14ac:dyDescent="0.2">
      <c r="A542" s="5">
        <v>169</v>
      </c>
      <c r="B542" s="5">
        <v>435.69</v>
      </c>
      <c r="C542" s="5">
        <v>3.8559999999999999</v>
      </c>
      <c r="D542" s="5">
        <v>3.6890000000000001</v>
      </c>
      <c r="E542" s="5">
        <v>3.927</v>
      </c>
      <c r="F542" s="5">
        <v>3.702</v>
      </c>
      <c r="G542" s="5">
        <v>4.1040000000000001</v>
      </c>
    </row>
    <row r="543" spans="1:7" x14ac:dyDescent="0.2">
      <c r="A543" s="5">
        <v>170</v>
      </c>
      <c r="B543" s="5">
        <v>436.14</v>
      </c>
      <c r="C543" s="5">
        <v>3.7949999999999999</v>
      </c>
      <c r="D543" s="5">
        <v>3.629</v>
      </c>
      <c r="E543" s="5">
        <v>3.8730000000000002</v>
      </c>
      <c r="F543" s="5">
        <v>3.645</v>
      </c>
      <c r="G543" s="5">
        <v>4.0339999999999998</v>
      </c>
    </row>
    <row r="544" spans="1:7" x14ac:dyDescent="0.2">
      <c r="A544" s="5">
        <v>171</v>
      </c>
      <c r="B544" s="5">
        <v>436.54</v>
      </c>
      <c r="C544" s="5">
        <v>3.7429999999999999</v>
      </c>
      <c r="D544" s="5">
        <v>3.5739999999999998</v>
      </c>
      <c r="E544" s="5">
        <v>3.8180000000000001</v>
      </c>
      <c r="F544" s="5">
        <v>3.5859999999999999</v>
      </c>
      <c r="G544" s="5">
        <v>3.992</v>
      </c>
    </row>
    <row r="545" spans="1:7" x14ac:dyDescent="0.2">
      <c r="A545" s="5">
        <v>172</v>
      </c>
      <c r="B545" s="5">
        <v>436.91</v>
      </c>
      <c r="C545" s="5">
        <v>3.6890000000000001</v>
      </c>
      <c r="D545" s="5">
        <v>3.5209999999999999</v>
      </c>
      <c r="E545" s="5">
        <v>3.7589999999999999</v>
      </c>
      <c r="F545" s="5">
        <v>3.53</v>
      </c>
      <c r="G545" s="5">
        <v>3.9470000000000001</v>
      </c>
    </row>
    <row r="546" spans="1:7" x14ac:dyDescent="0.2">
      <c r="A546" s="5">
        <v>173</v>
      </c>
      <c r="B546" s="5">
        <v>437.23</v>
      </c>
      <c r="C546" s="5">
        <v>3.6379999999999999</v>
      </c>
      <c r="D546" s="5">
        <v>3.4670000000000001</v>
      </c>
      <c r="E546" s="5">
        <v>3.7080000000000002</v>
      </c>
      <c r="F546" s="5">
        <v>3.47</v>
      </c>
      <c r="G546" s="5">
        <v>3.9089999999999998</v>
      </c>
    </row>
    <row r="547" spans="1:7" x14ac:dyDescent="0.2">
      <c r="A547" s="5">
        <v>174</v>
      </c>
      <c r="B547" s="5">
        <v>437.51</v>
      </c>
      <c r="C547" s="5">
        <v>3.5910000000000002</v>
      </c>
      <c r="D547" s="5">
        <v>3.4089999999999998</v>
      </c>
      <c r="E547" s="5">
        <v>3.65</v>
      </c>
      <c r="F547" s="5">
        <v>3.4129999999999998</v>
      </c>
      <c r="G547" s="5">
        <v>3.8929999999999998</v>
      </c>
    </row>
    <row r="548" spans="1:7" x14ac:dyDescent="0.2">
      <c r="A548" s="5">
        <v>175</v>
      </c>
      <c r="B548" s="5">
        <v>437.74</v>
      </c>
      <c r="C548" s="5">
        <v>3.5459999999999998</v>
      </c>
      <c r="D548" s="5">
        <v>3.35</v>
      </c>
      <c r="E548" s="5">
        <v>3.5910000000000002</v>
      </c>
      <c r="F548" s="5">
        <v>3.355</v>
      </c>
      <c r="G548" s="5">
        <v>3.89</v>
      </c>
    </row>
    <row r="549" spans="1:7" x14ac:dyDescent="0.2">
      <c r="A549" s="5">
        <v>176</v>
      </c>
      <c r="B549" s="5">
        <v>437.93</v>
      </c>
      <c r="C549" s="5">
        <v>3.5009999999999999</v>
      </c>
      <c r="D549" s="5">
        <v>3.3029999999999999</v>
      </c>
      <c r="E549" s="5">
        <v>3.53</v>
      </c>
      <c r="F549" s="5">
        <v>3.2970000000000002</v>
      </c>
      <c r="G549" s="5">
        <v>3.8740000000000001</v>
      </c>
    </row>
    <row r="550" spans="1:7" x14ac:dyDescent="0.2">
      <c r="A550" s="5">
        <v>177</v>
      </c>
      <c r="B550" s="5">
        <v>438.08</v>
      </c>
      <c r="C550" s="5">
        <v>3.4510000000000001</v>
      </c>
      <c r="D550" s="5">
        <v>3.25</v>
      </c>
      <c r="E550" s="5">
        <v>3.4780000000000002</v>
      </c>
      <c r="F550" s="5">
        <v>3.2429999999999999</v>
      </c>
      <c r="G550" s="5">
        <v>3.8330000000000002</v>
      </c>
    </row>
    <row r="551" spans="1:7" x14ac:dyDescent="0.2">
      <c r="A551" s="5">
        <v>178</v>
      </c>
      <c r="B551" s="5">
        <v>438.19</v>
      </c>
      <c r="C551" s="5">
        <v>3.39</v>
      </c>
      <c r="D551" s="5">
        <v>3.1960000000000002</v>
      </c>
      <c r="E551" s="5">
        <v>3.4239999999999999</v>
      </c>
      <c r="F551" s="5">
        <v>3.1859999999999999</v>
      </c>
      <c r="G551" s="5">
        <v>3.7519999999999998</v>
      </c>
    </row>
    <row r="552" spans="1:7" x14ac:dyDescent="0.2">
      <c r="A552" s="5">
        <v>179</v>
      </c>
      <c r="B552" s="5">
        <v>438.25</v>
      </c>
      <c r="C552" s="5">
        <v>3.3239999999999998</v>
      </c>
      <c r="D552" s="5">
        <v>3.14</v>
      </c>
      <c r="E552" s="5">
        <v>3.3660000000000001</v>
      </c>
      <c r="F552" s="5">
        <v>3.1349999999999998</v>
      </c>
      <c r="G552" s="5">
        <v>3.6560000000000001</v>
      </c>
    </row>
    <row r="553" spans="1:7" x14ac:dyDescent="0.2">
      <c r="A553" s="5">
        <v>180</v>
      </c>
      <c r="B553" s="5">
        <v>438.28</v>
      </c>
      <c r="C553" s="5">
        <v>3.2709999999999999</v>
      </c>
      <c r="D553" s="5">
        <v>3.0870000000000002</v>
      </c>
      <c r="E553" s="5">
        <v>3.3109999999999999</v>
      </c>
      <c r="F553" s="5">
        <v>3.0840000000000001</v>
      </c>
      <c r="G553" s="5">
        <v>3.6019999999999999</v>
      </c>
    </row>
    <row r="554" spans="1:7" x14ac:dyDescent="0.2">
      <c r="A554" s="5">
        <v>181</v>
      </c>
      <c r="B554" s="5">
        <v>438.25</v>
      </c>
      <c r="C554" s="5">
        <v>3.2370000000000001</v>
      </c>
      <c r="D554" s="5">
        <v>3.04</v>
      </c>
      <c r="E554" s="5">
        <v>3.2570000000000001</v>
      </c>
      <c r="F554" s="5">
        <v>3.0390000000000001</v>
      </c>
      <c r="G554" s="5">
        <v>3.6120000000000001</v>
      </c>
    </row>
    <row r="555" spans="1:7" x14ac:dyDescent="0.2">
      <c r="A555" s="5">
        <v>182</v>
      </c>
      <c r="B555" s="5">
        <v>438.19</v>
      </c>
      <c r="C555" s="5">
        <v>3.2160000000000002</v>
      </c>
      <c r="D555" s="5">
        <v>2.9950000000000001</v>
      </c>
      <c r="E555" s="5">
        <v>3.2090000000000001</v>
      </c>
      <c r="F555" s="5">
        <v>2.99</v>
      </c>
      <c r="G555" s="5">
        <v>3.67</v>
      </c>
    </row>
    <row r="556" spans="1:7" x14ac:dyDescent="0.2">
      <c r="A556" s="5">
        <v>183</v>
      </c>
      <c r="B556" s="5">
        <v>438.08</v>
      </c>
      <c r="C556" s="5">
        <v>3.1930000000000001</v>
      </c>
      <c r="D556" s="5">
        <v>2.952</v>
      </c>
      <c r="E556" s="5">
        <v>3.165</v>
      </c>
      <c r="F556" s="5">
        <v>2.9420000000000002</v>
      </c>
      <c r="G556" s="5">
        <v>3.7130000000000001</v>
      </c>
    </row>
    <row r="557" spans="1:7" x14ac:dyDescent="0.2">
      <c r="A557" s="5">
        <v>184</v>
      </c>
      <c r="B557" s="5">
        <v>437.93</v>
      </c>
      <c r="C557" s="5">
        <v>3.1629999999999998</v>
      </c>
      <c r="D557" s="5">
        <v>2.9129999999999998</v>
      </c>
      <c r="E557" s="5">
        <v>3.129</v>
      </c>
      <c r="F557" s="5">
        <v>2.9049999999999998</v>
      </c>
      <c r="G557" s="5">
        <v>3.706</v>
      </c>
    </row>
    <row r="558" spans="1:7" x14ac:dyDescent="0.2">
      <c r="A558" s="5">
        <v>185</v>
      </c>
      <c r="B558" s="5">
        <v>437.74</v>
      </c>
      <c r="C558" s="5">
        <v>3.1269999999999998</v>
      </c>
      <c r="D558" s="5">
        <v>2.87</v>
      </c>
      <c r="E558" s="5">
        <v>3.081</v>
      </c>
      <c r="F558" s="5">
        <v>2.8679999999999999</v>
      </c>
      <c r="G558" s="5">
        <v>3.6880000000000002</v>
      </c>
    </row>
    <row r="559" spans="1:7" x14ac:dyDescent="0.2">
      <c r="A559" s="5">
        <v>186</v>
      </c>
      <c r="B559" s="5">
        <v>437.51</v>
      </c>
      <c r="C559" s="5">
        <v>3.0870000000000002</v>
      </c>
      <c r="D559" s="5">
        <v>2.8260000000000001</v>
      </c>
      <c r="E559" s="5">
        <v>3.0390000000000001</v>
      </c>
      <c r="F559" s="5">
        <v>2.831</v>
      </c>
      <c r="G559" s="5">
        <v>3.6520000000000001</v>
      </c>
    </row>
    <row r="560" spans="1:7" x14ac:dyDescent="0.2">
      <c r="A560" s="5">
        <v>187</v>
      </c>
      <c r="B560" s="5">
        <v>437.23</v>
      </c>
      <c r="C560" s="5">
        <v>3.0409999999999999</v>
      </c>
      <c r="D560" s="5">
        <v>2.7839999999999998</v>
      </c>
      <c r="E560" s="5">
        <v>2.9929999999999999</v>
      </c>
      <c r="F560" s="5">
        <v>2.7949999999999999</v>
      </c>
      <c r="G560" s="5">
        <v>3.59</v>
      </c>
    </row>
    <row r="561" spans="1:7" x14ac:dyDescent="0.2">
      <c r="A561" s="5">
        <v>188</v>
      </c>
      <c r="B561" s="5">
        <v>436.91</v>
      </c>
      <c r="C561" s="5">
        <v>2.99</v>
      </c>
      <c r="D561" s="5">
        <v>2.738</v>
      </c>
      <c r="E561" s="5">
        <v>2.95</v>
      </c>
      <c r="F561" s="5">
        <v>2.7570000000000001</v>
      </c>
      <c r="G561" s="5">
        <v>3.516</v>
      </c>
    </row>
    <row r="562" spans="1:7" x14ac:dyDescent="0.2">
      <c r="A562" s="5">
        <v>189</v>
      </c>
      <c r="B562" s="5">
        <v>436.54</v>
      </c>
      <c r="C562" s="5">
        <v>2.9460000000000002</v>
      </c>
      <c r="D562" s="5">
        <v>2.7</v>
      </c>
      <c r="E562" s="5">
        <v>2.9020000000000001</v>
      </c>
      <c r="F562" s="5">
        <v>2.7240000000000002</v>
      </c>
      <c r="G562" s="5">
        <v>3.4569999999999999</v>
      </c>
    </row>
    <row r="563" spans="1:7" x14ac:dyDescent="0.2">
      <c r="A563" s="5">
        <v>190</v>
      </c>
      <c r="B563" s="5">
        <v>436.14</v>
      </c>
      <c r="C563" s="5">
        <v>2.89</v>
      </c>
      <c r="D563" s="5">
        <v>2.661</v>
      </c>
      <c r="E563" s="5">
        <v>2.8570000000000002</v>
      </c>
      <c r="F563" s="5">
        <v>2.6970000000000001</v>
      </c>
      <c r="G563" s="5">
        <v>3.3439999999999999</v>
      </c>
    </row>
    <row r="564" spans="1:7" x14ac:dyDescent="0.2">
      <c r="A564" s="5">
        <v>191</v>
      </c>
      <c r="B564" s="5">
        <v>435.69</v>
      </c>
      <c r="C564" s="5">
        <v>2.8130000000000002</v>
      </c>
      <c r="D564" s="5">
        <v>2.6269999999999998</v>
      </c>
      <c r="E564" s="5">
        <v>2.8220000000000001</v>
      </c>
      <c r="F564" s="5">
        <v>2.665</v>
      </c>
      <c r="G564" s="5">
        <v>3.1389999999999998</v>
      </c>
    </row>
    <row r="565" spans="1:7" x14ac:dyDescent="0.2">
      <c r="A565" s="5">
        <v>192</v>
      </c>
      <c r="B565" s="5">
        <v>435.2</v>
      </c>
      <c r="C565" s="5">
        <v>2.73</v>
      </c>
      <c r="D565" s="5">
        <v>2.5939999999999999</v>
      </c>
      <c r="E565" s="5">
        <v>2.7890000000000001</v>
      </c>
      <c r="F565" s="5">
        <v>2.6389999999999998</v>
      </c>
      <c r="G565" s="5">
        <v>2.8980000000000001</v>
      </c>
    </row>
    <row r="566" spans="1:7" x14ac:dyDescent="0.2">
      <c r="A566" s="5">
        <v>193</v>
      </c>
      <c r="B566" s="5">
        <v>434.66</v>
      </c>
      <c r="C566" s="5">
        <v>2.66</v>
      </c>
      <c r="D566" s="5">
        <v>2.5619999999999998</v>
      </c>
      <c r="E566" s="5">
        <v>2.7480000000000002</v>
      </c>
      <c r="F566" s="5">
        <v>2.609</v>
      </c>
      <c r="G566" s="5">
        <v>2.7210000000000001</v>
      </c>
    </row>
    <row r="567" spans="1:7" x14ac:dyDescent="0.2">
      <c r="A567" s="5">
        <v>194</v>
      </c>
      <c r="B567" s="5">
        <v>434.09</v>
      </c>
      <c r="C567" s="5">
        <v>2.6</v>
      </c>
      <c r="D567" s="5">
        <v>2.5249999999999999</v>
      </c>
      <c r="E567" s="5">
        <v>2.7010000000000001</v>
      </c>
      <c r="F567" s="5">
        <v>2.577</v>
      </c>
      <c r="G567" s="5">
        <v>2.5950000000000002</v>
      </c>
    </row>
    <row r="568" spans="1:7" x14ac:dyDescent="0.2">
      <c r="A568" s="5">
        <v>195</v>
      </c>
      <c r="B568" s="5">
        <v>433.47</v>
      </c>
      <c r="C568" s="5">
        <v>2.5499999999999998</v>
      </c>
      <c r="D568" s="5">
        <v>2.4910000000000001</v>
      </c>
      <c r="E568" s="5">
        <v>2.6640000000000001</v>
      </c>
      <c r="F568" s="5">
        <v>2.544</v>
      </c>
      <c r="G568" s="5">
        <v>2.5019999999999998</v>
      </c>
    </row>
    <row r="569" spans="1:7" x14ac:dyDescent="0.2">
      <c r="A569" s="5">
        <v>196</v>
      </c>
      <c r="B569" s="5">
        <v>432.8</v>
      </c>
      <c r="C569" s="5">
        <v>2.5169999999999999</v>
      </c>
      <c r="D569" s="5">
        <v>2.4550000000000001</v>
      </c>
      <c r="E569" s="5">
        <v>2.625</v>
      </c>
      <c r="F569" s="5">
        <v>2.5049999999999999</v>
      </c>
      <c r="G569" s="5">
        <v>2.4849999999999999</v>
      </c>
    </row>
    <row r="570" spans="1:7" x14ac:dyDescent="0.2">
      <c r="A570" s="5">
        <v>197</v>
      </c>
      <c r="B570" s="5">
        <v>432.1</v>
      </c>
      <c r="C570" s="5">
        <v>2.4940000000000002</v>
      </c>
      <c r="D570" s="5">
        <v>2.4249999999999998</v>
      </c>
      <c r="E570" s="5">
        <v>2.5840000000000001</v>
      </c>
      <c r="F570" s="5">
        <v>2.4750000000000001</v>
      </c>
      <c r="G570" s="5">
        <v>2.4900000000000002</v>
      </c>
    </row>
    <row r="571" spans="1:7" x14ac:dyDescent="0.2">
      <c r="A571" s="5">
        <v>198</v>
      </c>
      <c r="B571" s="5">
        <v>431.35</v>
      </c>
      <c r="C571" s="5">
        <v>2.4860000000000002</v>
      </c>
      <c r="D571" s="5">
        <v>2.4039999999999999</v>
      </c>
      <c r="E571" s="5">
        <v>2.5489999999999999</v>
      </c>
      <c r="F571" s="5">
        <v>2.4460000000000002</v>
      </c>
      <c r="G571" s="5">
        <v>2.544</v>
      </c>
    </row>
    <row r="572" spans="1:7" x14ac:dyDescent="0.2">
      <c r="A572" s="5">
        <v>199</v>
      </c>
      <c r="B572" s="5">
        <v>430.55</v>
      </c>
      <c r="C572" s="5">
        <v>2.4830000000000001</v>
      </c>
      <c r="D572" s="5">
        <v>2.379</v>
      </c>
      <c r="E572" s="5">
        <v>2.5150000000000001</v>
      </c>
      <c r="F572" s="5">
        <v>2.415</v>
      </c>
      <c r="G572" s="5">
        <v>2.6219999999999999</v>
      </c>
    </row>
    <row r="573" spans="1:7" x14ac:dyDescent="0.2">
      <c r="A573" s="5">
        <v>200</v>
      </c>
      <c r="B573" s="5">
        <v>429.72</v>
      </c>
      <c r="C573" s="5">
        <v>2.4740000000000002</v>
      </c>
      <c r="D573" s="5">
        <v>2.3530000000000002</v>
      </c>
      <c r="E573" s="5">
        <v>2.492</v>
      </c>
      <c r="F573" s="5">
        <v>2.383</v>
      </c>
      <c r="G573" s="5">
        <v>2.669</v>
      </c>
    </row>
    <row r="574" spans="1:7" x14ac:dyDescent="0.2">
      <c r="A574" s="5">
        <v>201</v>
      </c>
      <c r="B574" s="5">
        <v>428.84</v>
      </c>
      <c r="C574" s="5">
        <v>2.4649999999999999</v>
      </c>
      <c r="D574" s="5">
        <v>2.323</v>
      </c>
      <c r="E574" s="5">
        <v>2.468</v>
      </c>
      <c r="F574" s="5">
        <v>2.3519999999999999</v>
      </c>
      <c r="G574" s="5">
        <v>2.7170000000000001</v>
      </c>
    </row>
    <row r="575" spans="1:7" x14ac:dyDescent="0.2">
      <c r="A575" s="5">
        <v>202</v>
      </c>
      <c r="B575" s="5">
        <v>427.92</v>
      </c>
      <c r="C575" s="5">
        <v>2.4460000000000002</v>
      </c>
      <c r="D575" s="5">
        <v>2.294</v>
      </c>
      <c r="E575" s="5">
        <v>2.444</v>
      </c>
      <c r="F575" s="5">
        <v>2.319</v>
      </c>
      <c r="G575" s="5">
        <v>2.7280000000000002</v>
      </c>
    </row>
    <row r="576" spans="1:7" x14ac:dyDescent="0.2">
      <c r="A576" s="5">
        <v>203</v>
      </c>
      <c r="B576" s="5">
        <v>426.96</v>
      </c>
      <c r="C576" s="5">
        <v>2.4119999999999999</v>
      </c>
      <c r="D576" s="5">
        <v>2.2639999999999998</v>
      </c>
      <c r="E576" s="5">
        <v>2.4169999999999998</v>
      </c>
      <c r="F576" s="5">
        <v>2.29</v>
      </c>
      <c r="G576" s="5">
        <v>2.6749999999999998</v>
      </c>
    </row>
    <row r="577" spans="1:7" x14ac:dyDescent="0.2">
      <c r="A577" s="5">
        <v>204</v>
      </c>
      <c r="B577" s="5">
        <v>425.95</v>
      </c>
      <c r="C577" s="5">
        <v>2.38</v>
      </c>
      <c r="D577" s="5">
        <v>2.234</v>
      </c>
      <c r="E577" s="5">
        <v>2.395</v>
      </c>
      <c r="F577" s="5">
        <v>2.2650000000000001</v>
      </c>
      <c r="G577" s="5">
        <v>2.6269999999999998</v>
      </c>
    </row>
    <row r="578" spans="1:7" x14ac:dyDescent="0.2">
      <c r="A578" s="5">
        <v>205</v>
      </c>
      <c r="B578" s="5">
        <v>424.9</v>
      </c>
      <c r="C578" s="5">
        <v>2.355</v>
      </c>
      <c r="D578" s="5">
        <v>2.21</v>
      </c>
      <c r="E578" s="5">
        <v>2.37</v>
      </c>
      <c r="F578" s="5">
        <v>2.2370000000000001</v>
      </c>
      <c r="G578" s="5">
        <v>2.6040000000000001</v>
      </c>
    </row>
    <row r="579" spans="1:7" x14ac:dyDescent="0.2">
      <c r="A579" s="5">
        <v>206</v>
      </c>
      <c r="B579" s="5">
        <v>423.8</v>
      </c>
      <c r="C579" s="5">
        <v>2.3290000000000002</v>
      </c>
      <c r="D579" s="5">
        <v>2.1859999999999999</v>
      </c>
      <c r="E579" s="5">
        <v>2.343</v>
      </c>
      <c r="F579" s="5">
        <v>2.2029999999999998</v>
      </c>
      <c r="G579" s="5">
        <v>2.585</v>
      </c>
    </row>
    <row r="580" spans="1:7" x14ac:dyDescent="0.2">
      <c r="A580" s="5">
        <v>207</v>
      </c>
      <c r="B580" s="5">
        <v>422.67</v>
      </c>
      <c r="C580" s="5">
        <v>2.3090000000000002</v>
      </c>
      <c r="D580" s="5">
        <v>2.1680000000000001</v>
      </c>
      <c r="E580" s="5">
        <v>2.3220000000000001</v>
      </c>
      <c r="F580" s="5">
        <v>2.1760000000000002</v>
      </c>
      <c r="G580" s="5">
        <v>2.57</v>
      </c>
    </row>
    <row r="581" spans="1:7" x14ac:dyDescent="0.2">
      <c r="A581" s="5">
        <v>208</v>
      </c>
      <c r="B581" s="5">
        <v>421.49</v>
      </c>
      <c r="C581" s="5">
        <v>2.2810000000000001</v>
      </c>
      <c r="D581" s="5">
        <v>2.1429999999999998</v>
      </c>
      <c r="E581" s="5">
        <v>2.2989999999999999</v>
      </c>
      <c r="F581" s="5">
        <v>2.1539999999999999</v>
      </c>
      <c r="G581" s="5">
        <v>2.5299999999999998</v>
      </c>
    </row>
    <row r="582" spans="1:7" x14ac:dyDescent="0.2">
      <c r="A582" s="5">
        <v>209</v>
      </c>
      <c r="B582" s="5">
        <v>420.26</v>
      </c>
      <c r="C582" s="5">
        <v>2.2429999999999999</v>
      </c>
      <c r="D582" s="5">
        <v>2.1179999999999999</v>
      </c>
      <c r="E582" s="5">
        <v>2.2730000000000001</v>
      </c>
      <c r="F582" s="5">
        <v>2.13</v>
      </c>
      <c r="G582" s="5">
        <v>2.452</v>
      </c>
    </row>
    <row r="583" spans="1:7" x14ac:dyDescent="0.2">
      <c r="A583" s="5">
        <v>210</v>
      </c>
      <c r="B583" s="5">
        <v>419</v>
      </c>
      <c r="C583" s="5">
        <v>2.2160000000000002</v>
      </c>
      <c r="D583" s="5">
        <v>2.09</v>
      </c>
      <c r="E583" s="5">
        <v>2.2530000000000001</v>
      </c>
      <c r="F583" s="5">
        <v>2.109</v>
      </c>
      <c r="G583" s="5">
        <v>2.41</v>
      </c>
    </row>
    <row r="584" spans="1:7" x14ac:dyDescent="0.2">
      <c r="A584" s="5">
        <v>211</v>
      </c>
      <c r="B584" s="5">
        <v>417.69</v>
      </c>
      <c r="C584" s="5">
        <v>2.1890000000000001</v>
      </c>
      <c r="D584" s="5">
        <v>2.0649999999999999</v>
      </c>
      <c r="E584" s="5">
        <v>2.2280000000000002</v>
      </c>
      <c r="F584" s="5">
        <v>2.0830000000000002</v>
      </c>
      <c r="G584" s="5">
        <v>2.379</v>
      </c>
    </row>
    <row r="585" spans="1:7" x14ac:dyDescent="0.2">
      <c r="A585" s="5">
        <v>212</v>
      </c>
      <c r="B585" s="5">
        <v>416.33</v>
      </c>
      <c r="C585" s="5">
        <v>2.177</v>
      </c>
      <c r="D585" s="5">
        <v>2.044</v>
      </c>
      <c r="E585" s="5">
        <v>2.1960000000000002</v>
      </c>
      <c r="F585" s="5">
        <v>2.0609999999999999</v>
      </c>
      <c r="G585" s="5">
        <v>2.4060000000000001</v>
      </c>
    </row>
    <row r="586" spans="1:7" x14ac:dyDescent="0.2">
      <c r="A586" s="5">
        <v>213</v>
      </c>
      <c r="B586" s="5">
        <v>414.94</v>
      </c>
      <c r="C586" s="5">
        <v>2.169</v>
      </c>
      <c r="D586" s="5">
        <v>2.0209999999999999</v>
      </c>
      <c r="E586" s="5">
        <v>2.1669999999999998</v>
      </c>
      <c r="F586" s="5">
        <v>2.0390000000000001</v>
      </c>
      <c r="G586" s="5">
        <v>2.448</v>
      </c>
    </row>
    <row r="587" spans="1:7" x14ac:dyDescent="0.2">
      <c r="A587" s="5">
        <v>214</v>
      </c>
      <c r="B587" s="5">
        <v>413.5</v>
      </c>
      <c r="C587" s="5">
        <v>2.1509999999999998</v>
      </c>
      <c r="D587" s="5">
        <v>2.0009999999999999</v>
      </c>
      <c r="E587" s="5">
        <v>2.145</v>
      </c>
      <c r="F587" s="5">
        <v>2.016</v>
      </c>
      <c r="G587" s="5">
        <v>2.444</v>
      </c>
    </row>
    <row r="588" spans="1:7" x14ac:dyDescent="0.2">
      <c r="A588" s="5">
        <v>215</v>
      </c>
      <c r="B588" s="5">
        <v>412.02</v>
      </c>
      <c r="C588" s="5">
        <v>2.1269999999999998</v>
      </c>
      <c r="D588" s="5">
        <v>1.9850000000000001</v>
      </c>
      <c r="E588" s="5">
        <v>2.1230000000000002</v>
      </c>
      <c r="F588" s="5">
        <v>1.996</v>
      </c>
      <c r="G588" s="5">
        <v>2.403</v>
      </c>
    </row>
    <row r="589" spans="1:7" x14ac:dyDescent="0.2">
      <c r="A589" s="5">
        <v>216</v>
      </c>
      <c r="B589" s="5">
        <v>410.49</v>
      </c>
      <c r="C589" s="5">
        <v>2.0910000000000002</v>
      </c>
      <c r="D589" s="5">
        <v>1.9690000000000001</v>
      </c>
      <c r="E589" s="5">
        <v>2.1030000000000002</v>
      </c>
      <c r="F589" s="5">
        <v>1.9690000000000001</v>
      </c>
      <c r="G589" s="5">
        <v>2.3239999999999998</v>
      </c>
    </row>
    <row r="590" spans="1:7" x14ac:dyDescent="0.2">
      <c r="A590" s="5">
        <v>217</v>
      </c>
      <c r="B590" s="5">
        <v>408.92</v>
      </c>
      <c r="C590" s="5">
        <v>2.0680000000000001</v>
      </c>
      <c r="D590" s="5">
        <v>1.948</v>
      </c>
      <c r="E590" s="5">
        <v>2.0790000000000002</v>
      </c>
      <c r="F590" s="5">
        <v>1.946</v>
      </c>
      <c r="G590" s="5">
        <v>2.2989999999999999</v>
      </c>
    </row>
    <row r="591" spans="1:7" x14ac:dyDescent="0.2">
      <c r="A591" s="5">
        <v>218</v>
      </c>
      <c r="B591" s="5">
        <v>407.31</v>
      </c>
      <c r="C591" s="5">
        <v>2.0430000000000001</v>
      </c>
      <c r="D591" s="5">
        <v>1.923</v>
      </c>
      <c r="E591" s="5">
        <v>2.052</v>
      </c>
      <c r="F591" s="5">
        <v>1.9239999999999999</v>
      </c>
      <c r="G591" s="5">
        <v>2.2709999999999999</v>
      </c>
    </row>
    <row r="592" spans="1:7" x14ac:dyDescent="0.2">
      <c r="A592" s="5">
        <v>219</v>
      </c>
      <c r="B592" s="5">
        <v>405.66</v>
      </c>
      <c r="C592" s="5">
        <v>2.0190000000000001</v>
      </c>
      <c r="D592" s="5">
        <v>1.91</v>
      </c>
      <c r="E592" s="5">
        <v>2.0259999999999998</v>
      </c>
      <c r="F592" s="5">
        <v>1.897</v>
      </c>
      <c r="G592" s="5">
        <v>2.2429999999999999</v>
      </c>
    </row>
    <row r="593" spans="1:7" x14ac:dyDescent="0.2">
      <c r="A593" s="5">
        <v>220</v>
      </c>
      <c r="B593" s="5">
        <v>403.96</v>
      </c>
      <c r="C593" s="5">
        <v>1.9950000000000001</v>
      </c>
      <c r="D593" s="5">
        <v>1.889</v>
      </c>
      <c r="E593" s="5">
        <v>2.008</v>
      </c>
      <c r="F593" s="5">
        <v>1.8759999999999999</v>
      </c>
      <c r="G593" s="5">
        <v>2.2069999999999999</v>
      </c>
    </row>
    <row r="594" spans="1:7" x14ac:dyDescent="0.2">
      <c r="A594" s="5">
        <v>221</v>
      </c>
      <c r="B594" s="5">
        <v>402.22</v>
      </c>
      <c r="C594" s="5">
        <v>1.978</v>
      </c>
      <c r="D594" s="5">
        <v>1.867</v>
      </c>
      <c r="E594" s="5">
        <v>1.988</v>
      </c>
      <c r="F594" s="5">
        <v>1.857</v>
      </c>
      <c r="G594" s="5">
        <v>2.2000000000000002</v>
      </c>
    </row>
    <row r="595" spans="1:7" x14ac:dyDescent="0.2">
      <c r="A595" s="5">
        <v>222</v>
      </c>
      <c r="B595" s="5">
        <v>400.43</v>
      </c>
      <c r="C595" s="5">
        <v>1.964</v>
      </c>
      <c r="D595" s="5">
        <v>1.8540000000000001</v>
      </c>
      <c r="E595" s="5">
        <v>1.9670000000000001</v>
      </c>
      <c r="F595" s="5">
        <v>1.8340000000000001</v>
      </c>
      <c r="G595" s="5">
        <v>2.198</v>
      </c>
    </row>
    <row r="596" spans="1:7" x14ac:dyDescent="0.2">
      <c r="A596" s="5">
        <v>223</v>
      </c>
      <c r="B596" s="5">
        <v>398.61</v>
      </c>
      <c r="C596" s="5">
        <v>1.9570000000000001</v>
      </c>
      <c r="D596" s="5">
        <v>1.855</v>
      </c>
      <c r="E596" s="5">
        <v>1.9510000000000001</v>
      </c>
      <c r="F596" s="5">
        <v>1.819</v>
      </c>
      <c r="G596" s="5">
        <v>2.2040000000000002</v>
      </c>
    </row>
    <row r="597" spans="1:7" x14ac:dyDescent="0.2">
      <c r="A597" s="5">
        <v>224</v>
      </c>
      <c r="B597" s="5">
        <v>396.74</v>
      </c>
      <c r="C597" s="5">
        <v>1.9319999999999999</v>
      </c>
      <c r="D597" s="5">
        <v>1.821</v>
      </c>
      <c r="E597" s="5">
        <v>1.9359999999999999</v>
      </c>
      <c r="F597" s="5">
        <v>1.796</v>
      </c>
      <c r="G597" s="5">
        <v>2.1739999999999999</v>
      </c>
    </row>
    <row r="598" spans="1:7" x14ac:dyDescent="0.2">
      <c r="A598" s="5">
        <v>225</v>
      </c>
      <c r="B598" s="5">
        <v>394.83</v>
      </c>
      <c r="C598" s="5">
        <v>1.919</v>
      </c>
      <c r="D598" s="5">
        <v>1.8029999999999999</v>
      </c>
      <c r="E598" s="5">
        <v>1.919</v>
      </c>
      <c r="F598" s="5">
        <v>1.7689999999999999</v>
      </c>
      <c r="G598" s="5">
        <v>2.1850000000000001</v>
      </c>
    </row>
    <row r="599" spans="1:7" x14ac:dyDescent="0.2">
      <c r="A599" s="5">
        <v>226</v>
      </c>
      <c r="B599" s="5">
        <v>392.87</v>
      </c>
      <c r="C599" s="5">
        <v>1.923</v>
      </c>
      <c r="D599" s="5">
        <v>1.7969999999999999</v>
      </c>
      <c r="E599" s="5">
        <v>1.9</v>
      </c>
      <c r="F599" s="5">
        <v>1.7569999999999999</v>
      </c>
      <c r="G599" s="5">
        <v>2.2370000000000001</v>
      </c>
    </row>
    <row r="600" spans="1:7" x14ac:dyDescent="0.2">
      <c r="A600" s="5">
        <v>227</v>
      </c>
      <c r="B600" s="5">
        <v>390.88</v>
      </c>
      <c r="C600" s="5">
        <v>1.92</v>
      </c>
      <c r="D600" s="5">
        <v>1.7669999999999999</v>
      </c>
      <c r="E600" s="5">
        <v>1.881</v>
      </c>
      <c r="F600" s="5">
        <v>1.744</v>
      </c>
      <c r="G600" s="5">
        <v>2.2890000000000001</v>
      </c>
    </row>
    <row r="601" spans="1:7" x14ac:dyDescent="0.2">
      <c r="A601" s="5">
        <v>228</v>
      </c>
      <c r="B601" s="5">
        <v>388.84</v>
      </c>
      <c r="C601" s="5">
        <v>1.9159999999999999</v>
      </c>
      <c r="D601" s="5">
        <v>1.752</v>
      </c>
      <c r="E601" s="5">
        <v>1.871</v>
      </c>
      <c r="F601" s="5">
        <v>1.7230000000000001</v>
      </c>
      <c r="G601" s="5">
        <v>2.3170000000000002</v>
      </c>
    </row>
    <row r="602" spans="1:7" x14ac:dyDescent="0.2">
      <c r="A602" s="5">
        <v>229</v>
      </c>
      <c r="B602" s="5">
        <v>386.76</v>
      </c>
      <c r="C602" s="5">
        <v>1.907</v>
      </c>
      <c r="D602" s="5">
        <v>1.746</v>
      </c>
      <c r="E602" s="5">
        <v>1.8580000000000001</v>
      </c>
      <c r="F602" s="5">
        <v>1.7150000000000001</v>
      </c>
      <c r="G602" s="5">
        <v>2.3090000000000002</v>
      </c>
    </row>
    <row r="603" spans="1:7" x14ac:dyDescent="0.2">
      <c r="A603" s="5">
        <v>230</v>
      </c>
      <c r="B603" s="5">
        <v>384.63</v>
      </c>
      <c r="C603" s="5">
        <v>1.8819999999999999</v>
      </c>
      <c r="D603" s="5">
        <v>1.7350000000000001</v>
      </c>
      <c r="E603" s="5">
        <v>1.839</v>
      </c>
      <c r="F603" s="5">
        <v>1.6930000000000001</v>
      </c>
      <c r="G603" s="5">
        <v>2.262</v>
      </c>
    </row>
    <row r="604" spans="1:7" x14ac:dyDescent="0.2">
      <c r="A604" s="5">
        <v>231</v>
      </c>
      <c r="B604" s="5">
        <v>382.47</v>
      </c>
      <c r="C604" s="5">
        <v>1.8560000000000001</v>
      </c>
      <c r="D604" s="5">
        <v>1.7190000000000001</v>
      </c>
      <c r="E604" s="5">
        <v>1.825</v>
      </c>
      <c r="F604" s="5">
        <v>1.68</v>
      </c>
      <c r="G604" s="5">
        <v>2.1989999999999998</v>
      </c>
    </row>
    <row r="605" spans="1:7" x14ac:dyDescent="0.2">
      <c r="A605" s="5">
        <v>232</v>
      </c>
      <c r="B605" s="5">
        <v>380.26</v>
      </c>
      <c r="C605" s="5">
        <v>1.823</v>
      </c>
      <c r="D605" s="5">
        <v>1.704</v>
      </c>
      <c r="E605" s="5">
        <v>1.8080000000000001</v>
      </c>
      <c r="F605" s="5">
        <v>1.66</v>
      </c>
      <c r="G605" s="5">
        <v>2.12</v>
      </c>
    </row>
    <row r="606" spans="1:7" x14ac:dyDescent="0.2">
      <c r="A606" s="5">
        <v>233</v>
      </c>
      <c r="B606" s="5">
        <v>378.01</v>
      </c>
      <c r="C606" s="5">
        <v>1.7909999999999999</v>
      </c>
      <c r="D606" s="5">
        <v>1.6910000000000001</v>
      </c>
      <c r="E606" s="5">
        <v>1.794</v>
      </c>
      <c r="F606" s="5">
        <v>1.653</v>
      </c>
      <c r="G606" s="5">
        <v>2.0270000000000001</v>
      </c>
    </row>
    <row r="607" spans="1:7" x14ac:dyDescent="0.2">
      <c r="A607" s="5">
        <v>234</v>
      </c>
      <c r="B607" s="5">
        <v>375.72</v>
      </c>
      <c r="C607" s="5">
        <v>1.758</v>
      </c>
      <c r="D607" s="5">
        <v>1.6759999999999999</v>
      </c>
      <c r="E607" s="5">
        <v>1.7809999999999999</v>
      </c>
      <c r="F607" s="5">
        <v>1.641</v>
      </c>
      <c r="G607" s="5">
        <v>1.9319999999999999</v>
      </c>
    </row>
    <row r="608" spans="1:7" x14ac:dyDescent="0.2">
      <c r="A608" s="5">
        <v>235</v>
      </c>
      <c r="B608" s="5">
        <v>373.39</v>
      </c>
      <c r="C608" s="5">
        <v>1.724</v>
      </c>
      <c r="D608" s="5">
        <v>1.663</v>
      </c>
      <c r="E608" s="5">
        <v>1.7729999999999999</v>
      </c>
      <c r="F608" s="5">
        <v>1.6279999999999999</v>
      </c>
      <c r="G608" s="5">
        <v>1.8340000000000001</v>
      </c>
    </row>
    <row r="609" spans="1:7" x14ac:dyDescent="0.2">
      <c r="A609" s="5">
        <v>236</v>
      </c>
      <c r="B609" s="5">
        <v>371.02</v>
      </c>
      <c r="C609" s="5">
        <v>1.6950000000000001</v>
      </c>
      <c r="D609" s="5">
        <v>1.65</v>
      </c>
      <c r="E609" s="5">
        <v>1.762</v>
      </c>
      <c r="F609" s="5">
        <v>1.62</v>
      </c>
      <c r="G609" s="5">
        <v>1.75</v>
      </c>
    </row>
    <row r="610" spans="1:7" x14ac:dyDescent="0.2">
      <c r="A610" s="5">
        <v>237</v>
      </c>
      <c r="B610" s="5">
        <v>368.61</v>
      </c>
      <c r="C610" s="5">
        <v>1.66</v>
      </c>
      <c r="D610" s="5">
        <v>1.6379999999999999</v>
      </c>
      <c r="E610" s="5">
        <v>1.7410000000000001</v>
      </c>
      <c r="F610" s="5">
        <v>1.601</v>
      </c>
      <c r="G610" s="5">
        <v>1.661</v>
      </c>
    </row>
    <row r="611" spans="1:7" x14ac:dyDescent="0.2">
      <c r="A611" s="5">
        <v>238</v>
      </c>
      <c r="B611" s="5">
        <v>366.16</v>
      </c>
      <c r="C611" s="5">
        <v>1.63</v>
      </c>
      <c r="D611" s="5">
        <v>1.633</v>
      </c>
      <c r="E611" s="5">
        <v>1.726</v>
      </c>
      <c r="F611" s="5">
        <v>1.595</v>
      </c>
      <c r="G611" s="5">
        <v>1.5640000000000001</v>
      </c>
    </row>
    <row r="612" spans="1:7" x14ac:dyDescent="0.2">
      <c r="A612" s="5">
        <v>239</v>
      </c>
      <c r="B612" s="5">
        <v>363.66</v>
      </c>
      <c r="C612" s="5">
        <v>1.603</v>
      </c>
      <c r="D612" s="5">
        <v>1.6259999999999999</v>
      </c>
      <c r="E612" s="5">
        <v>1.714</v>
      </c>
      <c r="F612" s="5">
        <v>1.5860000000000001</v>
      </c>
      <c r="G612" s="5">
        <v>1.488</v>
      </c>
    </row>
    <row r="613" spans="1:7" x14ac:dyDescent="0.2">
      <c r="A613" s="5">
        <v>240</v>
      </c>
      <c r="B613" s="5">
        <v>361.13</v>
      </c>
      <c r="C613" s="5">
        <v>1.581</v>
      </c>
      <c r="D613" s="5">
        <v>1.617</v>
      </c>
      <c r="E613" s="5">
        <v>1.706</v>
      </c>
      <c r="F613" s="5">
        <v>1.5720000000000001</v>
      </c>
      <c r="G613" s="5">
        <v>1.43</v>
      </c>
    </row>
    <row r="614" spans="1:7" x14ac:dyDescent="0.2">
      <c r="A614" s="5">
        <v>241</v>
      </c>
      <c r="B614" s="5">
        <v>358.56</v>
      </c>
      <c r="C614" s="5">
        <v>1.5609999999999999</v>
      </c>
      <c r="D614" s="5">
        <v>1.6080000000000001</v>
      </c>
      <c r="E614" s="5">
        <v>1.7</v>
      </c>
      <c r="F614" s="5">
        <v>1.5649999999999999</v>
      </c>
      <c r="G614" s="5">
        <v>1.37</v>
      </c>
    </row>
    <row r="615" spans="1:7" x14ac:dyDescent="0.2">
      <c r="A615" s="5">
        <v>242</v>
      </c>
      <c r="B615" s="5">
        <v>355.95</v>
      </c>
      <c r="C615" s="5">
        <v>1.5369999999999999</v>
      </c>
      <c r="D615" s="5">
        <v>1.597</v>
      </c>
      <c r="E615" s="5">
        <v>1.69</v>
      </c>
      <c r="F615" s="5">
        <v>1.5489999999999999</v>
      </c>
      <c r="G615" s="5">
        <v>1.3109999999999999</v>
      </c>
    </row>
    <row r="616" spans="1:7" x14ac:dyDescent="0.2">
      <c r="A616" s="5">
        <v>243</v>
      </c>
      <c r="B616" s="5">
        <v>353.3</v>
      </c>
      <c r="C616" s="5">
        <v>1.51</v>
      </c>
      <c r="D616" s="5">
        <v>1.5880000000000001</v>
      </c>
      <c r="E616" s="5">
        <v>1.6719999999999999</v>
      </c>
      <c r="F616" s="5">
        <v>1.5369999999999999</v>
      </c>
      <c r="G616" s="5">
        <v>1.2410000000000001</v>
      </c>
    </row>
    <row r="617" spans="1:7" x14ac:dyDescent="0.2">
      <c r="A617" s="5">
        <v>244</v>
      </c>
      <c r="B617" s="5">
        <v>350.61</v>
      </c>
      <c r="C617" s="5">
        <v>1.49</v>
      </c>
      <c r="D617" s="5">
        <v>1.5840000000000001</v>
      </c>
      <c r="E617" s="5">
        <v>1.6619999999999999</v>
      </c>
      <c r="F617" s="5">
        <v>1.532</v>
      </c>
      <c r="G617" s="5">
        <v>1.18</v>
      </c>
    </row>
    <row r="618" spans="1:7" x14ac:dyDescent="0.2">
      <c r="A618" s="5">
        <v>245</v>
      </c>
      <c r="B618" s="5">
        <v>347.89</v>
      </c>
      <c r="C618" s="5">
        <v>1.478</v>
      </c>
      <c r="D618" s="5">
        <v>1.5720000000000001</v>
      </c>
      <c r="E618" s="5">
        <v>1.6639999999999999</v>
      </c>
      <c r="F618" s="5">
        <v>1.5229999999999999</v>
      </c>
      <c r="G618" s="5">
        <v>1.1519999999999999</v>
      </c>
    </row>
    <row r="619" spans="1:7" x14ac:dyDescent="0.2">
      <c r="A619" s="5">
        <v>246</v>
      </c>
      <c r="B619" s="5">
        <v>345.12</v>
      </c>
      <c r="C619" s="5">
        <v>1.48</v>
      </c>
      <c r="D619" s="5">
        <v>1.5660000000000001</v>
      </c>
      <c r="E619" s="5">
        <v>1.655</v>
      </c>
      <c r="F619" s="5">
        <v>1.516</v>
      </c>
      <c r="G619" s="5">
        <v>1.1839999999999999</v>
      </c>
    </row>
    <row r="620" spans="1:7" x14ac:dyDescent="0.2">
      <c r="A620" s="5">
        <v>247</v>
      </c>
      <c r="B620" s="5">
        <v>342.32</v>
      </c>
      <c r="C620" s="5">
        <v>1.4990000000000001</v>
      </c>
      <c r="D620" s="5">
        <v>1.5649999999999999</v>
      </c>
      <c r="E620" s="5">
        <v>1.65</v>
      </c>
      <c r="F620" s="5">
        <v>1.512</v>
      </c>
      <c r="G620" s="5">
        <v>1.2689999999999999</v>
      </c>
    </row>
    <row r="621" spans="1:7" x14ac:dyDescent="0.2">
      <c r="A621" s="5">
        <v>248</v>
      </c>
      <c r="B621" s="5">
        <v>339.49</v>
      </c>
      <c r="C621" s="5">
        <v>1.5249999999999999</v>
      </c>
      <c r="D621" s="5">
        <v>1.5609999999999999</v>
      </c>
      <c r="E621" s="5">
        <v>1.6519999999999999</v>
      </c>
      <c r="F621" s="5">
        <v>1.508</v>
      </c>
      <c r="G621" s="5">
        <v>1.3779999999999999</v>
      </c>
    </row>
    <row r="622" spans="1:7" x14ac:dyDescent="0.2">
      <c r="A622" s="5">
        <v>249</v>
      </c>
      <c r="B622" s="5">
        <v>336.61</v>
      </c>
      <c r="C622" s="5">
        <v>1.542</v>
      </c>
      <c r="D622" s="5">
        <v>1.5589999999999999</v>
      </c>
      <c r="E622" s="5">
        <v>1.64</v>
      </c>
      <c r="F622" s="5">
        <v>1.5009999999999999</v>
      </c>
      <c r="G622" s="5">
        <v>1.468</v>
      </c>
    </row>
    <row r="623" spans="1:7" x14ac:dyDescent="0.2">
      <c r="A623" s="5">
        <v>250</v>
      </c>
      <c r="B623" s="5">
        <v>333.71</v>
      </c>
      <c r="C623" s="5">
        <v>1.5580000000000001</v>
      </c>
      <c r="D623" s="5">
        <v>1.552</v>
      </c>
      <c r="E623" s="5">
        <v>1.6220000000000001</v>
      </c>
      <c r="F623" s="5">
        <v>1.49</v>
      </c>
      <c r="G623" s="5">
        <v>1.5680000000000001</v>
      </c>
    </row>
    <row r="624" spans="1:7" x14ac:dyDescent="0.2">
      <c r="A624" s="5">
        <v>251</v>
      </c>
      <c r="B624" s="5">
        <v>330.76</v>
      </c>
      <c r="C624" s="5">
        <v>1.5740000000000001</v>
      </c>
      <c r="D624" s="5">
        <v>1.5489999999999999</v>
      </c>
      <c r="E624" s="5">
        <v>1.599</v>
      </c>
      <c r="F624" s="5">
        <v>1.4750000000000001</v>
      </c>
      <c r="G624" s="5">
        <v>1.673</v>
      </c>
    </row>
    <row r="625" spans="1:7" x14ac:dyDescent="0.2">
      <c r="A625" s="5">
        <v>252</v>
      </c>
      <c r="B625" s="5">
        <v>327.79</v>
      </c>
      <c r="C625" s="5">
        <v>1.589</v>
      </c>
      <c r="D625" s="5">
        <v>1.54</v>
      </c>
      <c r="E625" s="5">
        <v>1.5880000000000001</v>
      </c>
      <c r="F625" s="5">
        <v>1.4710000000000001</v>
      </c>
      <c r="G625" s="5">
        <v>1.756</v>
      </c>
    </row>
    <row r="626" spans="1:7" x14ac:dyDescent="0.2">
      <c r="A626" s="5">
        <v>253</v>
      </c>
      <c r="B626" s="5">
        <v>324.77</v>
      </c>
      <c r="C626" s="5">
        <v>1.597</v>
      </c>
      <c r="D626" s="5">
        <v>1.538</v>
      </c>
      <c r="E626" s="5">
        <v>1.5860000000000001</v>
      </c>
      <c r="F626" s="5">
        <v>1.47</v>
      </c>
      <c r="G626" s="5">
        <v>1.794</v>
      </c>
    </row>
    <row r="627" spans="1:7" x14ac:dyDescent="0.2">
      <c r="A627" s="5">
        <v>254</v>
      </c>
      <c r="B627" s="5">
        <v>321.73</v>
      </c>
      <c r="C627" s="5">
        <v>1.603</v>
      </c>
      <c r="D627" s="5">
        <v>1.5349999999999999</v>
      </c>
      <c r="E627" s="5">
        <v>1.59</v>
      </c>
      <c r="F627" s="5">
        <v>1.466</v>
      </c>
      <c r="G627" s="5">
        <v>1.821</v>
      </c>
    </row>
    <row r="628" spans="1:7" x14ac:dyDescent="0.2">
      <c r="A628" s="5">
        <v>255</v>
      </c>
      <c r="B628" s="5">
        <v>318.64999999999998</v>
      </c>
      <c r="C628" s="5">
        <v>1.605</v>
      </c>
      <c r="D628" s="5">
        <v>1.5349999999999999</v>
      </c>
      <c r="E628" s="5">
        <v>1.595</v>
      </c>
      <c r="F628" s="5">
        <v>1.4630000000000001</v>
      </c>
      <c r="G628" s="5">
        <v>1.8260000000000001</v>
      </c>
    </row>
    <row r="629" spans="1:7" x14ac:dyDescent="0.2">
      <c r="A629" s="5">
        <v>256</v>
      </c>
      <c r="B629" s="5">
        <v>315.54000000000002</v>
      </c>
      <c r="C629" s="5">
        <v>1.603</v>
      </c>
      <c r="D629" s="5">
        <v>1.534</v>
      </c>
      <c r="E629" s="5">
        <v>1.599</v>
      </c>
      <c r="F629" s="5">
        <v>1.4590000000000001</v>
      </c>
      <c r="G629" s="5">
        <v>1.823</v>
      </c>
    </row>
    <row r="630" spans="1:7" x14ac:dyDescent="0.2">
      <c r="A630" s="5">
        <v>257</v>
      </c>
      <c r="B630" s="5">
        <v>312.39999999999998</v>
      </c>
      <c r="C630" s="5">
        <v>1.599</v>
      </c>
      <c r="D630" s="5">
        <v>1.5349999999999999</v>
      </c>
      <c r="E630" s="5">
        <v>1.5960000000000001</v>
      </c>
      <c r="F630" s="5">
        <v>1.448</v>
      </c>
      <c r="G630" s="5">
        <v>1.8180000000000001</v>
      </c>
    </row>
    <row r="631" spans="1:7" x14ac:dyDescent="0.2">
      <c r="A631" s="5">
        <v>258</v>
      </c>
      <c r="B631" s="5">
        <v>309.23</v>
      </c>
      <c r="C631" s="5">
        <v>1.595</v>
      </c>
      <c r="D631" s="5">
        <v>1.5389999999999999</v>
      </c>
      <c r="E631" s="5">
        <v>1.577</v>
      </c>
      <c r="F631" s="5">
        <v>1.448</v>
      </c>
      <c r="G631" s="5">
        <v>1.8140000000000001</v>
      </c>
    </row>
    <row r="632" spans="1:7" x14ac:dyDescent="0.2">
      <c r="A632" s="5">
        <v>259</v>
      </c>
      <c r="B632" s="5">
        <v>306.02999999999997</v>
      </c>
      <c r="C632" s="5">
        <v>1.589</v>
      </c>
      <c r="D632" s="5">
        <v>1.534</v>
      </c>
      <c r="E632" s="5">
        <v>1.569</v>
      </c>
      <c r="F632" s="5">
        <v>1.4279999999999999</v>
      </c>
      <c r="G632" s="5">
        <v>1.8240000000000001</v>
      </c>
    </row>
    <row r="633" spans="1:7" x14ac:dyDescent="0.2">
      <c r="A633" s="5">
        <v>260</v>
      </c>
      <c r="B633" s="5">
        <v>302.8</v>
      </c>
      <c r="C633" s="5">
        <v>1.595</v>
      </c>
      <c r="D633" s="5">
        <v>1.534</v>
      </c>
      <c r="E633" s="5">
        <v>1.573</v>
      </c>
      <c r="F633" s="5">
        <v>1.4339999999999999</v>
      </c>
      <c r="G633" s="5">
        <v>1.8380000000000001</v>
      </c>
    </row>
    <row r="634" spans="1:7" x14ac:dyDescent="0.2">
      <c r="A634" s="5">
        <v>261</v>
      </c>
      <c r="B634" s="5">
        <v>299.54000000000002</v>
      </c>
      <c r="C634" s="5">
        <v>1.5960000000000001</v>
      </c>
      <c r="D634" s="5">
        <v>1.5329999999999999</v>
      </c>
      <c r="E634" s="5">
        <v>1.575</v>
      </c>
      <c r="F634" s="5">
        <v>1.431</v>
      </c>
      <c r="G634" s="5">
        <v>1.847</v>
      </c>
    </row>
    <row r="635" spans="1:7" x14ac:dyDescent="0.2">
      <c r="A635" s="5">
        <v>262</v>
      </c>
      <c r="B635" s="5">
        <v>296.26</v>
      </c>
      <c r="C635" s="5">
        <v>1.6</v>
      </c>
      <c r="D635" s="5">
        <v>1.538</v>
      </c>
      <c r="E635" s="5">
        <v>1.575</v>
      </c>
      <c r="F635" s="5">
        <v>1.4319999999999999</v>
      </c>
      <c r="G635" s="5">
        <v>1.857</v>
      </c>
    </row>
    <row r="636" spans="1:7" x14ac:dyDescent="0.2">
      <c r="A636" s="5">
        <v>263</v>
      </c>
      <c r="B636" s="5">
        <v>292.94</v>
      </c>
      <c r="C636" s="5">
        <v>1.6040000000000001</v>
      </c>
      <c r="D636" s="5">
        <v>1.5369999999999999</v>
      </c>
      <c r="E636" s="5">
        <v>1.579</v>
      </c>
      <c r="F636" s="5">
        <v>1.446</v>
      </c>
      <c r="G636" s="5">
        <v>1.8560000000000001</v>
      </c>
    </row>
    <row r="637" spans="1:7" x14ac:dyDescent="0.2">
      <c r="A637" s="5">
        <v>264</v>
      </c>
      <c r="B637" s="5">
        <v>289.61</v>
      </c>
      <c r="C637" s="5">
        <v>1.599</v>
      </c>
      <c r="D637" s="5">
        <v>1.542</v>
      </c>
      <c r="E637" s="5">
        <v>1.58</v>
      </c>
      <c r="F637" s="5">
        <v>1.44</v>
      </c>
      <c r="G637" s="5">
        <v>1.8340000000000001</v>
      </c>
    </row>
    <row r="638" spans="1:7" x14ac:dyDescent="0.2">
      <c r="A638" s="5">
        <v>265</v>
      </c>
      <c r="B638" s="5">
        <v>286.24</v>
      </c>
      <c r="C638" s="5">
        <v>1.5880000000000001</v>
      </c>
      <c r="D638" s="5">
        <v>1.5509999999999999</v>
      </c>
      <c r="E638" s="5">
        <v>1.573</v>
      </c>
      <c r="F638" s="5">
        <v>1.4319999999999999</v>
      </c>
      <c r="G638" s="5">
        <v>1.798</v>
      </c>
    </row>
    <row r="639" spans="1:7" x14ac:dyDescent="0.2">
      <c r="A639" s="5">
        <v>266</v>
      </c>
      <c r="B639" s="5">
        <v>282.86</v>
      </c>
      <c r="C639" s="5">
        <v>1.5820000000000001</v>
      </c>
      <c r="D639" s="5">
        <v>1.5509999999999999</v>
      </c>
      <c r="E639" s="5">
        <v>1.569</v>
      </c>
      <c r="F639" s="5">
        <v>1.4390000000000001</v>
      </c>
      <c r="G639" s="5">
        <v>1.77</v>
      </c>
    </row>
    <row r="640" spans="1:7" x14ac:dyDescent="0.2">
      <c r="A640" s="5">
        <v>267</v>
      </c>
      <c r="B640" s="5">
        <v>279.45</v>
      </c>
      <c r="C640" s="5">
        <v>1.579</v>
      </c>
      <c r="D640" s="5">
        <v>1.5469999999999999</v>
      </c>
      <c r="E640" s="5">
        <v>1.581</v>
      </c>
      <c r="F640" s="5">
        <v>1.4339999999999999</v>
      </c>
      <c r="G640" s="5">
        <v>1.7549999999999999</v>
      </c>
    </row>
    <row r="641" spans="1:7" x14ac:dyDescent="0.2">
      <c r="A641" s="5">
        <v>268</v>
      </c>
      <c r="B641" s="5">
        <v>276.02</v>
      </c>
      <c r="C641" s="5">
        <v>1.581</v>
      </c>
      <c r="D641" s="5">
        <v>1.546</v>
      </c>
      <c r="E641" s="5">
        <v>1.5920000000000001</v>
      </c>
      <c r="F641" s="5">
        <v>1.4430000000000001</v>
      </c>
      <c r="G641" s="5">
        <v>1.7430000000000001</v>
      </c>
    </row>
    <row r="642" spans="1:7" x14ac:dyDescent="0.2">
      <c r="A642" s="5">
        <v>269</v>
      </c>
      <c r="B642" s="5">
        <v>272.56</v>
      </c>
      <c r="C642" s="5">
        <v>1.5840000000000001</v>
      </c>
      <c r="D642" s="5">
        <v>1.5549999999999999</v>
      </c>
      <c r="E642" s="5">
        <v>1.599</v>
      </c>
      <c r="F642" s="5">
        <v>1.4590000000000001</v>
      </c>
      <c r="G642" s="5">
        <v>1.7250000000000001</v>
      </c>
    </row>
    <row r="643" spans="1:7" x14ac:dyDescent="0.2">
      <c r="A643" s="5">
        <v>270</v>
      </c>
      <c r="B643" s="5">
        <v>269.08999999999997</v>
      </c>
      <c r="C643" s="5">
        <v>1.579</v>
      </c>
      <c r="D643" s="5">
        <v>1.5569999999999999</v>
      </c>
      <c r="E643" s="5">
        <v>1.6080000000000001</v>
      </c>
      <c r="F643" s="5">
        <v>1.452</v>
      </c>
      <c r="G643" s="5">
        <v>1.7</v>
      </c>
    </row>
    <row r="644" spans="1:7" x14ac:dyDescent="0.2">
      <c r="A644" s="5">
        <v>271</v>
      </c>
      <c r="B644" s="5">
        <v>265.60000000000002</v>
      </c>
      <c r="C644" s="5">
        <v>1.58</v>
      </c>
      <c r="D644" s="5">
        <v>1.5660000000000001</v>
      </c>
      <c r="E644" s="5">
        <v>1.615</v>
      </c>
      <c r="F644" s="5">
        <v>1.4570000000000001</v>
      </c>
      <c r="G644" s="5">
        <v>1.68</v>
      </c>
    </row>
    <row r="645" spans="1:7" x14ac:dyDescent="0.2">
      <c r="A645" s="5">
        <v>272</v>
      </c>
      <c r="B645" s="5">
        <v>262.08999999999997</v>
      </c>
      <c r="C645" s="5">
        <v>1.577</v>
      </c>
      <c r="D645" s="5">
        <v>1.5669999999999999</v>
      </c>
      <c r="E645" s="5">
        <v>1.6180000000000001</v>
      </c>
      <c r="F645" s="5">
        <v>1.4590000000000001</v>
      </c>
      <c r="G645" s="5">
        <v>1.6659999999999999</v>
      </c>
    </row>
    <row r="646" spans="1:7" x14ac:dyDescent="0.2">
      <c r="A646" s="5">
        <v>273</v>
      </c>
      <c r="B646" s="5">
        <v>258.57</v>
      </c>
      <c r="C646" s="5">
        <v>1.577</v>
      </c>
      <c r="D646" s="5">
        <v>1.5669999999999999</v>
      </c>
      <c r="E646" s="5">
        <v>1.623</v>
      </c>
      <c r="F646" s="5">
        <v>1.4610000000000001</v>
      </c>
      <c r="G646" s="5">
        <v>1.659</v>
      </c>
    </row>
    <row r="647" spans="1:7" x14ac:dyDescent="0.2">
      <c r="A647" s="5">
        <v>274</v>
      </c>
      <c r="B647" s="5">
        <v>255.03</v>
      </c>
      <c r="C647" s="5">
        <v>1.581</v>
      </c>
      <c r="D647" s="5">
        <v>1.5680000000000001</v>
      </c>
      <c r="E647" s="5">
        <v>1.633</v>
      </c>
      <c r="F647" s="5">
        <v>1.4690000000000001</v>
      </c>
      <c r="G647" s="5">
        <v>1.6539999999999999</v>
      </c>
    </row>
    <row r="648" spans="1:7" x14ac:dyDescent="0.2">
      <c r="A648" s="5">
        <v>275</v>
      </c>
      <c r="B648" s="5">
        <v>251.47</v>
      </c>
      <c r="C648" s="5">
        <v>1.585</v>
      </c>
      <c r="D648" s="5">
        <v>1.57</v>
      </c>
      <c r="E648" s="5">
        <v>1.6459999999999999</v>
      </c>
      <c r="F648" s="5">
        <v>1.4850000000000001</v>
      </c>
      <c r="G648" s="5">
        <v>1.64</v>
      </c>
    </row>
    <row r="649" spans="1:7" x14ac:dyDescent="0.2">
      <c r="A649" s="5">
        <v>276</v>
      </c>
      <c r="B649" s="5">
        <v>247.9</v>
      </c>
      <c r="C649" s="5">
        <v>1.589</v>
      </c>
      <c r="D649" s="5">
        <v>1.58</v>
      </c>
      <c r="E649" s="5">
        <v>1.655</v>
      </c>
      <c r="F649" s="5">
        <v>1.4930000000000001</v>
      </c>
      <c r="G649" s="5">
        <v>1.629</v>
      </c>
    </row>
    <row r="650" spans="1:7" x14ac:dyDescent="0.2">
      <c r="A650" s="5">
        <v>277</v>
      </c>
      <c r="B650" s="5">
        <v>244.32</v>
      </c>
      <c r="C650" s="5">
        <v>1.5940000000000001</v>
      </c>
      <c r="D650" s="5">
        <v>1.5860000000000001</v>
      </c>
      <c r="E650" s="5">
        <v>1.6579999999999999</v>
      </c>
      <c r="F650" s="5">
        <v>1.4970000000000001</v>
      </c>
      <c r="G650" s="5">
        <v>1.6359999999999999</v>
      </c>
    </row>
    <row r="651" spans="1:7" x14ac:dyDescent="0.2">
      <c r="A651" s="5">
        <v>278</v>
      </c>
      <c r="B651" s="5">
        <v>240.73</v>
      </c>
      <c r="C651" s="5">
        <v>1.601</v>
      </c>
      <c r="D651" s="5">
        <v>1.587</v>
      </c>
      <c r="E651" s="5">
        <v>1.6579999999999999</v>
      </c>
      <c r="F651" s="5">
        <v>1.5009999999999999</v>
      </c>
      <c r="G651" s="5">
        <v>1.657</v>
      </c>
    </row>
    <row r="652" spans="1:7" x14ac:dyDescent="0.2">
      <c r="A652" s="5">
        <v>279</v>
      </c>
      <c r="B652" s="5">
        <v>237.12</v>
      </c>
      <c r="C652" s="5">
        <v>1.6060000000000001</v>
      </c>
      <c r="D652" s="5">
        <v>1.593</v>
      </c>
      <c r="E652" s="5">
        <v>1.66</v>
      </c>
      <c r="F652" s="5">
        <v>1.492</v>
      </c>
      <c r="G652" s="5">
        <v>1.677</v>
      </c>
    </row>
    <row r="653" spans="1:7" x14ac:dyDescent="0.2">
      <c r="A653" s="5">
        <v>280</v>
      </c>
      <c r="B653" s="5">
        <v>233.51</v>
      </c>
      <c r="C653" s="5">
        <v>1.6160000000000001</v>
      </c>
      <c r="D653" s="5">
        <v>1.5960000000000001</v>
      </c>
      <c r="E653" s="5">
        <v>1.667</v>
      </c>
      <c r="F653" s="5">
        <v>1.5129999999999999</v>
      </c>
      <c r="G653" s="5">
        <v>1.6890000000000001</v>
      </c>
    </row>
    <row r="654" spans="1:7" x14ac:dyDescent="0.2">
      <c r="A654" s="5">
        <v>281</v>
      </c>
      <c r="B654" s="5">
        <v>229.9</v>
      </c>
      <c r="C654" s="5">
        <v>1.619</v>
      </c>
      <c r="D654" s="5">
        <v>1.601</v>
      </c>
      <c r="E654" s="5">
        <v>1.6679999999999999</v>
      </c>
      <c r="F654" s="5">
        <v>1.5109999999999999</v>
      </c>
      <c r="G654" s="5">
        <v>1.6970000000000001</v>
      </c>
    </row>
    <row r="655" spans="1:7" x14ac:dyDescent="0.2">
      <c r="A655" s="5">
        <v>282</v>
      </c>
      <c r="B655" s="5">
        <v>226.27</v>
      </c>
      <c r="C655" s="5">
        <v>1.63</v>
      </c>
      <c r="D655" s="5">
        <v>1.609</v>
      </c>
      <c r="E655" s="5">
        <v>1.67</v>
      </c>
      <c r="F655" s="5">
        <v>1.516</v>
      </c>
      <c r="G655" s="5">
        <v>1.7230000000000001</v>
      </c>
    </row>
    <row r="656" spans="1:7" x14ac:dyDescent="0.2">
      <c r="A656" s="5">
        <v>283</v>
      </c>
      <c r="B656" s="5">
        <v>222.65</v>
      </c>
      <c r="C656" s="5">
        <v>1.6459999999999999</v>
      </c>
      <c r="D656" s="5">
        <v>1.62</v>
      </c>
      <c r="E656" s="5">
        <v>1.677</v>
      </c>
      <c r="F656" s="5">
        <v>1.5269999999999999</v>
      </c>
      <c r="G656" s="5">
        <v>1.7609999999999999</v>
      </c>
    </row>
    <row r="657" spans="1:7" x14ac:dyDescent="0.2">
      <c r="A657" s="5">
        <v>284</v>
      </c>
      <c r="B657" s="5">
        <v>219.01</v>
      </c>
      <c r="C657" s="5">
        <v>1.6559999999999999</v>
      </c>
      <c r="D657" s="5">
        <v>1.6180000000000001</v>
      </c>
      <c r="E657" s="5">
        <v>1.6870000000000001</v>
      </c>
      <c r="F657" s="5">
        <v>1.522</v>
      </c>
      <c r="G657" s="5">
        <v>1.796</v>
      </c>
    </row>
    <row r="658" spans="1:7" x14ac:dyDescent="0.2">
      <c r="A658" s="5">
        <v>285</v>
      </c>
      <c r="B658" s="5">
        <v>215.38</v>
      </c>
      <c r="C658" s="5">
        <v>1.667</v>
      </c>
      <c r="D658" s="5">
        <v>1.621</v>
      </c>
      <c r="E658" s="5">
        <v>1.698</v>
      </c>
      <c r="F658" s="5">
        <v>1.53</v>
      </c>
      <c r="G658" s="5">
        <v>1.82</v>
      </c>
    </row>
    <row r="659" spans="1:7" x14ac:dyDescent="0.2">
      <c r="A659" s="5">
        <v>286</v>
      </c>
      <c r="B659" s="5">
        <v>211.75</v>
      </c>
      <c r="C659" s="5">
        <v>1.681</v>
      </c>
      <c r="D659" s="5">
        <v>1.627</v>
      </c>
      <c r="E659" s="5">
        <v>1.708</v>
      </c>
      <c r="F659" s="5">
        <v>1.5429999999999999</v>
      </c>
      <c r="G659" s="5">
        <v>1.8460000000000001</v>
      </c>
    </row>
    <row r="660" spans="1:7" x14ac:dyDescent="0.2">
      <c r="A660" s="5">
        <v>287</v>
      </c>
      <c r="B660" s="5">
        <v>208.12</v>
      </c>
      <c r="C660" s="5">
        <v>1.6919999999999999</v>
      </c>
      <c r="D660" s="5">
        <v>1.6379999999999999</v>
      </c>
      <c r="E660" s="5">
        <v>1.7090000000000001</v>
      </c>
      <c r="F660" s="5">
        <v>1.548</v>
      </c>
      <c r="G660" s="5">
        <v>1.8720000000000001</v>
      </c>
    </row>
    <row r="661" spans="1:7" x14ac:dyDescent="0.2">
      <c r="A661" s="5">
        <v>288</v>
      </c>
      <c r="B661" s="5">
        <v>204.49</v>
      </c>
      <c r="C661" s="5">
        <v>1.7030000000000001</v>
      </c>
      <c r="D661" s="5">
        <v>1.643</v>
      </c>
      <c r="E661" s="5">
        <v>1.708</v>
      </c>
      <c r="F661" s="5">
        <v>1.55</v>
      </c>
      <c r="G661" s="5">
        <v>1.91</v>
      </c>
    </row>
    <row r="662" spans="1:7" x14ac:dyDescent="0.2">
      <c r="A662" s="5">
        <v>289</v>
      </c>
      <c r="B662" s="5">
        <v>200.86</v>
      </c>
      <c r="C662" s="5">
        <v>1.7210000000000001</v>
      </c>
      <c r="D662" s="5">
        <v>1.65</v>
      </c>
      <c r="E662" s="5">
        <v>1.7150000000000001</v>
      </c>
      <c r="F662" s="5">
        <v>1.556</v>
      </c>
      <c r="G662" s="5">
        <v>1.962</v>
      </c>
    </row>
    <row r="663" spans="1:7" x14ac:dyDescent="0.2">
      <c r="A663" s="5">
        <v>290</v>
      </c>
      <c r="B663" s="5">
        <v>197.24</v>
      </c>
      <c r="C663" s="5">
        <v>1.7390000000000001</v>
      </c>
      <c r="D663" s="5">
        <v>1.6479999999999999</v>
      </c>
      <c r="E663" s="5">
        <v>1.724</v>
      </c>
      <c r="F663" s="5">
        <v>1.5649999999999999</v>
      </c>
      <c r="G663" s="5">
        <v>2.02</v>
      </c>
    </row>
    <row r="664" spans="1:7" x14ac:dyDescent="0.2">
      <c r="A664" s="5">
        <v>291</v>
      </c>
      <c r="B664" s="5">
        <v>193.62</v>
      </c>
      <c r="C664" s="5">
        <v>1.7609999999999999</v>
      </c>
      <c r="D664" s="5">
        <v>1.6539999999999999</v>
      </c>
      <c r="E664" s="5">
        <v>1.736</v>
      </c>
      <c r="F664" s="5">
        <v>1.57</v>
      </c>
      <c r="G664" s="5">
        <v>2.0830000000000002</v>
      </c>
    </row>
    <row r="665" spans="1:7" x14ac:dyDescent="0.2">
      <c r="A665" s="5">
        <v>292</v>
      </c>
      <c r="B665" s="5">
        <v>190.02</v>
      </c>
      <c r="C665" s="5">
        <v>1.786</v>
      </c>
      <c r="D665" s="5">
        <v>1.6619999999999999</v>
      </c>
      <c r="E665" s="5">
        <v>1.742</v>
      </c>
      <c r="F665" s="5">
        <v>1.5720000000000001</v>
      </c>
      <c r="G665" s="5">
        <v>2.17</v>
      </c>
    </row>
    <row r="666" spans="1:7" x14ac:dyDescent="0.2">
      <c r="A666" s="5">
        <v>293</v>
      </c>
      <c r="B666" s="5">
        <v>186.42</v>
      </c>
      <c r="C666" s="5">
        <v>1.8129999999999999</v>
      </c>
      <c r="D666" s="5">
        <v>1.6659999999999999</v>
      </c>
      <c r="E666" s="5">
        <v>1.7509999999999999</v>
      </c>
      <c r="F666" s="5">
        <v>1.583</v>
      </c>
      <c r="G666" s="5">
        <v>2.254</v>
      </c>
    </row>
    <row r="667" spans="1:7" x14ac:dyDescent="0.2">
      <c r="A667" s="5">
        <v>294</v>
      </c>
      <c r="B667" s="5">
        <v>182.83</v>
      </c>
      <c r="C667" s="5">
        <v>1.8360000000000001</v>
      </c>
      <c r="D667" s="5">
        <v>1.67</v>
      </c>
      <c r="E667" s="5">
        <v>1.7569999999999999</v>
      </c>
      <c r="F667" s="5">
        <v>1.593</v>
      </c>
      <c r="G667" s="5">
        <v>2.3239999999999998</v>
      </c>
    </row>
    <row r="668" spans="1:7" x14ac:dyDescent="0.2">
      <c r="A668" s="5">
        <v>295</v>
      </c>
      <c r="B668" s="5">
        <v>179.26</v>
      </c>
      <c r="C668" s="5">
        <v>1.847</v>
      </c>
      <c r="D668" s="5">
        <v>1.677</v>
      </c>
      <c r="E668" s="5">
        <v>1.7629999999999999</v>
      </c>
      <c r="F668" s="5">
        <v>1.6040000000000001</v>
      </c>
      <c r="G668" s="5">
        <v>2.3460000000000001</v>
      </c>
    </row>
    <row r="669" spans="1:7" x14ac:dyDescent="0.2">
      <c r="A669" s="5">
        <v>296</v>
      </c>
      <c r="B669" s="5">
        <v>175.7</v>
      </c>
      <c r="C669" s="5">
        <v>1.8480000000000001</v>
      </c>
      <c r="D669" s="5">
        <v>1.6830000000000001</v>
      </c>
      <c r="E669" s="5">
        <v>1.7729999999999999</v>
      </c>
      <c r="F669" s="5">
        <v>1.611</v>
      </c>
      <c r="G669" s="5">
        <v>2.3260000000000001</v>
      </c>
    </row>
    <row r="670" spans="1:7" x14ac:dyDescent="0.2">
      <c r="A670" s="5">
        <v>297</v>
      </c>
      <c r="B670" s="5">
        <v>172.16</v>
      </c>
      <c r="C670" s="5">
        <v>1.8420000000000001</v>
      </c>
      <c r="D670" s="5">
        <v>1.69</v>
      </c>
      <c r="E670" s="5">
        <v>1.7769999999999999</v>
      </c>
      <c r="F670" s="5">
        <v>1.6140000000000001</v>
      </c>
      <c r="G670" s="5">
        <v>2.2850000000000001</v>
      </c>
    </row>
    <row r="671" spans="1:7" x14ac:dyDescent="0.2">
      <c r="A671" s="5">
        <v>298</v>
      </c>
      <c r="B671" s="5">
        <v>168.63</v>
      </c>
      <c r="C671" s="5">
        <v>1.831</v>
      </c>
      <c r="D671" s="5">
        <v>1.6919999999999999</v>
      </c>
      <c r="E671" s="5">
        <v>1.784</v>
      </c>
      <c r="F671" s="5">
        <v>1.6259999999999999</v>
      </c>
      <c r="G671" s="5">
        <v>2.2210000000000001</v>
      </c>
    </row>
    <row r="672" spans="1:7" x14ac:dyDescent="0.2">
      <c r="A672" s="5">
        <v>299</v>
      </c>
      <c r="B672" s="5">
        <v>165.12</v>
      </c>
      <c r="C672" s="5">
        <v>1.8149999999999999</v>
      </c>
      <c r="D672" s="5">
        <v>1.6919999999999999</v>
      </c>
      <c r="E672" s="5">
        <v>1.7929999999999999</v>
      </c>
      <c r="F672" s="5">
        <v>1.639</v>
      </c>
      <c r="G672" s="5">
        <v>2.1349999999999998</v>
      </c>
    </row>
    <row r="673" spans="1:7" x14ac:dyDescent="0.2">
      <c r="A673" s="5">
        <v>300</v>
      </c>
      <c r="B673" s="5">
        <v>161.63</v>
      </c>
      <c r="C673" s="5">
        <v>1.802</v>
      </c>
      <c r="D673" s="5">
        <v>1.6930000000000001</v>
      </c>
      <c r="E673" s="5">
        <v>1.8029999999999999</v>
      </c>
      <c r="F673" s="5">
        <v>1.645</v>
      </c>
      <c r="G673" s="5">
        <v>2.0649999999999999</v>
      </c>
    </row>
    <row r="674" spans="1:7" x14ac:dyDescent="0.2">
      <c r="A674" s="5">
        <v>301</v>
      </c>
      <c r="B674" s="5">
        <v>158.16</v>
      </c>
      <c r="C674" s="5">
        <v>1.7949999999999999</v>
      </c>
      <c r="D674" s="5">
        <v>1.7</v>
      </c>
      <c r="E674" s="5">
        <v>1.81</v>
      </c>
      <c r="F674" s="5">
        <v>1.649</v>
      </c>
      <c r="G674" s="5">
        <v>2.0219999999999998</v>
      </c>
    </row>
    <row r="675" spans="1:7" x14ac:dyDescent="0.2">
      <c r="A675" s="5">
        <v>302</v>
      </c>
      <c r="B675" s="5">
        <v>154.72</v>
      </c>
      <c r="C675" s="5">
        <v>1.7849999999999999</v>
      </c>
      <c r="D675" s="5">
        <v>1.698</v>
      </c>
      <c r="E675" s="5">
        <v>1.8109999999999999</v>
      </c>
      <c r="F675" s="5">
        <v>1.65</v>
      </c>
      <c r="G675" s="5">
        <v>1.9810000000000001</v>
      </c>
    </row>
    <row r="676" spans="1:7" x14ac:dyDescent="0.2">
      <c r="A676" s="5">
        <v>303</v>
      </c>
      <c r="B676" s="5">
        <v>151.30000000000001</v>
      </c>
      <c r="C676" s="5">
        <v>1.774</v>
      </c>
      <c r="D676" s="5">
        <v>1.6990000000000001</v>
      </c>
      <c r="E676" s="5">
        <v>1.798</v>
      </c>
      <c r="F676" s="5">
        <v>1.6539999999999999</v>
      </c>
      <c r="G676" s="5">
        <v>1.9430000000000001</v>
      </c>
    </row>
    <row r="677" spans="1:7" x14ac:dyDescent="0.2">
      <c r="A677" s="5">
        <v>304</v>
      </c>
      <c r="B677" s="5">
        <v>147.9</v>
      </c>
      <c r="C677" s="5">
        <v>1.76</v>
      </c>
      <c r="D677" s="5">
        <v>1.7</v>
      </c>
      <c r="E677" s="5">
        <v>1.7969999999999999</v>
      </c>
      <c r="F677" s="5">
        <v>1.66</v>
      </c>
      <c r="G677" s="5">
        <v>1.885</v>
      </c>
    </row>
    <row r="678" spans="1:7" x14ac:dyDescent="0.2">
      <c r="A678" s="5">
        <v>305</v>
      </c>
      <c r="B678" s="5">
        <v>144.53</v>
      </c>
      <c r="C678" s="5">
        <v>1.76</v>
      </c>
      <c r="D678" s="5">
        <v>1.696</v>
      </c>
      <c r="E678" s="5">
        <v>1.8120000000000001</v>
      </c>
      <c r="F678" s="5">
        <v>1.6659999999999999</v>
      </c>
      <c r="G678" s="5">
        <v>1.865</v>
      </c>
    </row>
    <row r="679" spans="1:7" x14ac:dyDescent="0.2">
      <c r="A679" s="5">
        <v>306</v>
      </c>
      <c r="B679" s="5">
        <v>141.19</v>
      </c>
      <c r="C679" s="5">
        <v>1.7749999999999999</v>
      </c>
      <c r="D679" s="5">
        <v>1.7010000000000001</v>
      </c>
      <c r="E679" s="5">
        <v>1.8169999999999999</v>
      </c>
      <c r="F679" s="5">
        <v>1.667</v>
      </c>
      <c r="G679" s="5">
        <v>1.913</v>
      </c>
    </row>
    <row r="680" spans="1:7" x14ac:dyDescent="0.2">
      <c r="A680" s="5">
        <v>307</v>
      </c>
      <c r="B680" s="5">
        <v>137.88999999999999</v>
      </c>
      <c r="C680" s="5">
        <v>1.792</v>
      </c>
      <c r="D680" s="5">
        <v>1.698</v>
      </c>
      <c r="E680" s="5">
        <v>1.8140000000000001</v>
      </c>
      <c r="F680" s="5">
        <v>1.67</v>
      </c>
      <c r="G680" s="5">
        <v>1.986</v>
      </c>
    </row>
    <row r="681" spans="1:7" x14ac:dyDescent="0.2">
      <c r="A681" s="5">
        <v>308</v>
      </c>
      <c r="B681" s="5">
        <v>134.61000000000001</v>
      </c>
      <c r="C681" s="5">
        <v>1.8</v>
      </c>
      <c r="D681" s="5">
        <v>1.6950000000000001</v>
      </c>
      <c r="E681" s="5">
        <v>1.8029999999999999</v>
      </c>
      <c r="F681" s="5">
        <v>1.6639999999999999</v>
      </c>
      <c r="G681" s="5">
        <v>2.0369999999999999</v>
      </c>
    </row>
    <row r="682" spans="1:7" x14ac:dyDescent="0.2">
      <c r="A682" s="5">
        <v>309</v>
      </c>
      <c r="B682" s="5">
        <v>131.37</v>
      </c>
      <c r="C682" s="5">
        <v>1.798</v>
      </c>
      <c r="D682" s="5">
        <v>1.694</v>
      </c>
      <c r="E682" s="5">
        <v>1.802</v>
      </c>
      <c r="F682" s="5">
        <v>1.657</v>
      </c>
      <c r="G682" s="5">
        <v>2.0390000000000001</v>
      </c>
    </row>
    <row r="683" spans="1:7" x14ac:dyDescent="0.2">
      <c r="A683" s="5">
        <v>310</v>
      </c>
      <c r="B683" s="5">
        <v>128.16</v>
      </c>
      <c r="C683" s="5">
        <v>1.8049999999999999</v>
      </c>
      <c r="D683" s="5">
        <v>1.6990000000000001</v>
      </c>
      <c r="E683" s="5">
        <v>1.81</v>
      </c>
      <c r="F683" s="5">
        <v>1.66</v>
      </c>
      <c r="G683" s="5">
        <v>2.0499999999999998</v>
      </c>
    </row>
    <row r="684" spans="1:7" x14ac:dyDescent="0.2">
      <c r="A684" s="5">
        <v>311</v>
      </c>
      <c r="B684" s="5">
        <v>124.99</v>
      </c>
      <c r="C684" s="5">
        <v>1.804</v>
      </c>
      <c r="D684" s="5">
        <v>1.6950000000000001</v>
      </c>
      <c r="E684" s="5">
        <v>1.8009999999999999</v>
      </c>
      <c r="F684" s="5">
        <v>1.663</v>
      </c>
      <c r="G684" s="5">
        <v>2.0579999999999998</v>
      </c>
    </row>
    <row r="685" spans="1:7" x14ac:dyDescent="0.2">
      <c r="A685" s="5">
        <v>312</v>
      </c>
      <c r="B685" s="5">
        <v>121.85</v>
      </c>
      <c r="C685" s="5">
        <v>1.7969999999999999</v>
      </c>
      <c r="D685" s="5">
        <v>1.6890000000000001</v>
      </c>
      <c r="E685" s="5">
        <v>1.7889999999999999</v>
      </c>
      <c r="F685" s="5">
        <v>1.66</v>
      </c>
      <c r="G685" s="5">
        <v>2.048</v>
      </c>
    </row>
    <row r="686" spans="1:7" x14ac:dyDescent="0.2">
      <c r="A686" s="5">
        <v>313</v>
      </c>
      <c r="B686" s="5">
        <v>118.76</v>
      </c>
      <c r="C686" s="5">
        <v>1.788</v>
      </c>
      <c r="D686" s="5">
        <v>1.6759999999999999</v>
      </c>
      <c r="E686" s="5">
        <v>1.78</v>
      </c>
      <c r="F686" s="5">
        <v>1.663</v>
      </c>
      <c r="G686" s="5">
        <v>2.032</v>
      </c>
    </row>
    <row r="687" spans="1:7" x14ac:dyDescent="0.2">
      <c r="A687" s="5">
        <v>314</v>
      </c>
      <c r="B687" s="5">
        <v>115.7</v>
      </c>
      <c r="C687" s="5">
        <v>1.7729999999999999</v>
      </c>
      <c r="D687" s="5">
        <v>1.6619999999999999</v>
      </c>
      <c r="E687" s="5">
        <v>1.78</v>
      </c>
      <c r="F687" s="5">
        <v>1.657</v>
      </c>
      <c r="G687" s="5">
        <v>1.9930000000000001</v>
      </c>
    </row>
    <row r="688" spans="1:7" x14ac:dyDescent="0.2">
      <c r="A688" s="5">
        <v>315</v>
      </c>
      <c r="B688" s="5">
        <v>112.69</v>
      </c>
      <c r="C688" s="5">
        <v>1.77</v>
      </c>
      <c r="D688" s="5">
        <v>1.66</v>
      </c>
      <c r="E688" s="5">
        <v>1.78</v>
      </c>
      <c r="F688" s="5">
        <v>1.657</v>
      </c>
      <c r="G688" s="5">
        <v>1.984</v>
      </c>
    </row>
    <row r="689" spans="1:7" x14ac:dyDescent="0.2">
      <c r="A689" s="5">
        <v>316</v>
      </c>
      <c r="B689" s="5">
        <v>109.72</v>
      </c>
      <c r="C689" s="5">
        <v>1.7609999999999999</v>
      </c>
      <c r="D689" s="5">
        <v>1.645</v>
      </c>
      <c r="E689" s="5">
        <v>1.776</v>
      </c>
      <c r="F689" s="5">
        <v>1.643</v>
      </c>
      <c r="G689" s="5">
        <v>1.9790000000000001</v>
      </c>
    </row>
    <row r="690" spans="1:7" x14ac:dyDescent="0.2">
      <c r="A690" s="5">
        <v>317</v>
      </c>
      <c r="B690" s="5">
        <v>106.8</v>
      </c>
      <c r="C690" s="5">
        <v>1.754</v>
      </c>
      <c r="D690" s="5">
        <v>1.6439999999999999</v>
      </c>
      <c r="E690" s="5">
        <v>1.76</v>
      </c>
      <c r="F690" s="5">
        <v>1.635</v>
      </c>
      <c r="G690" s="5">
        <v>1.9770000000000001</v>
      </c>
    </row>
    <row r="691" spans="1:7" x14ac:dyDescent="0.2">
      <c r="A691" s="5">
        <v>318</v>
      </c>
      <c r="B691" s="5">
        <v>103.92</v>
      </c>
      <c r="C691" s="5">
        <v>1.758</v>
      </c>
      <c r="D691" s="5">
        <v>1.637</v>
      </c>
      <c r="E691" s="5">
        <v>1.758</v>
      </c>
      <c r="F691" s="5">
        <v>1.639</v>
      </c>
      <c r="G691" s="5">
        <v>2</v>
      </c>
    </row>
    <row r="692" spans="1:7" x14ac:dyDescent="0.2">
      <c r="A692" s="5">
        <v>319</v>
      </c>
      <c r="B692" s="5">
        <v>101.09</v>
      </c>
      <c r="C692" s="5">
        <v>1.7589999999999999</v>
      </c>
      <c r="D692" s="5">
        <v>1.631</v>
      </c>
      <c r="E692" s="5">
        <v>1.7470000000000001</v>
      </c>
      <c r="F692" s="5">
        <v>1.617</v>
      </c>
      <c r="G692" s="5">
        <v>2.0409999999999999</v>
      </c>
    </row>
    <row r="693" spans="1:7" x14ac:dyDescent="0.2">
      <c r="A693" s="5">
        <v>320</v>
      </c>
      <c r="B693" s="5">
        <v>98.3</v>
      </c>
      <c r="C693" s="5">
        <v>1.766</v>
      </c>
      <c r="D693" s="5">
        <v>1.625</v>
      </c>
      <c r="E693" s="5">
        <v>1.7370000000000001</v>
      </c>
      <c r="F693" s="5">
        <v>1.61</v>
      </c>
      <c r="G693" s="5">
        <v>2.093</v>
      </c>
    </row>
    <row r="694" spans="1:7" x14ac:dyDescent="0.2">
      <c r="A694" s="5">
        <v>321</v>
      </c>
      <c r="B694" s="5">
        <v>95.57</v>
      </c>
      <c r="C694" s="5">
        <v>1.764</v>
      </c>
      <c r="D694" s="5">
        <v>1.601</v>
      </c>
      <c r="E694" s="5">
        <v>1.724</v>
      </c>
      <c r="F694" s="5">
        <v>1.595</v>
      </c>
      <c r="G694" s="5">
        <v>2.1360000000000001</v>
      </c>
    </row>
    <row r="695" spans="1:7" x14ac:dyDescent="0.2">
      <c r="A695" s="5">
        <v>322</v>
      </c>
      <c r="B695" s="5">
        <v>92.89</v>
      </c>
      <c r="C695" s="5">
        <v>1.7569999999999999</v>
      </c>
      <c r="D695" s="5">
        <v>1.581</v>
      </c>
      <c r="E695" s="5">
        <v>1.706</v>
      </c>
      <c r="F695" s="5">
        <v>1.581</v>
      </c>
      <c r="G695" s="5">
        <v>2.16</v>
      </c>
    </row>
    <row r="696" spans="1:7" x14ac:dyDescent="0.2">
      <c r="A696" s="5">
        <v>323</v>
      </c>
      <c r="B696" s="5">
        <v>90.26</v>
      </c>
      <c r="C696" s="5">
        <v>1.746</v>
      </c>
      <c r="D696" s="5">
        <v>1.5680000000000001</v>
      </c>
      <c r="E696" s="5">
        <v>1.6930000000000001</v>
      </c>
      <c r="F696" s="5">
        <v>1.5760000000000001</v>
      </c>
      <c r="G696" s="5">
        <v>2.1480000000000001</v>
      </c>
    </row>
    <row r="697" spans="1:7" x14ac:dyDescent="0.2">
      <c r="A697" s="5">
        <v>324</v>
      </c>
      <c r="B697" s="5">
        <v>87.69</v>
      </c>
      <c r="C697" s="5">
        <v>1.73</v>
      </c>
      <c r="D697" s="5">
        <v>1.554</v>
      </c>
      <c r="E697" s="5">
        <v>1.6839999999999999</v>
      </c>
      <c r="F697" s="5">
        <v>1.5589999999999999</v>
      </c>
      <c r="G697" s="5">
        <v>2.121</v>
      </c>
    </row>
    <row r="698" spans="1:7" x14ac:dyDescent="0.2">
      <c r="A698" s="5">
        <v>325</v>
      </c>
      <c r="B698" s="5">
        <v>85.17</v>
      </c>
      <c r="C698" s="5">
        <v>1.7130000000000001</v>
      </c>
      <c r="D698" s="5">
        <v>1.538</v>
      </c>
      <c r="E698" s="5">
        <v>1.6659999999999999</v>
      </c>
      <c r="F698" s="5">
        <v>1.5449999999999999</v>
      </c>
      <c r="G698" s="5">
        <v>2.1019999999999999</v>
      </c>
    </row>
    <row r="699" spans="1:7" x14ac:dyDescent="0.2">
      <c r="A699" s="5">
        <v>326</v>
      </c>
      <c r="B699" s="5">
        <v>82.71</v>
      </c>
      <c r="C699" s="5">
        <v>1.6919999999999999</v>
      </c>
      <c r="D699" s="5">
        <v>1.5249999999999999</v>
      </c>
      <c r="E699" s="5">
        <v>1.6459999999999999</v>
      </c>
      <c r="F699" s="5">
        <v>1.5269999999999999</v>
      </c>
      <c r="G699" s="5">
        <v>2.069</v>
      </c>
    </row>
    <row r="700" spans="1:7" x14ac:dyDescent="0.2">
      <c r="A700" s="5">
        <v>327</v>
      </c>
      <c r="B700" s="5">
        <v>80.31</v>
      </c>
      <c r="C700" s="5">
        <v>1.6619999999999999</v>
      </c>
      <c r="D700" s="5">
        <v>1.5049999999999999</v>
      </c>
      <c r="E700" s="5">
        <v>1.63</v>
      </c>
      <c r="F700" s="5">
        <v>1.5109999999999999</v>
      </c>
      <c r="G700" s="5">
        <v>2</v>
      </c>
    </row>
    <row r="701" spans="1:7" x14ac:dyDescent="0.2">
      <c r="A701" s="5">
        <v>328</v>
      </c>
      <c r="B701" s="5">
        <v>77.959999999999994</v>
      </c>
      <c r="C701" s="5">
        <v>1.6259999999999999</v>
      </c>
      <c r="D701" s="5">
        <v>1.4910000000000001</v>
      </c>
      <c r="E701" s="5">
        <v>1.611</v>
      </c>
      <c r="F701" s="5">
        <v>1.492</v>
      </c>
      <c r="G701" s="5">
        <v>1.91</v>
      </c>
    </row>
    <row r="702" spans="1:7" x14ac:dyDescent="0.2">
      <c r="A702" s="5">
        <v>329</v>
      </c>
      <c r="B702" s="5">
        <v>75.67</v>
      </c>
      <c r="C702" s="5">
        <v>1.5940000000000001</v>
      </c>
      <c r="D702" s="5">
        <v>1.472</v>
      </c>
      <c r="E702" s="5">
        <v>1.5960000000000001</v>
      </c>
      <c r="F702" s="5">
        <v>1.4650000000000001</v>
      </c>
      <c r="G702" s="5">
        <v>1.843</v>
      </c>
    </row>
    <row r="703" spans="1:7" x14ac:dyDescent="0.2">
      <c r="A703" s="5">
        <v>330</v>
      </c>
      <c r="B703" s="5">
        <v>73.45</v>
      </c>
      <c r="C703" s="5">
        <v>1.5660000000000001</v>
      </c>
      <c r="D703" s="5">
        <v>1.4470000000000001</v>
      </c>
      <c r="E703" s="5">
        <v>1.577</v>
      </c>
      <c r="F703" s="5">
        <v>1.444</v>
      </c>
      <c r="G703" s="5">
        <v>1.798</v>
      </c>
    </row>
    <row r="704" spans="1:7" x14ac:dyDescent="0.2">
      <c r="A704" s="5">
        <v>331</v>
      </c>
      <c r="B704" s="5">
        <v>71.290000000000006</v>
      </c>
      <c r="C704" s="5">
        <v>1.544</v>
      </c>
      <c r="D704" s="5">
        <v>1.423</v>
      </c>
      <c r="E704" s="5">
        <v>1.5549999999999999</v>
      </c>
      <c r="F704" s="5">
        <v>1.429</v>
      </c>
      <c r="G704" s="5">
        <v>1.7689999999999999</v>
      </c>
    </row>
    <row r="705" spans="1:7" x14ac:dyDescent="0.2">
      <c r="A705" s="5">
        <v>332</v>
      </c>
      <c r="B705" s="5">
        <v>69.19</v>
      </c>
      <c r="C705" s="5">
        <v>1.5209999999999999</v>
      </c>
      <c r="D705" s="5">
        <v>1.3979999999999999</v>
      </c>
      <c r="E705" s="5">
        <v>1.534</v>
      </c>
      <c r="F705" s="5">
        <v>1.4119999999999999</v>
      </c>
      <c r="G705" s="5">
        <v>1.7410000000000001</v>
      </c>
    </row>
    <row r="706" spans="1:7" x14ac:dyDescent="0.2">
      <c r="A706" s="5">
        <v>333</v>
      </c>
      <c r="B706" s="5">
        <v>67.150000000000006</v>
      </c>
      <c r="C706" s="5">
        <v>1.5049999999999999</v>
      </c>
      <c r="D706" s="5">
        <v>1.3779999999999999</v>
      </c>
      <c r="E706" s="5">
        <v>1.512</v>
      </c>
      <c r="F706" s="5">
        <v>1.395</v>
      </c>
      <c r="G706" s="5">
        <v>1.736</v>
      </c>
    </row>
    <row r="707" spans="1:7" x14ac:dyDescent="0.2">
      <c r="A707" s="5">
        <v>334</v>
      </c>
      <c r="B707" s="5">
        <v>65.180000000000007</v>
      </c>
      <c r="C707" s="5">
        <v>1.492</v>
      </c>
      <c r="D707" s="5">
        <v>1.357</v>
      </c>
      <c r="E707" s="5">
        <v>1.484</v>
      </c>
      <c r="F707" s="5">
        <v>1.37</v>
      </c>
      <c r="G707" s="5">
        <v>1.758</v>
      </c>
    </row>
    <row r="708" spans="1:7" x14ac:dyDescent="0.2">
      <c r="A708" s="5">
        <v>335</v>
      </c>
      <c r="B708" s="5">
        <v>63.28</v>
      </c>
      <c r="C708" s="5">
        <v>1.4790000000000001</v>
      </c>
      <c r="D708" s="5">
        <v>1.337</v>
      </c>
      <c r="E708" s="5">
        <v>1.454</v>
      </c>
      <c r="F708" s="5">
        <v>1.349</v>
      </c>
      <c r="G708" s="5">
        <v>1.7769999999999999</v>
      </c>
    </row>
    <row r="709" spans="1:7" x14ac:dyDescent="0.2">
      <c r="A709" s="5">
        <v>336</v>
      </c>
      <c r="B709" s="5">
        <v>61.44</v>
      </c>
      <c r="C709" s="5">
        <v>1.464</v>
      </c>
      <c r="D709" s="5">
        <v>1.319</v>
      </c>
      <c r="E709" s="5">
        <v>1.4259999999999999</v>
      </c>
      <c r="F709" s="5">
        <v>1.3240000000000001</v>
      </c>
      <c r="G709" s="5">
        <v>1.7869999999999999</v>
      </c>
    </row>
    <row r="710" spans="1:7" x14ac:dyDescent="0.2">
      <c r="A710" s="5">
        <v>337</v>
      </c>
      <c r="B710" s="5">
        <v>59.67</v>
      </c>
      <c r="C710" s="5">
        <v>1.4430000000000001</v>
      </c>
      <c r="D710" s="5">
        <v>1.296</v>
      </c>
      <c r="E710" s="5">
        <v>1.3919999999999999</v>
      </c>
      <c r="F710" s="5">
        <v>1.29</v>
      </c>
      <c r="G710" s="5">
        <v>1.792</v>
      </c>
    </row>
    <row r="711" spans="1:7" x14ac:dyDescent="0.2">
      <c r="A711" s="5">
        <v>338</v>
      </c>
      <c r="B711" s="5">
        <v>57.97</v>
      </c>
      <c r="C711" s="5">
        <v>1.4350000000000001</v>
      </c>
      <c r="D711" s="5">
        <v>1.2689999999999999</v>
      </c>
      <c r="E711" s="5">
        <v>1.3680000000000001</v>
      </c>
      <c r="F711" s="5">
        <v>1.2729999999999999</v>
      </c>
      <c r="G711" s="5">
        <v>1.829</v>
      </c>
    </row>
    <row r="712" spans="1:7" x14ac:dyDescent="0.2">
      <c r="A712" s="5">
        <v>339</v>
      </c>
      <c r="B712" s="5">
        <v>56.34</v>
      </c>
      <c r="C712" s="5">
        <v>1.4339999999999999</v>
      </c>
      <c r="D712" s="5">
        <v>1.244</v>
      </c>
      <c r="E712" s="5">
        <v>1.34</v>
      </c>
      <c r="F712" s="5">
        <v>1.252</v>
      </c>
      <c r="G712" s="5">
        <v>1.9019999999999999</v>
      </c>
    </row>
    <row r="713" spans="1:7" x14ac:dyDescent="0.2">
      <c r="A713" s="5">
        <v>340</v>
      </c>
      <c r="B713" s="5">
        <v>54.78</v>
      </c>
      <c r="C713" s="5">
        <v>1.4359999999999999</v>
      </c>
      <c r="D713" s="5">
        <v>1.224</v>
      </c>
      <c r="E713" s="5">
        <v>1.3160000000000001</v>
      </c>
      <c r="F713" s="5">
        <v>1.232</v>
      </c>
      <c r="G713" s="5">
        <v>1.972</v>
      </c>
    </row>
    <row r="714" spans="1:7" x14ac:dyDescent="0.2">
      <c r="A714" s="5">
        <v>341</v>
      </c>
      <c r="B714" s="5">
        <v>53.29</v>
      </c>
      <c r="C714" s="5">
        <v>1.4330000000000001</v>
      </c>
      <c r="D714" s="5">
        <v>1.2090000000000001</v>
      </c>
      <c r="E714" s="5">
        <v>1.2869999999999999</v>
      </c>
      <c r="F714" s="5">
        <v>1.2150000000000001</v>
      </c>
      <c r="G714" s="5">
        <v>2.02</v>
      </c>
    </row>
    <row r="715" spans="1:7" x14ac:dyDescent="0.2">
      <c r="A715" s="5">
        <v>342</v>
      </c>
      <c r="B715" s="5">
        <v>51.87</v>
      </c>
      <c r="C715" s="5">
        <v>1.419</v>
      </c>
      <c r="D715" s="5">
        <v>1.1890000000000001</v>
      </c>
      <c r="E715" s="5">
        <v>1.27</v>
      </c>
      <c r="F715" s="5">
        <v>1.1819999999999999</v>
      </c>
      <c r="G715" s="5">
        <v>2.0339999999999998</v>
      </c>
    </row>
    <row r="716" spans="1:7" x14ac:dyDescent="0.2">
      <c r="A716" s="5">
        <v>343</v>
      </c>
      <c r="B716" s="5">
        <v>50.53</v>
      </c>
      <c r="C716" s="5">
        <v>1.413</v>
      </c>
      <c r="D716" s="5">
        <v>1.1759999999999999</v>
      </c>
      <c r="E716" s="5">
        <v>1.252</v>
      </c>
      <c r="F716" s="5">
        <v>1.1759999999999999</v>
      </c>
      <c r="G716" s="5">
        <v>2.0489999999999999</v>
      </c>
    </row>
    <row r="717" spans="1:7" x14ac:dyDescent="0.2">
      <c r="A717" s="5">
        <v>344</v>
      </c>
      <c r="B717" s="5">
        <v>49.26</v>
      </c>
      <c r="C717" s="5">
        <v>1.3979999999999999</v>
      </c>
      <c r="D717" s="5">
        <v>1.1519999999999999</v>
      </c>
      <c r="E717" s="5">
        <v>1.232</v>
      </c>
      <c r="F717" s="5">
        <v>1.153</v>
      </c>
      <c r="G717" s="5">
        <v>2.0539999999999998</v>
      </c>
    </row>
    <row r="718" spans="1:7" x14ac:dyDescent="0.2">
      <c r="A718" s="5">
        <v>345</v>
      </c>
      <c r="B718" s="5">
        <v>48.06</v>
      </c>
      <c r="C718" s="5">
        <v>1.377</v>
      </c>
      <c r="D718" s="5">
        <v>1.1339999999999999</v>
      </c>
      <c r="E718" s="5">
        <v>1.2090000000000001</v>
      </c>
      <c r="F718" s="5">
        <v>1.127</v>
      </c>
      <c r="G718" s="5">
        <v>2.0369999999999999</v>
      </c>
    </row>
    <row r="719" spans="1:7" x14ac:dyDescent="0.2">
      <c r="A719" s="5">
        <v>346</v>
      </c>
      <c r="B719" s="5">
        <v>46.93</v>
      </c>
      <c r="C719" s="5">
        <v>1.3560000000000001</v>
      </c>
      <c r="D719" s="5">
        <v>1.1140000000000001</v>
      </c>
      <c r="E719" s="5">
        <v>1.194</v>
      </c>
      <c r="F719" s="5">
        <v>1.1180000000000001</v>
      </c>
      <c r="G719" s="5">
        <v>1.998</v>
      </c>
    </row>
    <row r="720" spans="1:7" x14ac:dyDescent="0.2">
      <c r="A720" s="5">
        <v>347</v>
      </c>
      <c r="B720" s="5">
        <v>45.89</v>
      </c>
      <c r="C720" s="5">
        <v>1.331</v>
      </c>
      <c r="D720" s="5">
        <v>1.101</v>
      </c>
      <c r="E720" s="5">
        <v>1.1739999999999999</v>
      </c>
      <c r="F720" s="5">
        <v>1.0960000000000001</v>
      </c>
      <c r="G720" s="5">
        <v>1.952</v>
      </c>
    </row>
    <row r="721" spans="1:7" x14ac:dyDescent="0.2">
      <c r="A721" s="5">
        <v>348</v>
      </c>
      <c r="B721" s="5">
        <v>44.91</v>
      </c>
      <c r="C721" s="5">
        <v>1.3009999999999999</v>
      </c>
      <c r="D721" s="5">
        <v>1.079</v>
      </c>
      <c r="E721" s="5">
        <v>1.147</v>
      </c>
      <c r="F721" s="5">
        <v>1.081</v>
      </c>
      <c r="G721" s="5">
        <v>1.895</v>
      </c>
    </row>
    <row r="722" spans="1:7" x14ac:dyDescent="0.2">
      <c r="A722" s="5">
        <v>349</v>
      </c>
      <c r="B722" s="5">
        <v>44.02</v>
      </c>
      <c r="C722" s="5">
        <v>1.2709999999999999</v>
      </c>
      <c r="D722" s="5">
        <v>1.0649999999999999</v>
      </c>
      <c r="E722" s="5">
        <v>1.125</v>
      </c>
      <c r="F722" s="5">
        <v>1.0669999999999999</v>
      </c>
      <c r="G722" s="5">
        <v>1.8260000000000001</v>
      </c>
    </row>
    <row r="723" spans="1:7" x14ac:dyDescent="0.2">
      <c r="A723" s="5">
        <v>350</v>
      </c>
      <c r="B723" s="5">
        <v>43.2</v>
      </c>
      <c r="C723" s="5">
        <v>1.2390000000000001</v>
      </c>
      <c r="D723" s="5">
        <v>1.0580000000000001</v>
      </c>
      <c r="E723" s="5">
        <v>1.1060000000000001</v>
      </c>
      <c r="F723" s="5">
        <v>1.038</v>
      </c>
      <c r="G723" s="5">
        <v>1.756</v>
      </c>
    </row>
    <row r="724" spans="1:7" x14ac:dyDescent="0.2">
      <c r="A724" s="5">
        <v>351</v>
      </c>
      <c r="B724" s="5">
        <v>42.45</v>
      </c>
      <c r="C724" s="5">
        <v>1.2150000000000001</v>
      </c>
      <c r="D724" s="5">
        <v>1.0409999999999999</v>
      </c>
      <c r="E724" s="5">
        <v>1.091</v>
      </c>
      <c r="F724" s="5">
        <v>1.036</v>
      </c>
      <c r="G724" s="5">
        <v>1.694</v>
      </c>
    </row>
    <row r="725" spans="1:7" x14ac:dyDescent="0.2">
      <c r="A725" s="5">
        <v>352</v>
      </c>
      <c r="B725" s="5">
        <v>41.79</v>
      </c>
      <c r="C725" s="5">
        <v>1.1779999999999999</v>
      </c>
      <c r="D725" s="5">
        <v>1.0229999999999999</v>
      </c>
      <c r="E725" s="5">
        <v>1.079</v>
      </c>
      <c r="F725" s="5">
        <v>1.0209999999999999</v>
      </c>
      <c r="G725" s="5">
        <v>1.59</v>
      </c>
    </row>
    <row r="726" spans="1:7" x14ac:dyDescent="0.2">
      <c r="A726" s="5">
        <v>353</v>
      </c>
      <c r="B726" s="5">
        <v>41.2</v>
      </c>
      <c r="C726" s="5">
        <v>1.137</v>
      </c>
      <c r="D726" s="5">
        <v>1.004</v>
      </c>
      <c r="E726" s="5">
        <v>1.0629999999999999</v>
      </c>
      <c r="F726" s="5">
        <v>1.004</v>
      </c>
      <c r="G726" s="5">
        <v>1.478</v>
      </c>
    </row>
    <row r="727" spans="1:7" x14ac:dyDescent="0.2">
      <c r="A727" s="5">
        <v>354</v>
      </c>
      <c r="B727" s="5">
        <v>40.69</v>
      </c>
      <c r="C727" s="5">
        <v>1.1080000000000001</v>
      </c>
      <c r="D727" s="5">
        <v>0.98699999999999999</v>
      </c>
      <c r="E727" s="5">
        <v>1.046</v>
      </c>
      <c r="F727" s="5">
        <v>0.99399999999999999</v>
      </c>
      <c r="G727" s="5">
        <v>1.4059999999999999</v>
      </c>
    </row>
    <row r="728" spans="1:7" x14ac:dyDescent="0.2">
      <c r="A728" s="5">
        <v>355</v>
      </c>
      <c r="B728" s="5">
        <v>40.26</v>
      </c>
      <c r="C728" s="5">
        <v>1.089</v>
      </c>
      <c r="D728" s="5">
        <v>0.97599999999999998</v>
      </c>
      <c r="E728" s="5">
        <v>1.022</v>
      </c>
      <c r="F728" s="5">
        <v>0.97399999999999998</v>
      </c>
      <c r="G728" s="5">
        <v>1.385</v>
      </c>
    </row>
    <row r="729" spans="1:7" x14ac:dyDescent="0.2">
      <c r="A729" s="5">
        <v>356</v>
      </c>
      <c r="B729" s="5">
        <v>39.9</v>
      </c>
      <c r="C729" s="5">
        <v>1.0740000000000001</v>
      </c>
      <c r="D729" s="5">
        <v>0.95899999999999996</v>
      </c>
      <c r="E729" s="5">
        <v>1.0009999999999999</v>
      </c>
      <c r="F729" s="5">
        <v>0.96499999999999997</v>
      </c>
      <c r="G729" s="5">
        <v>1.373</v>
      </c>
    </row>
    <row r="730" spans="1:7" x14ac:dyDescent="0.2">
      <c r="A730" s="5">
        <v>357</v>
      </c>
      <c r="B730" s="5">
        <v>39.630000000000003</v>
      </c>
      <c r="C730" s="5">
        <v>1.054</v>
      </c>
      <c r="D730" s="5">
        <v>0.94799999999999995</v>
      </c>
      <c r="E730" s="5">
        <v>0.98399999999999999</v>
      </c>
      <c r="F730" s="5">
        <v>0.94899999999999995</v>
      </c>
      <c r="G730" s="5">
        <v>1.3360000000000001</v>
      </c>
    </row>
    <row r="731" spans="1:7" x14ac:dyDescent="0.2">
      <c r="A731" s="5">
        <v>358</v>
      </c>
      <c r="B731" s="5">
        <v>39.43</v>
      </c>
      <c r="C731" s="5">
        <v>1.0449999999999999</v>
      </c>
      <c r="D731" s="5">
        <v>0.93700000000000006</v>
      </c>
      <c r="E731" s="5">
        <v>0.97199999999999998</v>
      </c>
      <c r="F731" s="5">
        <v>0.93700000000000006</v>
      </c>
      <c r="G731" s="5">
        <v>1.3360000000000001</v>
      </c>
    </row>
    <row r="732" spans="1:7" x14ac:dyDescent="0.2">
      <c r="A732" s="5">
        <v>359</v>
      </c>
      <c r="B732" s="5">
        <v>39.31</v>
      </c>
      <c r="C732" s="5">
        <v>1.0629999999999999</v>
      </c>
      <c r="D732" s="5">
        <v>0.92300000000000004</v>
      </c>
      <c r="E732" s="5">
        <v>0.95699999999999996</v>
      </c>
      <c r="F732" s="5">
        <v>0.92700000000000005</v>
      </c>
      <c r="G732" s="5">
        <v>1.446</v>
      </c>
    </row>
  </sheetData>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Main</vt:lpstr>
      <vt:lpstr>Combustion model V1</vt:lpstr>
      <vt:lpstr>Non combustion model</vt:lpstr>
      <vt:lpstr>Geometry calc</vt:lpstr>
      <vt:lpstr>Weibie function &amp; advanced MFB</vt:lpstr>
      <vt:lpstr>Copy_real_6500RPM</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Mateusz Skoczylas (1704045)</dc:creator>
  <cp:lastModifiedBy>Mateusz Skoczylas (1704045)</cp:lastModifiedBy>
  <dcterms:created xsi:type="dcterms:W3CDTF">2020-01-18T14:46:19Z</dcterms:created>
  <dcterms:modified xsi:type="dcterms:W3CDTF">2020-01-20T08:49:47Z</dcterms:modified>
</cp:coreProperties>
</file>