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Bachelor\Advanced Cyber Security\2018\Assessment\"/>
    </mc:Choice>
  </mc:AlternateContent>
  <bookViews>
    <workbookView xWindow="13095" yWindow="-15" windowWidth="14355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Sheet1!$A$2:$F$11</definedName>
    <definedName name="_xlnm.Print_Area" localSheetId="0">Sheet1!$A$1:$K$31</definedName>
    <definedName name="_xlnm.Print_Titles" localSheetId="0">Sheet1!$1:$2</definedName>
  </definedNames>
  <calcPr calcId="152511"/>
  <fileRecoveryPr autoRecover="0"/>
</workbook>
</file>

<file path=xl/calcChain.xml><?xml version="1.0" encoding="utf-8"?>
<calcChain xmlns="http://schemas.openxmlformats.org/spreadsheetml/2006/main">
  <c r="F10" i="1" l="1"/>
  <c r="F11" i="1"/>
  <c r="F16" i="1" l="1"/>
  <c r="F12" i="1"/>
  <c r="F17" i="1"/>
  <c r="F18" i="1"/>
  <c r="F3" i="1"/>
  <c r="F6" i="1" l="1"/>
  <c r="F15" i="1" l="1"/>
  <c r="I25" i="1" l="1"/>
  <c r="I24" i="1"/>
  <c r="I31" i="1" l="1"/>
  <c r="I30" i="1"/>
  <c r="I29" i="1"/>
  <c r="I28" i="1"/>
  <c r="I27" i="1"/>
  <c r="I26" i="1"/>
  <c r="I23" i="1"/>
  <c r="F14" i="1" l="1"/>
  <c r="F5" i="1"/>
  <c r="F13" i="1"/>
  <c r="F8" i="1"/>
  <c r="F7" i="1" l="1"/>
  <c r="K28" i="1" s="1"/>
  <c r="J28" i="1"/>
  <c r="J24" i="1"/>
  <c r="J30" i="1"/>
  <c r="J26" i="1"/>
  <c r="J29" i="1"/>
  <c r="J25" i="1"/>
  <c r="J31" i="1"/>
  <c r="J27" i="1"/>
  <c r="J23" i="1"/>
  <c r="K24" i="1" l="1"/>
  <c r="K23" i="1"/>
  <c r="K29" i="1"/>
  <c r="K31" i="1"/>
  <c r="K26" i="1"/>
  <c r="K25" i="1"/>
  <c r="K30" i="1"/>
  <c r="K27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<sst xmlns="http://schemas.openxmlformats.org/spreadsheetml/2006/main" count="47" uniqueCount="44">
  <si>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</si>
  <si>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</si>
  <si>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</si>
  <si>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</si>
  <si>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</si>
  <si>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</si>
  <si>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</si>
  <si>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</si>
  <si>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</si>
  <si>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</si>
  <si>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</si>
  <si>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</si>
  <si>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</si>
  <si>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Exam</t>
  </si>
  <si>
    <t>Overall</t>
  </si>
  <si>
    <t>BENTLEY</t>
  </si>
  <si>
    <t>CUTFORTH</t>
  </si>
  <si>
    <t>DAVIES</t>
  </si>
  <si>
    <t>ONUR</t>
  </si>
  <si>
    <t>RIDD</t>
  </si>
  <si>
    <t>CHOWDHURY</t>
  </si>
  <si>
    <t>GRIFFITHS</t>
  </si>
  <si>
    <t>RIDLEY</t>
  </si>
  <si>
    <t>THOMAS</t>
  </si>
  <si>
    <t>RASTATTER</t>
  </si>
  <si>
    <t>PHILLIPS</t>
  </si>
  <si>
    <t>ABDULLAH</t>
  </si>
  <si>
    <t>HENNAH</t>
  </si>
  <si>
    <t>STEPHEN EDWARD</t>
  </si>
  <si>
    <t>LAURANCE JEFFERY MICHAEL</t>
  </si>
  <si>
    <t xml:space="preserve">RHYS </t>
  </si>
  <si>
    <t xml:space="preserve">IRFAN </t>
  </si>
  <si>
    <t xml:space="preserve">ETHAN </t>
  </si>
  <si>
    <t xml:space="preserve">RUMEN </t>
  </si>
  <si>
    <t xml:space="preserve">DALE </t>
  </si>
  <si>
    <t>LIAM JAMES</t>
  </si>
  <si>
    <t>SIMON PETER</t>
  </si>
  <si>
    <t xml:space="preserve">ROSS </t>
  </si>
  <si>
    <t xml:space="preserve">JUSTIN </t>
  </si>
  <si>
    <t xml:space="preserve">IVAN </t>
  </si>
  <si>
    <t xml:space="preserve">WILLIAM </t>
  </si>
  <si>
    <t>JORDAN THOMAS</t>
  </si>
  <si>
    <t>ADAM IBRAHIM</t>
  </si>
  <si>
    <t xml:space="preserve">MATHEW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</si>
</sst>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5" fontId="0" fillId="0" borderId="0" xfId="0" applyNumberFormat="1"/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0" fillId="0" borderId="0" xfId="0" applyNumberFormat="1"/>
    <xf numFmtId="1" fontId="5" fillId="0" borderId="1" xfId="0" applyNumberFormat="1" applyFont="1" applyBorder="1" applyProtection="1">
      <protection locked="0"/>
    </xf>
    <xf numFmtId="1" fontId="5" fillId="0" borderId="1" xfId="0" applyNumberFormat="1" applyFont="1" applyBorder="1" applyAlignment="1">
      <alignment wrapText="1"/>
    </xf>
    <xf numFmtId="1" fontId="6" fillId="0" borderId="1" xfId="0" applyNumberFormat="1" applyFont="1" applyBorder="1" applyProtection="1">
      <protection locked="0"/>
    </xf>
    <xf numFmtId="0" fontId="1" fillId="0" borderId="1" xfId="0" applyFont="1" applyFill="1" applyBorder="1"/>
    <xf numFmtId="1" fontId="1" fillId="0" borderId="1" xfId="0" applyNumberFormat="1" applyFont="1" applyBorder="1" applyProtection="1">
      <protection locked="0"/>
    </xf>
    <xf numFmtId="1" fontId="1" fillId="0" borderId="1" xfId="0" applyNumberFormat="1" applyFont="1" applyBorder="1" applyAlignment="1">
      <alignment wrapText="1"/>
    </xf>
    <xf numFmtId="0" fontId="1" fillId="0" borderId="1" xfId="0" applyFont="1" applyBorder="1" applyProtection="1">
      <protection locked="0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 vertical="top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Layout" workbookViewId="0">
      <selection activeCell="H9" sqref="H9"/>
    </sheetView>
  </sheetViews>
  <sheetFormatPr defaultRowHeight="12.75" x14ac:dyDescent="0.2"/>
  <cols>
    <col min="1" max="1" width="13.85546875" customWidth="1"/>
    <col min="2" max="2" width="24.7109375" customWidth="1"/>
    <col min="3" max="3" width="12.85546875" customWidth="1"/>
    <col min="4" max="4" width="10.7109375" customWidth="1"/>
    <col min="5" max="6" width="10.42578125" customWidth="1"/>
    <col min="7" max="7" width="9.42578125" bestFit="1" customWidth="1"/>
    <col min="8" max="8" width="10.42578125" customWidth="1"/>
    <col min="9" max="9" width="12.5703125" customWidth="1"/>
  </cols>
  <sheetData>
    <row r="1" spans="1:7" ht="12.75" customHeight="1" x14ac:dyDescent="0.2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7" ht="13.5" customHeight="1" thickBot="1" x14ac:dyDescent="0.25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7" ht="15.75" customHeight="1" thickBot="1" x14ac:dyDescent="0.3">
      <c r="A3" s="21" t="s">
        <v>26</v>
      </c>
      <c r="B3" s="21" t="s">
        <v>42</v>
      </c>
      <c r="C3" s="19">
        <v>1550001</v>
      </c>
      <c r="D3" s="24">
        <v>79</v>
      </c>
      <c r="E3" s="14">
        <v>40</v>
      </c>
      <c r="F3" s="15">
        <f>(D3+E3)/2</f>
        <v>59.5</v>
      </c>
    </row>
    <row r="4" spans="1:7" ht="31.5" customHeight="1" thickBot="1" x14ac:dyDescent="0.3">
      <c r="A4" s="22" t="s">
        <v>15</v>
      </c>
      <c r="B4" s="22" t="s">
        <v>28</v>
      </c>
      <c r="C4" s="20">
        <v>1250187</v>
      </c>
      <c r="D4" s="23"/>
      <c r="E4" s="10"/>
      <c r="F4" s="11"/>
    </row>
    <row r="5" spans="1:7" ht="19.5" customHeight="1" thickBot="1" x14ac:dyDescent="0.3">
      <c r="A5" s="22" t="s">
        <v>20</v>
      </c>
      <c r="B5" s="22" t="s">
        <v>33</v>
      </c>
      <c r="C5" s="20">
        <v>1550212</v>
      </c>
      <c r="D5" s="23">
        <v>68</v>
      </c>
      <c r="E5" s="12">
        <v>52</v>
      </c>
      <c r="F5" s="11">
        <f>(D5+E5)/2</f>
        <v>60</v>
      </c>
    </row>
    <row r="6" spans="1:7" ht="33.75" customHeight="1" thickBot="1" x14ac:dyDescent="0.3">
      <c r="A6" s="22" t="s">
        <v>16</v>
      </c>
      <c r="B6" s="22" t="s">
        <v>29</v>
      </c>
      <c r="C6" s="20">
        <v>1550258</v>
      </c>
      <c r="D6" s="23">
        <v>56</v>
      </c>
      <c r="E6" s="10">
        <v>28</v>
      </c>
      <c r="F6" s="11">
        <f>(D6+E6)/2</f>
        <v>42</v>
      </c>
    </row>
    <row r="7" spans="1:7" ht="15.75" customHeight="1" thickBot="1" x14ac:dyDescent="0.3">
      <c r="A7" s="22" t="s">
        <v>17</v>
      </c>
      <c r="B7" s="22" t="s">
        <v>30</v>
      </c>
      <c r="C7" s="20">
        <v>1550298</v>
      </c>
      <c r="D7" s="23">
        <v>50</v>
      </c>
      <c r="E7" s="10">
        <v>40</v>
      </c>
      <c r="F7" s="11">
        <f>(D7+E7)/2</f>
        <v>45</v>
      </c>
    </row>
    <row r="8" spans="1:7" ht="19.5" customHeight="1" thickBot="1" x14ac:dyDescent="0.3">
      <c r="A8" s="22" t="s">
        <v>21</v>
      </c>
      <c r="B8" s="22" t="s">
        <v>34</v>
      </c>
      <c r="C8" s="20">
        <v>1550502</v>
      </c>
      <c r="D8" s="23">
        <v>85</v>
      </c>
      <c r="E8" s="10">
        <v>65</v>
      </c>
      <c r="F8" s="11">
        <f>(D8+E8)/2</f>
        <v>75</v>
      </c>
    </row>
    <row r="9" spans="1:7" ht="19.5" customHeight="1" thickBot="1" x14ac:dyDescent="0.3">
      <c r="A9" s="22" t="s">
        <v>27</v>
      </c>
      <c r="B9" s="22" t="s">
        <v>43</v>
      </c>
      <c r="C9" s="20">
        <v>1152535</v>
      </c>
      <c r="D9" s="24"/>
      <c r="E9" s="14"/>
      <c r="F9" s="15"/>
    </row>
    <row r="10" spans="1:7" ht="19.5" customHeight="1" thickBot="1" x14ac:dyDescent="0.3">
      <c r="A10" s="22" t="s">
        <v>18</v>
      </c>
      <c r="B10" s="22" t="s">
        <v>31</v>
      </c>
      <c r="C10" s="20">
        <v>1551009</v>
      </c>
      <c r="D10" s="23">
        <v>88</v>
      </c>
      <c r="E10" s="10">
        <v>49</v>
      </c>
      <c r="F10" s="11">
        <f t="shared" ref="F10:F18" si="0">(D10+E10)/2</f>
        <v>68.5</v>
      </c>
    </row>
    <row r="11" spans="1:7" ht="19.5" customHeight="1" thickBot="1" x14ac:dyDescent="0.3">
      <c r="A11" s="22" t="s">
        <v>25</v>
      </c>
      <c r="B11" s="22" t="s">
        <v>41</v>
      </c>
      <c r="C11" s="20">
        <v>1551060</v>
      </c>
      <c r="D11" s="24">
        <v>93</v>
      </c>
      <c r="E11" s="14">
        <v>55</v>
      </c>
      <c r="F11" s="15">
        <f t="shared" si="0"/>
        <v>74</v>
      </c>
    </row>
    <row r="12" spans="1:7" ht="19.5" customHeight="1" thickBot="1" x14ac:dyDescent="0.3">
      <c r="A12" s="22" t="s">
        <v>24</v>
      </c>
      <c r="B12" s="22" t="s">
        <v>38</v>
      </c>
      <c r="C12" s="20">
        <v>1451361</v>
      </c>
      <c r="D12" s="24">
        <v>51</v>
      </c>
      <c r="E12" s="14">
        <v>33</v>
      </c>
      <c r="F12" s="15">
        <f t="shared" si="0"/>
        <v>42</v>
      </c>
    </row>
    <row r="13" spans="1:7" ht="19.5" customHeight="1" thickBot="1" x14ac:dyDescent="0.3">
      <c r="A13" s="22" t="s">
        <v>19</v>
      </c>
      <c r="B13" s="22" t="s">
        <v>32</v>
      </c>
      <c r="C13" s="20">
        <v>1551156</v>
      </c>
      <c r="D13" s="24">
        <v>74</v>
      </c>
      <c r="E13" s="10">
        <v>57</v>
      </c>
      <c r="F13" s="11">
        <f t="shared" si="0"/>
        <v>65.5</v>
      </c>
    </row>
    <row r="14" spans="1:7" ht="19.5" customHeight="1" thickBot="1" x14ac:dyDescent="0.3">
      <c r="A14" s="22" t="s">
        <v>22</v>
      </c>
      <c r="B14" s="22" t="s">
        <v>35</v>
      </c>
      <c r="C14" s="20">
        <v>1551157</v>
      </c>
      <c r="D14" s="23">
        <v>95</v>
      </c>
      <c r="E14" s="10">
        <v>76</v>
      </c>
      <c r="F14" s="11">
        <f t="shared" si="0"/>
        <v>85.5</v>
      </c>
    </row>
    <row r="15" spans="1:7" ht="19.5" customHeight="1" thickBot="1" x14ac:dyDescent="0.3">
      <c r="A15" s="22" t="s">
        <v>23</v>
      </c>
      <c r="B15" s="22" t="s">
        <v>36</v>
      </c>
      <c r="C15" s="20">
        <v>1551342</v>
      </c>
      <c r="D15" s="24">
        <v>67</v>
      </c>
      <c r="E15" s="14">
        <v>57</v>
      </c>
      <c r="F15" s="15">
        <f t="shared" si="0"/>
        <v>62</v>
      </c>
    </row>
    <row r="16" spans="1:7" ht="19.5" customHeight="1" thickBot="1" x14ac:dyDescent="0.3">
      <c r="A16" s="22" t="s">
        <v>23</v>
      </c>
      <c r="B16" s="22" t="s">
        <v>37</v>
      </c>
      <c r="C16" s="20">
        <v>1551345</v>
      </c>
      <c r="D16" s="24">
        <v>72</v>
      </c>
      <c r="E16" s="14">
        <v>27</v>
      </c>
      <c r="F16" s="15">
        <f t="shared" si="0"/>
        <v>49.5</v>
      </c>
    </row>
    <row r="17" spans="1:11" ht="19.5" customHeight="1" thickBot="1" x14ac:dyDescent="0.3">
      <c r="A17" s="22" t="s">
        <v>23</v>
      </c>
      <c r="B17" s="22" t="s">
        <v>39</v>
      </c>
      <c r="C17" s="20">
        <v>1551331</v>
      </c>
      <c r="D17" s="24">
        <v>77</v>
      </c>
      <c r="E17" s="14">
        <v>47</v>
      </c>
      <c r="F17" s="15">
        <f t="shared" si="0"/>
        <v>62</v>
      </c>
    </row>
    <row r="18" spans="1:11" ht="19.5" customHeight="1" thickBot="1" x14ac:dyDescent="0.3">
      <c r="A18" s="22" t="s">
        <v>23</v>
      </c>
      <c r="B18" s="22" t="s">
        <v>40</v>
      </c>
      <c r="C18" s="20">
        <v>1551344</v>
      </c>
      <c r="D18" s="24">
        <v>64</v>
      </c>
      <c r="E18" s="14">
        <v>41</v>
      </c>
      <c r="F18" s="15">
        <f t="shared" si="0"/>
        <v>52.5</v>
      </c>
    </row>
    <row r="19" spans="1:11" ht="19.5" customHeight="1" x14ac:dyDescent="0.25">
      <c r="A19" s="17"/>
      <c r="B19" s="17"/>
      <c r="C19" s="18"/>
      <c r="D19" s="13"/>
      <c r="E19" s="14"/>
      <c r="F19" s="15"/>
    </row>
    <row r="20" spans="1:11" ht="19.5" customHeight="1" x14ac:dyDescent="0.25">
      <c r="A20" s="17"/>
      <c r="B20" s="17"/>
      <c r="C20" s="18"/>
      <c r="D20" s="13"/>
      <c r="E20" s="14"/>
      <c r="F20" s="15"/>
    </row>
    <row r="21" spans="1:11" ht="19.5" customHeight="1" x14ac:dyDescent="0.25">
      <c r="A21" s="17"/>
      <c r="B21" s="17"/>
      <c r="C21" s="18"/>
      <c r="D21" s="13"/>
      <c r="E21" s="14"/>
      <c r="F21" s="15"/>
    </row>
    <row r="22" spans="1:11" ht="15" x14ac:dyDescent="0.25">
      <c r="A22" s="13"/>
      <c r="B22" s="16"/>
      <c r="C22" s="16"/>
      <c r="D22" s="16"/>
      <c r="E22" s="14"/>
      <c r="F22" s="15"/>
      <c r="I22" t="s">
        <v>12</v>
      </c>
      <c r="J22" t="s">
        <v>13</v>
      </c>
      <c r="K22" t="s">
        <v>14</v>
      </c>
    </row>
    <row r="23" spans="1:11" x14ac:dyDescent="0.2">
      <c r="H23" t="s">
        <v>7</v>
      </c>
      <c r="I23" s="9">
        <f>SUMIF(D3:D11,"&lt;&gt;0")/COUNTIF(D3:D11,"&lt;&gt;0")</f>
        <v>57.666666666666664</v>
      </c>
      <c r="J23" s="9">
        <f>SUMIF(E3:E11,"&lt;&gt;0")/COUNTIF(E3:E11,"&lt;&gt;0")</f>
        <v>36.555555555555557</v>
      </c>
      <c r="K23" s="9">
        <f>SUMIF(F3:F22,"&lt;&gt;0")/COUNTIF(F3:F22,"&lt;&gt;0")</f>
        <v>42.15</v>
      </c>
    </row>
    <row r="24" spans="1:11" x14ac:dyDescent="0.2">
      <c r="H24" t="s">
        <v>8</v>
      </c>
      <c r="I24" s="9">
        <f>STDEV(D3:D11)</f>
        <v>16.527034130262379</v>
      </c>
      <c r="J24" s="9">
        <f>STDEV(E3:E11)</f>
        <v>12.083045973594572</v>
      </c>
      <c r="K24" s="9">
        <f>STDEV(F3:F22)</f>
        <v>13.070392680985716</v>
      </c>
    </row>
    <row r="25" spans="1:11" x14ac:dyDescent="0.2">
      <c r="H25" t="s">
        <v>9</v>
      </c>
      <c r="I25" s="9">
        <f>MAX(D3:D11)</f>
        <v>93</v>
      </c>
      <c r="J25" s="9">
        <f>MAX(E3:E11)</f>
        <v>65</v>
      </c>
      <c r="K25" s="9">
        <f>MAX(F3:F11)</f>
        <v>75</v>
      </c>
    </row>
    <row r="26" spans="1:11" x14ac:dyDescent="0.2">
      <c r="H26" t="s">
        <v>10</v>
      </c>
      <c r="I26" s="9">
        <f>MIN(D3:D11)</f>
        <v>50</v>
      </c>
      <c r="J26" s="9">
        <f>MIN(E3:E11)</f>
        <v>28</v>
      </c>
      <c r="K26" s="9">
        <f>MIN(F3:F11)</f>
        <v>42</v>
      </c>
    </row>
    <row r="27" spans="1:11" x14ac:dyDescent="0.2">
      <c r="H27">
        <v>1</v>
      </c>
      <c r="I27">
        <f>COUNTIF(D3:D11,"&gt;=70")</f>
        <v>4</v>
      </c>
      <c r="J27">
        <f>COUNTIF(E3:E11,"&gt;=70")</f>
        <v>0</v>
      </c>
      <c r="K27">
        <f>COUNTIF(F3:F11,"&gt;=70")</f>
        <v>2</v>
      </c>
    </row>
    <row r="28" spans="1:11" x14ac:dyDescent="0.2">
      <c r="H28">
        <v>2.1</v>
      </c>
      <c r="I28" s="9">
        <f>COUNTIF(D3:D11,"&gt;59")-COUNTIF(D3:D11,"&gt;=70")</f>
        <v>1</v>
      </c>
      <c r="J28" s="9">
        <f>COUNTIF(E3:E11,"&gt;59")-COUNTIF(E3:E11,"&gt;=70")</f>
        <v>1</v>
      </c>
      <c r="K28" s="9">
        <f>COUNTIF(F3:F11,"&gt;59")-COUNTIF(F3:F11,"&gt;=70")</f>
        <v>3</v>
      </c>
    </row>
    <row r="29" spans="1:11" x14ac:dyDescent="0.2">
      <c r="H29">
        <v>2.2000000000000002</v>
      </c>
      <c r="I29" s="9">
        <f>COUNTIF(D3:D11,"&gt;=50")-COUNTIF(D3:D11,"&gt;=59")</f>
        <v>2</v>
      </c>
      <c r="J29" s="9">
        <f>COUNTIF(E3:E11,"&gt;=50")-COUNTIF(E3:E11,"&gt;=59")</f>
        <v>2</v>
      </c>
      <c r="K29" s="9">
        <f>COUNTIF(F3:F11,"&gt;=50")-COUNTIF(F3:F11,"&gt;=59")</f>
        <v>0</v>
      </c>
    </row>
    <row r="30" spans="1:11" x14ac:dyDescent="0.2">
      <c r="H30">
        <v>3</v>
      </c>
      <c r="I30" s="9">
        <f>COUNTIF(D3:D11,"&gt;=40")-COUNTIF(D3:D11,"&gt;=50")</f>
        <v>0</v>
      </c>
      <c r="J30" s="9">
        <f>COUNTIF(E3:E11,"&gt;=40")-COUNTIF(E3:E11,"&gt;=50")</f>
        <v>3</v>
      </c>
      <c r="K30" s="9">
        <f>COUNTIF(F3:F11,"&gt;=40")-COUNTIF(F3:F11,"&gt;=50")</f>
        <v>2</v>
      </c>
    </row>
    <row r="31" spans="1:11" x14ac:dyDescent="0.2">
      <c r="H31" t="s">
        <v>11</v>
      </c>
      <c r="I31">
        <f>COUNTIF(D3:D11,"&lt;40")</f>
        <v>0</v>
      </c>
      <c r="J31">
        <f>COUNTIF(E3:E11,"&lt;40")</f>
        <v>1</v>
      </c>
      <c r="K31">
        <f>COUNTIF(F3:F11,"&lt;40")</f>
        <v>0</v>
      </c>
    </row>
  </sheetData>
  <sortState ref="A3:F18">
    <sortCondition ref="A3:A18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&amp;CAdvanced Cyber Security
BSc (Hons) Computer Networks and Cyber Security
ACCA6000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sc-cc</cp:lastModifiedBy>
  <cp:lastPrinted>2013-05-30T08:21:21Z</cp:lastPrinted>
  <dcterms:created xsi:type="dcterms:W3CDTF">2011-10-03T16:29:17Z</dcterms:created>
  <dcterms:modified xsi:type="dcterms:W3CDTF">2018-05-29T14:07:51Z</dcterms:modified>
</cp:coreProperties>
</file>