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BF6D8FB3-C6BC-4378-A4FB-137539BC7B37}" xr6:coauthVersionLast="47" xr6:coauthVersionMax="47" xr10:uidLastSave="{00000000-0000-0000-0000-000000000000}"/>
  <bookViews>
    <workbookView xWindow="-110" yWindow="-110" windowWidth="19420" windowHeight="10300" tabRatio="840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" i="61" l="1"/>
  <c r="Z6" i="61"/>
  <c r="Z7" i="61"/>
  <c r="Z8" i="61"/>
  <c r="Z9" i="61"/>
  <c r="Z10" i="61"/>
  <c r="Z11" i="61"/>
  <c r="Z12" i="61"/>
  <c r="Z13" i="61"/>
  <c r="Z14" i="61"/>
  <c r="Z15" i="61"/>
  <c r="Z4" i="61"/>
  <c r="Y5" i="61"/>
  <c r="Y6" i="61"/>
  <c r="Y7" i="61"/>
  <c r="Y8" i="61"/>
  <c r="Y9" i="61"/>
  <c r="Y10" i="61"/>
  <c r="Y11" i="61"/>
  <c r="Y12" i="61"/>
  <c r="Y13" i="61"/>
  <c r="Y14" i="61"/>
  <c r="Y15" i="61"/>
  <c r="Y4" i="61"/>
  <c r="X5" i="61"/>
  <c r="X6" i="61"/>
  <c r="X7" i="61"/>
  <c r="X8" i="61"/>
  <c r="X9" i="61"/>
  <c r="X10" i="61"/>
  <c r="X11" i="61"/>
  <c r="X12" i="61"/>
  <c r="X13" i="61"/>
  <c r="X14" i="61"/>
  <c r="X15" i="61"/>
  <c r="X4" i="61"/>
  <c r="W5" i="61"/>
  <c r="W6" i="61"/>
  <c r="W7" i="61"/>
  <c r="W8" i="61"/>
  <c r="W9" i="61"/>
  <c r="W10" i="61"/>
  <c r="W11" i="61"/>
  <c r="W12" i="61"/>
  <c r="W13" i="61"/>
  <c r="W14" i="61"/>
  <c r="W15" i="61"/>
  <c r="W4" i="61"/>
  <c r="V5" i="61"/>
  <c r="V6" i="61"/>
  <c r="V7" i="61"/>
  <c r="V8" i="61"/>
  <c r="V9" i="61"/>
  <c r="V10" i="61"/>
  <c r="V11" i="61"/>
  <c r="V12" i="61"/>
  <c r="V13" i="61"/>
  <c r="V14" i="61"/>
  <c r="V15" i="61"/>
  <c r="V4" i="61"/>
</calcChain>
</file>

<file path=xl/sharedStrings.xml><?xml version="1.0" encoding="utf-8"?>
<sst xmlns="http://schemas.openxmlformats.org/spreadsheetml/2006/main" count="129" uniqueCount="110">
  <si>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</si>
  <si>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</si>
  <si>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</si>
  <si>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</si>
  <si>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</si>
  <si>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</si>
  <si>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</si>
  <si>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</si>
  <si>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</si>
  <si>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</si>
  <si>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</si>
  <si>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</si>
  <si>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</si>
  <si>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</si>
  <si>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</si>
  <si>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</si>
  <si>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</si>
  <si>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</si>
  <si>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</si>
  <si>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</si>
  <si>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</si>
  <si>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</si>
  <si>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</si>
  <si>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</si>
  <si>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</si>
  <si>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</si>
  <si>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</si>
  <si>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</si>
  <si>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</si>
  <si>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</si>
  <si>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</si>
  <si>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</si>
  <si>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</si>
  <si>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</si>
  <si>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</si>
  <si>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</si>
  <si>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</si>
  <si>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</si>
  <si>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</si>
  <si>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</si>
  <si>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</si>
  <si>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</si>
  <si>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</si>
  <si>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</si>
  <si>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</si>
  <si>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</si>
  <si>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</si>
  <si>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</si>
  <si>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</si>
  <si>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</si>
  <si>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</si>
  <si>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</si>
  <si>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</si>
  <si>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</si>
  <si>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</si>
  <si>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</si>
  <si>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</si>
  <si>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</si>
  <si>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</si>
  <si>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</si>
  <si>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</si>
  <si>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</si>
  <si>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</si>
  <si>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</si>
  <si>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</si>
  <si>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</si>
  <si>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</si>
  <si>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</si>
  <si>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</si>
  <si>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</si>
  <si>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</si>
  <si>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</si>
  <si>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</si>
  <si>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</si>
  <si>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</si>
  <si>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</si>
  <si>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</si>
  <si>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</si>
  <si>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</si>
  <si>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</si>
  <si>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</si>
  <si>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</si>
  <si>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</si>
  <si>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</si>
  <si>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</si>
  <si>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</si>
  <si>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</si>
  <si>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</si>
  <si>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</si>
  <si>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</si>
  <si>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</si>
  <si>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</si>
  <si>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</si>
  <si>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</si>
  <si>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</si>
  <si>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</si>
  <si>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</si>
  <si>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</si>
  <si>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</si>
  <si>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</si>
  <si>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</si>
  <si>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</si>
  <si>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</si>
  <si>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</si>
  <si>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</si>
  <si>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 size of firm (by turnover size band) from 2007 - 2023</t>
  </si>
  <si>
    <t>Mode size of firm (by turnover size band) from 2007 - 2023</t>
  </si>
  <si>
    <t>Median size ( by turnover size band) of firm from 2007 - 2023</t>
  </si>
  <si>
    <t>Range of size of firms (by turnover size band) from 2007 - 2023</t>
  </si>
  <si>
    <t>Standard Deviation of size of frims (by turnover size band) from 2007 - 2023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</si>
</sst>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2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0" fontId="0" fillId="0" borderId="2" xfId="0" applyBorder="1"/>
    <xf numFmtId="0" fontId="0" fillId="0" borderId="1" xfId="0" applyBorder="1"/>
    <xf numFmtId="0" fontId="0" fillId="0" borderId="6" xfId="0" applyBorder="1"/>
    <xf numFmtId="37" fontId="7" fillId="0" borderId="17" xfId="11" quotePrefix="1" applyNumberFormat="1" applyFont="1" applyBorder="1" applyAlignment="1">
      <alignment horizontal="left" wrapText="1"/>
    </xf>
    <xf numFmtId="0" fontId="0" fillId="0" borderId="0" xfId="0" applyBorder="1"/>
    <xf numFmtId="37" fontId="7" fillId="0" borderId="17" xfId="11" applyNumberFormat="1" applyFont="1" applyBorder="1" applyAlignment="1">
      <alignment horizontal="left" wrapText="1"/>
    </xf>
    <xf numFmtId="37" fontId="7" fillId="0" borderId="18" xfId="11" applyNumberFormat="1" applyFont="1" applyBorder="1" applyAlignment="1">
      <alignment horizontal="left" wrapText="1"/>
    </xf>
    <xf numFmtId="164" fontId="8" fillId="0" borderId="21" xfId="11" applyFont="1" applyBorder="1" applyAlignment="1">
      <alignment horizontal="left" wrapText="1"/>
    </xf>
    <xf numFmtId="0" fontId="34" fillId="0" borderId="3" xfId="0" applyFont="1" applyBorder="1" applyAlignment="1">
      <alignment wrapText="1"/>
    </xf>
    <xf numFmtId="0" fontId="34" fillId="0" borderId="20" xfId="0" applyFont="1" applyBorder="1" applyAlignment="1">
      <alignment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L40" sqref="L40"/>
    </sheetView>
  </sheetViews>
  <sheetFormatPr defaultColWidth="8.7265625" defaultRowHeight="14.5"/>
  <cols>
    <col min="1" max="1" width="13" customWidth="1"/>
    <col min="2" max="2" width="12" customWidth="1"/>
    <col min="3" max="3" width="16" customWidth="1"/>
    <col min="4" max="4" width="12.26953125" customWidth="1"/>
    <col min="5" max="5" width="12.632812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36328125" customWidth="1"/>
    <col min="11" max="11" width="13.36328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</cols>
  <sheetData>
    <row r="1" spans="1:17" ht="19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12" zoomScale="89" zoomScaleNormal="89" workbookViewId="0">
      <selection activeCell="Q30" sqref="Q30"/>
    </sheetView>
  </sheetViews>
  <sheetFormatPr defaultColWidth="8.7265625" defaultRowHeight="14.5"/>
  <cols>
    <col min="1" max="1" width="13" customWidth="1"/>
    <col min="2" max="2" width="14.7265625" customWidth="1"/>
    <col min="3" max="3" width="14" customWidth="1"/>
    <col min="4" max="4" width="9.7265625" customWidth="1"/>
    <col min="5" max="5" width="11.26953125" customWidth="1"/>
    <col min="6" max="6" width="10.7265625" customWidth="1"/>
    <col min="7" max="7" width="11.26953125" customWidth="1"/>
    <col min="8" max="8" width="11.6328125" customWidth="1"/>
    <col min="9" max="9" width="11.7265625" customWidth="1"/>
    <col min="10" max="10" width="12.26953125" customWidth="1"/>
    <col min="11" max="11" width="13.08984375" customWidth="1"/>
    <col min="12" max="12" width="11.26953125" customWidth="1"/>
    <col min="13" max="13" width="11.36328125" customWidth="1"/>
    <col min="14" max="14" width="13.7265625" customWidth="1"/>
    <col min="15" max="15" width="10.7265625" customWidth="1"/>
    <col min="16" max="16" width="15.6328125" customWidth="1"/>
  </cols>
  <sheetData>
    <row r="1" spans="1:16" ht="19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0"/>
  <sheetViews>
    <sheetView workbookViewId="0">
      <selection activeCell="B18" sqref="B18:AB18"/>
    </sheetView>
  </sheetViews>
  <sheetFormatPr defaultColWidth="8.7265625" defaultRowHeight="14.5"/>
  <cols>
    <col min="1" max="1" width="17.36328125" customWidth="1"/>
    <col min="2" max="27" width="8.81640625" customWidth="1"/>
  </cols>
  <sheetData>
    <row r="1" spans="1:28" ht="19">
      <c r="A1" s="3" t="s">
        <v>102</v>
      </c>
    </row>
    <row r="2" spans="1:28" ht="19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28"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Z17"/>
  <sheetViews>
    <sheetView tabSelected="1" topLeftCell="A3" zoomScale="50" zoomScaleNormal="50" workbookViewId="0">
      <selection activeCell="AJ15" sqref="AJ15"/>
    </sheetView>
  </sheetViews>
  <sheetFormatPr defaultRowHeight="14.5"/>
  <cols>
    <col min="1" max="1" width="35.26953125" customWidth="1"/>
  </cols>
  <sheetData>
    <row r="1" spans="1:26" ht="19">
      <c r="A1" s="7" t="s">
        <v>101</v>
      </c>
    </row>
    <row r="2" spans="1:26" ht="19">
      <c r="A2" s="7"/>
    </row>
    <row r="3" spans="1:26" ht="168.5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  <c r="U3" s="39" t="s">
        <v>89</v>
      </c>
      <c r="V3" s="40" t="s">
        <v>105</v>
      </c>
      <c r="W3" s="40" t="s">
        <v>106</v>
      </c>
      <c r="X3" s="40" t="s">
        <v>107</v>
      </c>
      <c r="Y3" s="40" t="s">
        <v>109</v>
      </c>
      <c r="Z3" s="41" t="s">
        <v>108</v>
      </c>
    </row>
    <row r="4" spans="1:26" ht="28.5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U4" s="35" t="s">
        <v>17</v>
      </c>
      <c r="V4" s="36">
        <f>AVERAGE(Table15[[#This Row],[2007]:[2023]])</f>
        <v>246081.64705882352</v>
      </c>
      <c r="W4" s="36" t="e">
        <f>MODE(Table15[[#This Row],[2007]:[2023]])</f>
        <v>#N/A</v>
      </c>
      <c r="X4" s="36">
        <f>MEDIAN(Table15[[#This Row],[2007]:[2023]])</f>
        <v>228603</v>
      </c>
      <c r="Y4" s="36">
        <f>_xlfn.STDEV.P(Table15[[#This Row],[2007]:[2023]])</f>
        <v>34139.178400708952</v>
      </c>
      <c r="Z4" s="32">
        <f>MAX(Table15[[#This Row],[2007]:[2023]])-MIN(Table15[[#This Row],[2007]:[2023]])</f>
        <v>105358</v>
      </c>
    </row>
    <row r="5" spans="1:26" ht="28.5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U5" s="37" t="s">
        <v>18</v>
      </c>
      <c r="V5" s="36">
        <f>AVERAGE(Table15[[#This Row],[2007]:[2023]])</f>
        <v>24842.411764705881</v>
      </c>
      <c r="W5" s="36" t="e">
        <f>MODE(Table15[[#This Row],[2007]:[2023]])</f>
        <v>#N/A</v>
      </c>
      <c r="X5" s="36">
        <f>MEDIAN(Table15[[#This Row],[2007]:[2023]])</f>
        <v>24657</v>
      </c>
      <c r="Y5" s="36">
        <f>_xlfn.STDEV.P(Table15[[#This Row],[2007]:[2023]])</f>
        <v>4279.2884105932917</v>
      </c>
      <c r="Z5" s="32">
        <f>MAX(Table15[[#This Row],[2007]:[2023]])-MIN(Table15[[#This Row],[2007]:[2023]])</f>
        <v>14719</v>
      </c>
    </row>
    <row r="6" spans="1:26" ht="28.5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U6" s="37" t="s">
        <v>19</v>
      </c>
      <c r="V6" s="36">
        <f>AVERAGE(Table15[[#This Row],[2007]:[2023]])</f>
        <v>21935.294117647059</v>
      </c>
      <c r="W6" s="36" t="e">
        <f>MODE(Table15[[#This Row],[2007]:[2023]])</f>
        <v>#N/A</v>
      </c>
      <c r="X6" s="36">
        <f>MEDIAN(Table15[[#This Row],[2007]:[2023]])</f>
        <v>21478</v>
      </c>
      <c r="Y6" s="36">
        <f>_xlfn.STDEV.P(Table15[[#This Row],[2007]:[2023]])</f>
        <v>3468.3389271371407</v>
      </c>
      <c r="Z6" s="32">
        <f>MAX(Table15[[#This Row],[2007]:[2023]])-MIN(Table15[[#This Row],[2007]:[2023]])</f>
        <v>11192</v>
      </c>
    </row>
    <row r="7" spans="1:26" ht="28.5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U7" s="37" t="s">
        <v>20</v>
      </c>
      <c r="V7" s="36">
        <f>AVERAGE(Table15[[#This Row],[2007]:[2023]])</f>
        <v>2810.7647058823532</v>
      </c>
      <c r="W7" s="36" t="e">
        <f>MODE(Table15[[#This Row],[2007]:[2023]])</f>
        <v>#N/A</v>
      </c>
      <c r="X7" s="36">
        <f>MEDIAN(Table15[[#This Row],[2007]:[2023]])</f>
        <v>2744</v>
      </c>
      <c r="Y7" s="36">
        <f>_xlfn.STDEV.P(Table15[[#This Row],[2007]:[2023]])</f>
        <v>553.05765356433676</v>
      </c>
      <c r="Z7" s="32">
        <f>MAX(Table15[[#This Row],[2007]:[2023]])-MIN(Table15[[#This Row],[2007]:[2023]])</f>
        <v>1679</v>
      </c>
    </row>
    <row r="8" spans="1:26" ht="28.5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U8" s="37" t="s">
        <v>21</v>
      </c>
      <c r="V8" s="36">
        <f>AVERAGE(Table15[[#This Row],[2007]:[2023]])</f>
        <v>1274.4117647058824</v>
      </c>
      <c r="W8" s="36">
        <f>MODE(Table15[[#This Row],[2007]:[2023]])</f>
        <v>1262</v>
      </c>
      <c r="X8" s="36">
        <f>MEDIAN(Table15[[#This Row],[2007]:[2023]])</f>
        <v>1262</v>
      </c>
      <c r="Y8" s="36">
        <f>_xlfn.STDEV.P(Table15[[#This Row],[2007]:[2023]])</f>
        <v>276.41147052548723</v>
      </c>
      <c r="Z8" s="32">
        <f>MAX(Table15[[#This Row],[2007]:[2023]])-MIN(Table15[[#This Row],[2007]:[2023]])</f>
        <v>837</v>
      </c>
    </row>
    <row r="9" spans="1:26" ht="28.5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U9" s="37" t="s">
        <v>22</v>
      </c>
      <c r="V9" s="36">
        <f>AVERAGE(Table15[[#This Row],[2007]:[2023]])</f>
        <v>395.94117647058823</v>
      </c>
      <c r="W9" s="36" t="e">
        <f>MODE(Table15[[#This Row],[2007]:[2023]])</f>
        <v>#N/A</v>
      </c>
      <c r="X9" s="36">
        <f>MEDIAN(Table15[[#This Row],[2007]:[2023]])</f>
        <v>390</v>
      </c>
      <c r="Y9" s="36">
        <f>_xlfn.STDEV.P(Table15[[#This Row],[2007]:[2023]])</f>
        <v>74.312908061105176</v>
      </c>
      <c r="Z9" s="32">
        <f>MAX(Table15[[#This Row],[2007]:[2023]])-MIN(Table15[[#This Row],[2007]:[2023]])</f>
        <v>234</v>
      </c>
    </row>
    <row r="10" spans="1:26" ht="28.5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U10" s="37" t="s">
        <v>23</v>
      </c>
      <c r="V10" s="36">
        <f>AVERAGE(Table15[[#This Row],[2007]:[2023]])</f>
        <v>196.94117647058823</v>
      </c>
      <c r="W10" s="36">
        <f>MODE(Table15[[#This Row],[2007]:[2023]])</f>
        <v>243</v>
      </c>
      <c r="X10" s="36">
        <f>MEDIAN(Table15[[#This Row],[2007]:[2023]])</f>
        <v>180</v>
      </c>
      <c r="Y10" s="36">
        <f>_xlfn.STDEV.P(Table15[[#This Row],[2007]:[2023]])</f>
        <v>51.469546207939416</v>
      </c>
      <c r="Z10" s="32">
        <f>MAX(Table15[[#This Row],[2007]:[2023]])-MIN(Table15[[#This Row],[2007]:[2023]])</f>
        <v>153</v>
      </c>
    </row>
    <row r="11" spans="1:26" ht="28.5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U11" s="37" t="s">
        <v>24</v>
      </c>
      <c r="V11" s="36">
        <f>AVERAGE(Table15[[#This Row],[2007]:[2023]])</f>
        <v>124.94117647058823</v>
      </c>
      <c r="W11" s="36">
        <f>MODE(Table15[[#This Row],[2007]:[2023]])</f>
        <v>98</v>
      </c>
      <c r="X11" s="36">
        <f>MEDIAN(Table15[[#This Row],[2007]:[2023]])</f>
        <v>117</v>
      </c>
      <c r="Y11" s="36">
        <f>_xlfn.STDEV.P(Table15[[#This Row],[2007]:[2023]])</f>
        <v>30.798148508588849</v>
      </c>
      <c r="Z11" s="32">
        <f>MAX(Table15[[#This Row],[2007]:[2023]])-MIN(Table15[[#This Row],[2007]:[2023]])</f>
        <v>101</v>
      </c>
    </row>
    <row r="12" spans="1:26" ht="28.5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U12" s="37" t="s">
        <v>25</v>
      </c>
      <c r="V12" s="36">
        <f>AVERAGE(Table15[[#This Row],[2007]:[2023]])</f>
        <v>246.52941176470588</v>
      </c>
      <c r="W12" s="36" t="e">
        <f>MODE(Table15[[#This Row],[2007]:[2023]])</f>
        <v>#N/A</v>
      </c>
      <c r="X12" s="36">
        <f>MEDIAN(Table15[[#This Row],[2007]:[2023]])</f>
        <v>227</v>
      </c>
      <c r="Y12" s="36">
        <f>_xlfn.STDEV.P(Table15[[#This Row],[2007]:[2023]])</f>
        <v>52.437209113891441</v>
      </c>
      <c r="Z12" s="32">
        <f>MAX(Table15[[#This Row],[2007]:[2023]])-MIN(Table15[[#This Row],[2007]:[2023]])</f>
        <v>167</v>
      </c>
    </row>
    <row r="13" spans="1:26" ht="28.5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U13" s="37" t="s">
        <v>26</v>
      </c>
      <c r="V13" s="36">
        <f>AVERAGE(Table15[[#This Row],[2007]:[2023]])</f>
        <v>207.52941176470588</v>
      </c>
      <c r="W13" s="36" t="e">
        <f>MODE(Table15[[#This Row],[2007]:[2023]])</f>
        <v>#N/A</v>
      </c>
      <c r="X13" s="36">
        <f>MEDIAN(Table15[[#This Row],[2007]:[2023]])</f>
        <v>205</v>
      </c>
      <c r="Y13" s="36">
        <f>_xlfn.STDEV.P(Table15[[#This Row],[2007]:[2023]])</f>
        <v>32.568692377548579</v>
      </c>
      <c r="Z13" s="32">
        <f>MAX(Table15[[#This Row],[2007]:[2023]])-MIN(Table15[[#This Row],[2007]:[2023]])</f>
        <v>102</v>
      </c>
    </row>
    <row r="14" spans="1:26" ht="42.5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U14" s="37" t="s">
        <v>27</v>
      </c>
      <c r="V14" s="36">
        <f>AVERAGE(Table15[[#This Row],[2007]:[2023]])</f>
        <v>20.823529411764707</v>
      </c>
      <c r="W14" s="36">
        <f>MODE(Table15[[#This Row],[2007]:[2023]])</f>
        <v>20</v>
      </c>
      <c r="X14" s="36">
        <f>MEDIAN(Table15[[#This Row],[2007]:[2023]])</f>
        <v>20</v>
      </c>
      <c r="Y14" s="36">
        <f>_xlfn.STDEV.P(Table15[[#This Row],[2007]:[2023]])</f>
        <v>4.2872628607737875</v>
      </c>
      <c r="Z14" s="32">
        <f>MAX(Table15[[#This Row],[2007]:[2023]])-MIN(Table15[[#This Row],[2007]:[2023]])</f>
        <v>16</v>
      </c>
    </row>
    <row r="15" spans="1:26" ht="28.5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U15" s="38" t="s">
        <v>28</v>
      </c>
      <c r="V15" s="33">
        <f>AVERAGE(Table15[[#This Row],[2007]:[2023]])</f>
        <v>13</v>
      </c>
      <c r="W15" s="33">
        <f>MODE(Table15[[#This Row],[2007]:[2023]])</f>
        <v>10</v>
      </c>
      <c r="X15" s="33">
        <f>MEDIAN(Table15[[#This Row],[2007]:[2023]])</f>
        <v>10</v>
      </c>
      <c r="Y15" s="33">
        <f>_xlfn.STDEV.P(Table15[[#This Row],[2007]:[2023]])</f>
        <v>5.4015248391759982</v>
      </c>
      <c r="Z15" s="34">
        <f>MAX(Table15[[#This Row],[2007]:[2023]])-MIN(Table15[[#This Row],[2007]:[2023]])</f>
        <v>17</v>
      </c>
    </row>
    <row r="16" spans="1:26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2025-12-11T17:47:29Z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